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F09EB04F-1721-0B40-A251-9AB367219EED}" xr6:coauthVersionLast="46" xr6:coauthVersionMax="46" xr10:uidLastSave="{00000000-0000-0000-0000-000000000000}"/>
  <bookViews>
    <workbookView xWindow="0" yWindow="460" windowWidth="33600" windowHeight="18880" activeTab="3" xr2:uid="{BAFE3F49-3B7E-4387-938E-5F3D7AC6DAFE}"/>
  </bookViews>
  <sheets>
    <sheet name="main" sheetId="1" r:id="rId1"/>
    <sheet name="Stimulus Round 2" sheetId="16" state="hidden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4" l="1"/>
  <c r="N26" i="4"/>
  <c r="L106" i="1"/>
  <c r="K106" i="1"/>
  <c r="J106" i="1"/>
  <c r="I106" i="1"/>
  <c r="H106" i="1"/>
  <c r="G106" i="1"/>
  <c r="F106" i="1"/>
  <c r="P5" i="9" l="1"/>
  <c r="B21" i="16"/>
  <c r="W76" i="1"/>
  <c r="W75" i="1"/>
  <c r="V75" i="1"/>
  <c r="Q75" i="1"/>
  <c r="T62" i="1"/>
  <c r="R61" i="1"/>
  <c r="P61" i="1"/>
  <c r="C20" i="16"/>
  <c r="S62" i="1" s="1"/>
  <c r="S51" i="1" s="1"/>
  <c r="C19" i="16"/>
  <c r="R35" i="1" s="1"/>
  <c r="C18" i="16"/>
  <c r="Q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P59" i="1" s="1"/>
  <c r="R86" i="1"/>
  <c r="R84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O74" i="1" l="1"/>
  <c r="X75" i="1"/>
  <c r="P74" i="1"/>
  <c r="Y75" i="1"/>
  <c r="W74" i="1"/>
  <c r="Z75" i="1"/>
  <c r="X74" i="1"/>
  <c r="V76" i="1"/>
  <c r="Y74" i="1"/>
  <c r="Z74" i="1"/>
  <c r="Z73" i="1" s="1"/>
  <c r="Z68" i="1" s="1"/>
  <c r="X76" i="1"/>
  <c r="O59" i="1"/>
  <c r="O75" i="1"/>
  <c r="Y76" i="1"/>
  <c r="O61" i="1"/>
  <c r="P75" i="1"/>
  <c r="Z76" i="1"/>
  <c r="Q86" i="1"/>
  <c r="Q83" i="1" s="1"/>
  <c r="U75" i="1"/>
  <c r="Z77" i="1"/>
  <c r="Y77" i="1"/>
  <c r="X77" i="1"/>
  <c r="W77" i="1"/>
  <c r="W73" i="1" s="1"/>
  <c r="W68" i="1" s="1"/>
  <c r="V77" i="1"/>
  <c r="V73" i="1" s="1"/>
  <c r="V68" i="1" s="1"/>
  <c r="O77" i="1"/>
  <c r="U77" i="1"/>
  <c r="T77" i="1"/>
  <c r="S77" i="1"/>
  <c r="R77" i="1"/>
  <c r="Q77" i="1"/>
  <c r="P77" i="1"/>
  <c r="O60" i="1"/>
  <c r="U62" i="1"/>
  <c r="Q60" i="1"/>
  <c r="V62" i="1"/>
  <c r="O35" i="1"/>
  <c r="O62" i="1"/>
  <c r="P35" i="1"/>
  <c r="R85" i="1"/>
  <c r="Q35" i="1"/>
  <c r="O76" i="1"/>
  <c r="O73" i="1" s="1"/>
  <c r="O68" i="1" s="1"/>
  <c r="Q74" i="1"/>
  <c r="P76" i="1"/>
  <c r="O34" i="1"/>
  <c r="R74" i="1"/>
  <c r="Q76" i="1"/>
  <c r="O86" i="1"/>
  <c r="R62" i="1"/>
  <c r="S74" i="1"/>
  <c r="R76" i="1"/>
  <c r="O85" i="1"/>
  <c r="Q62" i="1"/>
  <c r="T74" i="1"/>
  <c r="R75" i="1"/>
  <c r="S76" i="1"/>
  <c r="Q59" i="1"/>
  <c r="P62" i="1"/>
  <c r="U74" i="1"/>
  <c r="U73" i="1" s="1"/>
  <c r="U68" i="1" s="1"/>
  <c r="S75" i="1"/>
  <c r="T76" i="1"/>
  <c r="P85" i="1"/>
  <c r="P83" i="1"/>
  <c r="R83" i="1"/>
  <c r="W50" i="1"/>
  <c r="X50" i="1"/>
  <c r="Y50" i="1"/>
  <c r="Z50" i="1"/>
  <c r="Z89" i="1"/>
  <c r="N68" i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X73" i="1" l="1"/>
  <c r="X68" i="1" s="1"/>
  <c r="O83" i="1"/>
  <c r="T73" i="1"/>
  <c r="T68" i="1" s="1"/>
  <c r="P73" i="1"/>
  <c r="P68" i="1" s="1"/>
  <c r="Q73" i="1"/>
  <c r="Q68" i="1" s="1"/>
  <c r="O51" i="1"/>
  <c r="S73" i="1"/>
  <c r="S68" i="1" s="1"/>
  <c r="R73" i="1"/>
  <c r="R68" i="1" s="1"/>
  <c r="G20" i="15"/>
  <c r="D28" i="15"/>
  <c r="C15" i="15" s="1"/>
  <c r="H18" i="15" s="1"/>
  <c r="O2" i="9" a="1"/>
  <c r="O2" i="9" s="1"/>
  <c r="F5" i="15"/>
  <c r="E7" i="15"/>
  <c r="E9" i="15"/>
  <c r="D20" i="15"/>
  <c r="D19" i="15"/>
  <c r="D18" i="15"/>
  <c r="D8" i="15"/>
  <c r="D9" i="15"/>
  <c r="H17" i="15"/>
  <c r="F18" i="15" l="1"/>
  <c r="G18" i="15"/>
  <c r="E18" i="15"/>
  <c r="E20" i="15"/>
  <c r="F20" i="15"/>
  <c r="N2" i="9" a="1"/>
  <c r="N4" i="9" s="1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13" i="9" l="1"/>
  <c r="N2" i="9"/>
  <c r="N5" i="9"/>
  <c r="N16" i="9"/>
  <c r="N7" i="9"/>
  <c r="N6" i="9"/>
  <c r="N9" i="9"/>
  <c r="N10" i="9"/>
  <c r="N11" i="9"/>
  <c r="N12" i="9"/>
  <c r="N8" i="9"/>
  <c r="N14" i="9"/>
  <c r="N3" i="9"/>
  <c r="N15" i="9"/>
  <c r="G7" i="15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P47" i="11" s="1"/>
  <c r="Q46" i="11"/>
  <c r="R46" i="11"/>
  <c r="S46" i="11"/>
  <c r="S47" i="11" s="1"/>
  <c r="T46" i="11"/>
  <c r="U46" i="1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U47" i="11" l="1"/>
  <c r="AA47" i="11"/>
  <c r="O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F20" i="8"/>
  <c r="G20" i="8"/>
  <c r="G18" i="8" l="1"/>
  <c r="F18" i="8"/>
  <c r="E20" i="8"/>
  <c r="D20" i="8"/>
  <c r="E18" i="8"/>
  <c r="D19" i="8"/>
  <c r="X38" i="1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O43" i="1"/>
  <c r="P43" i="1"/>
  <c r="Q43" i="1"/>
  <c r="R43" i="1"/>
  <c r="N43" i="1"/>
  <c r="M66" i="1" l="1"/>
  <c r="M6" i="10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K108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M2" i="9" s="1" a="1"/>
  <c r="M2" i="9" s="1"/>
  <c r="L88" i="1"/>
  <c r="E57" i="5" s="1"/>
  <c r="L36" i="1"/>
  <c r="M105" i="1"/>
  <c r="M107" i="1" s="1"/>
  <c r="P46" i="1"/>
  <c r="P88" i="1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L108" i="1" s="1"/>
  <c r="AE36" i="1"/>
  <c r="H49" i="2"/>
  <c r="H50" i="2" s="1"/>
  <c r="I49" i="2"/>
  <c r="I50" i="2" s="1"/>
  <c r="N17" i="4" l="1"/>
  <c r="M39" i="1" s="1"/>
  <c r="M108" i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L2" i="9" l="1" a="1"/>
  <c r="L2" i="9" s="1"/>
  <c r="S46" i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N34" i="5"/>
  <c r="M34" i="5"/>
  <c r="AA50" i="5"/>
  <c r="AA53" i="5" s="1"/>
  <c r="Z53" i="5"/>
  <c r="O34" i="5" l="1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<sst xmlns="http://schemas.openxmlformats.org/spreadsheetml/2006/main" count="999" uniqueCount="375">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</sst>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K85" activePane="bottomRight" state="frozen"/>
      <selection pane="topRight" activeCell="C1" sqref="C1"/>
      <selection pane="bottomLeft" activeCell="A4" sqref="A4"/>
      <selection pane="bottomRight" activeCell="N1" sqref="N1:O1048576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577416.91666666663</v>
      </c>
      <c r="P50" s="144">
        <f t="shared" si="30"/>
        <v>577416.91666666663</v>
      </c>
      <c r="Q50" s="144">
        <f t="shared" si="30"/>
        <v>577416.91666666663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502586.66666666663</v>
      </c>
      <c r="P51" s="116">
        <f t="shared" ref="P51:V51" si="32">P53+P54+SUM(P59:P62)</f>
        <v>502586.66666666663</v>
      </c>
      <c r="Q51" s="116">
        <f t="shared" si="32"/>
        <v>502586.66666666663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2'!$C$2*4/3</f>
        <v>433333.33333333331</v>
      </c>
      <c r="P59" s="292">
        <f>'Stimulus Round 2'!$C$2*4/3</f>
        <v>433333.33333333331</v>
      </c>
      <c r="Q59" s="292">
        <f>'Stimulus Round 2'!$C$2*4/3</f>
        <v>433333.33333333331</v>
      </c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>
        <f>K107+43400</f>
        <v>186391</v>
      </c>
      <c r="L108" s="135">
        <f>L107-L42</f>
        <v>143335.00000000003</v>
      </c>
      <c r="M108" s="135">
        <f>M107-M42</f>
        <v>144777</v>
      </c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1" sqref="E11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577.41691666666668</v>
      </c>
      <c r="I64" s="104">
        <f>main!P50/1000</f>
        <v>577.41691666666668</v>
      </c>
      <c r="J64" s="104">
        <f>main!Q50/1000</f>
        <v>577.41691666666668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D1" activePane="topRight" state="frozen"/>
      <selection pane="topRight" activeCell="K19" sqref="K19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/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-643.57844188676734</v>
      </c>
      <c r="I5">
        <v>127.66634709591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-647.99123064723142</v>
      </c>
      <c r="I6">
        <v>115.71788019966229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-652.75653890924525</v>
      </c>
      <c r="I7">
        <v>131.34120345955321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-643.57844188676734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-647.99123064723142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-652.75653890924525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577.41691666666668</v>
      </c>
      <c r="I70" s="102">
        <f>main!P50/1000</f>
        <v>577.41691666666668</v>
      </c>
      <c r="J70" s="102">
        <f>main!Q50/1000</f>
        <v>577.41691666666668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41" t="s">
        <v>104</v>
      </c>
      <c r="B2" s="341"/>
      <c r="C2" s="341"/>
      <c r="D2" s="341"/>
      <c r="E2" s="341"/>
      <c r="F2" s="341"/>
      <c r="G2" s="341"/>
      <c r="H2" s="341"/>
      <c r="I2" s="341"/>
      <c r="J2" s="341"/>
      <c r="K2" s="77"/>
    </row>
    <row r="3" spans="1:24" x14ac:dyDescent="0.2">
      <c r="A3" s="341" t="s">
        <v>105</v>
      </c>
      <c r="B3" s="341"/>
      <c r="C3" s="341"/>
      <c r="D3" s="341"/>
      <c r="E3" s="341"/>
      <c r="F3" s="341"/>
      <c r="G3" s="341"/>
      <c r="H3" s="341"/>
      <c r="I3" s="341"/>
      <c r="J3" s="341"/>
      <c r="K3" s="77"/>
    </row>
    <row r="4" spans="1:24" ht="16" thickBot="1" x14ac:dyDescent="0.25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7" t="s">
        <v>160</v>
      </c>
      <c r="L4" s="347"/>
      <c r="M4" s="347"/>
      <c r="N4" s="347"/>
    </row>
    <row r="5" spans="1:24" x14ac:dyDescent="0.2">
      <c r="A5" s="47"/>
      <c r="B5" s="48"/>
      <c r="C5" s="343" t="s">
        <v>106</v>
      </c>
      <c r="D5" s="344"/>
      <c r="E5" s="344"/>
      <c r="F5" s="344"/>
      <c r="G5" s="344"/>
      <c r="H5" s="344"/>
      <c r="I5" s="344"/>
      <c r="J5" s="345"/>
      <c r="K5" s="78"/>
      <c r="L5" s="346" t="s">
        <v>107</v>
      </c>
      <c r="M5" s="315"/>
      <c r="N5" s="315"/>
    </row>
    <row r="6" spans="1:24" x14ac:dyDescent="0.2">
      <c r="A6" s="1" t="s">
        <v>109</v>
      </c>
      <c r="B6" s="49"/>
      <c r="C6" s="337">
        <v>2020</v>
      </c>
      <c r="D6" s="338"/>
      <c r="E6" s="338"/>
      <c r="F6" s="338"/>
      <c r="G6" s="338"/>
      <c r="H6" s="338"/>
      <c r="I6" s="338"/>
      <c r="J6" s="33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0" t="s">
        <v>108</v>
      </c>
      <c r="L23" s="340"/>
      <c r="M23" s="340"/>
      <c r="N23" s="340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3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6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36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49" t="s">
        <v>87</v>
      </c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www.w3.org/XML/1998/namespace"/>
    <ds:schemaRef ds:uri="http://purl.org/dc/dcmitype/"/>
    <ds:schemaRef ds:uri="cac5d118-ba7b-4807-b700-df6f95cfff50"/>
    <ds:schemaRef ds:uri="http://purl.org/dc/elements/1.1/"/>
    <ds:schemaRef ds:uri="http://purl.org/dc/terms/"/>
    <ds:schemaRef ds:uri="66951ee6-cd93-49c7-9437-e871b2a117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2020-12-23T18:53:36Z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