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https://brookingsinstitution.sharepoint.com/sites/hutchinscenterteam/Shared Documents/Projects/Fiscal Impact/covid changes 052020/"/>
    </mc:Choice>
  </mc:AlternateContent>
  <xr:revisionPtr revIDLastSave="128" documentId="8_{405EA33D-CFC9-8042-807B-0AFE7E778ED2}" xr6:coauthVersionLast="45" xr6:coauthVersionMax="45" xr10:uidLastSave="{156E9032-DB97-AE47-BE0B-03E2F08F5CC1}"/>
  <bookViews>
    <workbookView xWindow="1940" yWindow="460" windowWidth="28200" windowHeight="18760" activeTab="1" xr2:uid="{A897E195-336F-C241-AC8A-424358A8FFDC}"/>
  </bookViews>
  <sheets>
    <sheet name="Sheet1" sheetId="1" r:id="rId1"/>
    <sheet name="2020Q2 Advance" sheetId="2" r:id="rId2"/>
    <sheet name="Sheet3"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7" i="3" l="1"/>
  <c r="B28" i="3"/>
  <c r="B26" i="3"/>
  <c r="O37" i="2"/>
  <c r="B22" i="3"/>
  <c r="B19" i="3" s="1"/>
  <c r="B15" i="3"/>
  <c r="B30" i="3"/>
  <c r="B16" i="3"/>
  <c r="Y5" i="3" s="1"/>
  <c r="X5" i="3"/>
  <c r="W5" i="3"/>
  <c r="V5" i="3" s="1"/>
  <c r="B4" i="3"/>
  <c r="W3" i="3"/>
  <c r="V3" i="3" s="1"/>
  <c r="S26" i="2"/>
  <c r="L13" i="2"/>
  <c r="L20" i="2"/>
  <c r="M20" i="2"/>
  <c r="G31" i="2"/>
  <c r="M36" i="2"/>
  <c r="G37" i="2"/>
  <c r="G38" i="2"/>
  <c r="G39" i="2"/>
  <c r="M42" i="2"/>
  <c r="G49" i="2"/>
  <c r="G50" i="2"/>
  <c r="G51" i="2"/>
  <c r="G53" i="2" s="1"/>
  <c r="G52" i="2"/>
  <c r="G56" i="2" s="1"/>
  <c r="G55" i="2"/>
  <c r="B9" i="3" l="1"/>
  <c r="B14" i="3"/>
  <c r="G57" i="2"/>
  <c r="G54" i="2"/>
  <c r="B25" i="3" l="1"/>
  <c r="J26" i="3" s="1"/>
  <c r="D31" i="1" l="1"/>
  <c r="E31" i="1"/>
  <c r="F31" i="1"/>
  <c r="G31" i="1"/>
  <c r="H31" i="1"/>
  <c r="I31" i="1"/>
  <c r="D32" i="1"/>
  <c r="E32" i="1"/>
  <c r="F32" i="1"/>
  <c r="G32" i="1"/>
  <c r="H32" i="1"/>
  <c r="I32" i="1"/>
  <c r="D33" i="1"/>
  <c r="E33" i="1"/>
  <c r="F33" i="1"/>
  <c r="G33" i="1"/>
  <c r="H33" i="1"/>
  <c r="I33" i="1"/>
  <c r="D34" i="1"/>
  <c r="E34" i="1"/>
  <c r="F34" i="1"/>
  <c r="G34" i="1"/>
  <c r="H34" i="1"/>
  <c r="I34" i="1"/>
  <c r="D30" i="1"/>
  <c r="E30" i="1"/>
  <c r="F30" i="1"/>
  <c r="G30" i="1"/>
  <c r="H30" i="1"/>
  <c r="I30" i="1"/>
  <c r="C30" i="1"/>
  <c r="C31" i="1"/>
  <c r="C32" i="1"/>
  <c r="C33" i="1"/>
  <c r="C34" i="1"/>
  <c r="D29" i="1"/>
  <c r="E29" i="1"/>
  <c r="F29" i="1"/>
  <c r="G29" i="1"/>
  <c r="H29" i="1"/>
  <c r="I29" i="1"/>
  <c r="C29" i="1"/>
  <c r="D17" i="1"/>
  <c r="E17" i="1"/>
  <c r="F17" i="1"/>
  <c r="G17" i="1"/>
  <c r="H17" i="1"/>
  <c r="I17" i="1"/>
  <c r="D16" i="1"/>
  <c r="E16" i="1"/>
  <c r="F16" i="1"/>
  <c r="G16" i="1"/>
  <c r="H16" i="1"/>
  <c r="I16" i="1"/>
  <c r="D15" i="1"/>
  <c r="E15" i="1"/>
  <c r="F15" i="1"/>
  <c r="G15" i="1"/>
  <c r="H15" i="1"/>
  <c r="I15" i="1"/>
  <c r="C16" i="1"/>
  <c r="C17" i="1"/>
  <c r="C15" i="1"/>
  <c r="E14" i="1"/>
  <c r="F14" i="1"/>
  <c r="G14" i="1"/>
  <c r="H14" i="1"/>
  <c r="I14" i="1"/>
  <c r="D14" i="1"/>
  <c r="C14" i="1"/>
  <c r="D13" i="1"/>
  <c r="E13" i="1"/>
  <c r="F13" i="1"/>
  <c r="G13" i="1"/>
  <c r="H13" i="1"/>
  <c r="I13" i="1"/>
  <c r="C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tc={B145210E-3D04-154C-8C50-24FF34B3873E}</author>
  </authors>
  <commentList>
    <comment ref="A24" authorId="0" shapeId="0" xr:uid="{B145210E-3D04-154C-8C50-24FF34B3873E}">
      <text>
        <t>[Threaded comment]
Your version of Excel allows you to read this threaded comment; however, any edits to it will get removed if the file is opened in a newer version of Excel. Learn more: https://go.microsoft.com/fwlink/?linkid=870924
Comment:
    all federal</t>
      </text>
    </comment>
  </commentList>
</comments>
</file>

<file path=xl/sharedStrings.xml><?xml version="1.0" encoding="utf-8"?>
<sst xmlns="http://schemas.openxmlformats.org/spreadsheetml/2006/main" count="348" uniqueCount="156">
  <si>
    <t>Non-corporate taxes</t>
  </si>
  <si>
    <t>Social benefits</t>
  </si>
  <si>
    <t>Health outlays</t>
  </si>
  <si>
    <t>2020 Q2</t>
  </si>
  <si>
    <t>2020 Q3</t>
  </si>
  <si>
    <t>2020 Q4</t>
  </si>
  <si>
    <t>2021 Q1</t>
  </si>
  <si>
    <t>2021 Q2</t>
  </si>
  <si>
    <t>2021 Q3</t>
  </si>
  <si>
    <t>2021 Q4</t>
  </si>
  <si>
    <t>Corporate taxes</t>
  </si>
  <si>
    <t>State Expenditures</t>
  </si>
  <si>
    <t>State and Local Add-ons</t>
  </si>
  <si>
    <t>Add-ons for Q2</t>
  </si>
  <si>
    <t>Add-ons for Q3</t>
  </si>
  <si>
    <t>Federal Add-ons</t>
  </si>
  <si>
    <t>Subsidies</t>
  </si>
  <si>
    <t>Grants</t>
  </si>
  <si>
    <t>Federal</t>
  </si>
  <si>
    <t>Total</t>
  </si>
  <si>
    <t>Sodial Benefits</t>
  </si>
  <si>
    <t>BEA's legislative effects</t>
  </si>
  <si>
    <t>Economic 
Impact</t>
  </si>
  <si>
    <t xml:space="preserve">Second </t>
  </si>
  <si>
    <t>Source: U.S. Bureau of Economic Analysis</t>
  </si>
  <si>
    <t>Data on this table will be superseded by updated estimates.</t>
  </si>
  <si>
    <r>
      <rPr>
        <sz val="11"/>
        <rFont val="Calibri"/>
        <family val="2"/>
        <scheme val="minor"/>
      </rPr>
      <t>information, see the FAQ</t>
    </r>
    <r>
      <rPr>
        <u/>
        <sz val="11"/>
        <color theme="10"/>
        <rFont val="Calibri"/>
        <family val="2"/>
        <scheme val="minor"/>
      </rPr>
      <t xml:space="preserve"> "Why does BEA publish estimates at annual rates?" </t>
    </r>
    <r>
      <rPr>
        <sz val="11"/>
        <rFont val="Calibri"/>
        <family val="2"/>
        <scheme val="minor"/>
      </rPr>
      <t>on BEA's website.</t>
    </r>
  </si>
  <si>
    <t>can be easily compared to quarterly estimates included in BEA's quarterly gross domestic product report, for example. To be consistent, the figures in this table also are annualized. For more</t>
  </si>
  <si>
    <t>NOTE: For national statistics detailing the amount of federal government receipts and expenditures, BEA publishes the total level at an annualized rate. BEA does this so that monthly estimates</t>
  </si>
  <si>
    <t xml:space="preserve">     agencies are classified as state and local government enterprises.</t>
  </si>
  <si>
    <t>7. The Coronavirus Aid, Relief and Economic Security (CARES) Act provides $25 billion to transit agencies to help to prevent, prepare for and respond to the COVID-19 pandemic. In the NIPAs, public transit</t>
  </si>
  <si>
    <t xml:space="preserve">     Increased reimbursement rates will be in effect from May 1, 2020 through December 31, 2020.</t>
  </si>
  <si>
    <t>6. The Coronavirus Aid, Relief, and Economic Security (CARES) Act temporarily suspends a two percent reduction in reimbursements paid to Medicare service providers that went into effect in 2013.</t>
  </si>
  <si>
    <t>expansion of unemployment benefits in response to the COVID-19 pandemic be recorded in the NIPAs?".</t>
  </si>
  <si>
    <r>
      <t xml:space="preserve">a temporary extension of unemployment benefits for 13 weeks to people who exhaused all available regular and extended unemployment benefits. For more information, see </t>
    </r>
    <r>
      <rPr>
        <u/>
        <sz val="11"/>
        <color rgb="FF0000FF"/>
        <rFont val="Calibri"/>
        <family val="2"/>
        <scheme val="minor"/>
      </rPr>
      <t>"How will the</t>
    </r>
  </si>
  <si>
    <t>temporary unemployment benefits to people who are not usually eligible for unemployment insurance benefits. The Pandemic Emergency Unemployment Compensation (PEUC) program provides</t>
  </si>
  <si>
    <t>(PUC) program provides a temporary weekly supplemental payment of $600 for people receiving unemployment benefits. The Pandemic Unemployment Assistance (PUA) program provides</t>
  </si>
  <si>
    <t>5. The Coronavirus Aid, Relief and Economic Security Act (CARES) expanded unemployment insurance benefits provided through three programs. The Federal Pandemic Unemployment Compensation</t>
  </si>
  <si>
    <t>"How are the economic impact payments for individuals authorized by the CARES Act of 2020 recorded in the NIPAs?".</t>
  </si>
  <si>
    <t>4. The Coronavirus Aid, Relief and Economic Security Act (CARES) provides $300 billion in direct support economic impact payments to individuals. For more information, see</t>
  </si>
  <si>
    <r>
      <rPr>
        <sz val="11"/>
        <rFont val="Calibri"/>
        <family val="2"/>
        <scheme val="minor"/>
      </rPr>
      <t xml:space="preserve">     information, see </t>
    </r>
    <r>
      <rPr>
        <u/>
        <sz val="11"/>
        <color theme="10"/>
        <rFont val="Calibri"/>
        <family val="2"/>
        <scheme val="minor"/>
      </rPr>
      <t>"How does the Paycheck Protection Program of 2020 impact the national income and product accounts (NIPAs)?".</t>
    </r>
  </si>
  <si>
    <t xml:space="preserve">3. The Coronavirus Aid, Relief and Economic Security Act (CARES) provides forgivable loans to help small businesses and nonprofit institutions make payroll and cover other expenses. For more </t>
  </si>
  <si>
    <r>
      <rPr>
        <sz val="11"/>
        <rFont val="Calibri"/>
        <family val="2"/>
        <scheme val="minor"/>
      </rPr>
      <t xml:space="preserve">     information, see</t>
    </r>
    <r>
      <rPr>
        <u/>
        <sz val="11"/>
        <color theme="10"/>
        <rFont val="Calibri"/>
        <family val="2"/>
        <scheme val="minor"/>
      </rPr>
      <t xml:space="preserve"> "How does the 2020 CARES Act affect BEA's estimate of personal interest payments?".</t>
    </r>
  </si>
  <si>
    <t>2. The Coronavirus Aid, Relief and Economic Security Act (CARES) provides for the temporary suspension of interest payments due on certain categories of federally held student loans. For more</t>
  </si>
  <si>
    <t xml:space="preserve">     on December 31, 2020.</t>
  </si>
  <si>
    <t>1. The Coronavirus Aid, Relief and Economic Security Act (CARES) provides an excise tax holiday that suspends certain aviation excise taxes. The excise tax holiday began on March 28, 2020 and will end</t>
  </si>
  <si>
    <t>* In advance estimates, taxes on corporate income are not published.</t>
  </si>
  <si>
    <t>-Nonprofit institutions serving households</t>
  </si>
  <si>
    <t>NPISH</t>
  </si>
  <si>
    <t>...........</t>
  </si>
  <si>
    <t>Net federal government saving</t>
  </si>
  <si>
    <t>...</t>
  </si>
  <si>
    <t xml:space="preserve">           Tax credits to fund paid sick leave</t>
  </si>
  <si>
    <r>
      <t xml:space="preserve">           Support for public transit agencies</t>
    </r>
    <r>
      <rPr>
        <vertAlign val="superscript"/>
        <sz val="11"/>
        <color theme="1"/>
        <rFont val="Calibri"/>
        <family val="2"/>
        <scheme val="minor"/>
      </rPr>
      <t xml:space="preserve"> 7</t>
    </r>
  </si>
  <si>
    <t xml:space="preserve">                     Nonfarm</t>
  </si>
  <si>
    <t xml:space="preserve">                     Farm</t>
  </si>
  <si>
    <t xml:space="preserve">                 Sole proprietorships and partnerships</t>
  </si>
  <si>
    <t xml:space="preserve">                 Corporate business</t>
  </si>
  <si>
    <r>
      <t xml:space="preserve">           Paycheck Protection Program loans to businesses </t>
    </r>
    <r>
      <rPr>
        <vertAlign val="superscript"/>
        <sz val="11"/>
        <color theme="1"/>
        <rFont val="Calibri"/>
        <family val="2"/>
        <scheme val="minor"/>
      </rPr>
      <t>3</t>
    </r>
  </si>
  <si>
    <t xml:space="preserve">           Grants to air carriers</t>
  </si>
  <si>
    <t xml:space="preserve">           Employee Retention Tax Credit</t>
  </si>
  <si>
    <t xml:space="preserve">         Of which:</t>
  </si>
  <si>
    <t xml:space="preserve">     Subsidies</t>
  </si>
  <si>
    <t xml:space="preserve">     Interest payments</t>
  </si>
  <si>
    <t xml:space="preserve">               To the rest of the world</t>
  </si>
  <si>
    <t xml:space="preserve">               Grants-in-aid to state and local governments</t>
  </si>
  <si>
    <t xml:space="preserve">          Other current transfer payments</t>
  </si>
  <si>
    <r>
      <t xml:space="preserve">                       Economic impact payments </t>
    </r>
    <r>
      <rPr>
        <vertAlign val="superscript"/>
        <sz val="11"/>
        <color theme="1"/>
        <rFont val="Calibri"/>
        <family val="2"/>
        <scheme val="minor"/>
      </rPr>
      <t>4</t>
    </r>
  </si>
  <si>
    <t xml:space="preserve">                   Of which:</t>
  </si>
  <si>
    <r>
      <t xml:space="preserve">                      Paycheck Protection Program loans to NPISH </t>
    </r>
    <r>
      <rPr>
        <vertAlign val="superscript"/>
        <sz val="11"/>
        <color theme="1"/>
        <rFont val="Calibri"/>
        <family val="2"/>
        <scheme val="minor"/>
      </rPr>
      <t>3</t>
    </r>
  </si>
  <si>
    <r>
      <t xml:space="preserve">                      Increase in Medicare reimbursement rates </t>
    </r>
    <r>
      <rPr>
        <vertAlign val="superscript"/>
        <sz val="11"/>
        <color theme="1"/>
        <rFont val="Calibri"/>
        <family val="2"/>
        <scheme val="minor"/>
      </rPr>
      <t>6</t>
    </r>
  </si>
  <si>
    <r>
      <t xml:space="preserve">                      Expansion of unemployment programs </t>
    </r>
    <r>
      <rPr>
        <vertAlign val="superscript"/>
        <sz val="11"/>
        <color theme="1"/>
        <rFont val="Calibri"/>
        <family val="2"/>
        <scheme val="minor"/>
      </rPr>
      <t>5</t>
    </r>
  </si>
  <si>
    <r>
      <t xml:space="preserve">                      Economic impact payments </t>
    </r>
    <r>
      <rPr>
        <vertAlign val="superscript"/>
        <sz val="11"/>
        <color theme="1"/>
        <rFont val="Calibri"/>
        <family val="2"/>
        <scheme val="minor"/>
      </rPr>
      <t>4</t>
    </r>
  </si>
  <si>
    <t xml:space="preserve">                  Of which:</t>
  </si>
  <si>
    <t xml:space="preserve">               To persons</t>
  </si>
  <si>
    <t xml:space="preserve">          Government social benefits</t>
  </si>
  <si>
    <t xml:space="preserve">     Current transfer payments</t>
  </si>
  <si>
    <r>
      <t xml:space="preserve">               Paycheck Protection Program lender processing fees </t>
    </r>
    <r>
      <rPr>
        <vertAlign val="superscript"/>
        <sz val="11"/>
        <color theme="1"/>
        <rFont val="Calibri"/>
        <family val="2"/>
        <scheme val="minor"/>
      </rPr>
      <t>3</t>
    </r>
  </si>
  <si>
    <t xml:space="preserve">           Of which:</t>
  </si>
  <si>
    <t xml:space="preserve">     Consumption expenditures</t>
  </si>
  <si>
    <t>Current expenditures</t>
  </si>
  <si>
    <t xml:space="preserve">      Current surplus of government enterprises</t>
  </si>
  <si>
    <t xml:space="preserve">          From the rest of the world</t>
  </si>
  <si>
    <t xml:space="preserve">          From persons</t>
  </si>
  <si>
    <t xml:space="preserve">          From business</t>
  </si>
  <si>
    <t xml:space="preserve">      Current transfer receipts</t>
  </si>
  <si>
    <t xml:space="preserve">          Rents and royalties</t>
  </si>
  <si>
    <t xml:space="preserve">          Dividends</t>
  </si>
  <si>
    <r>
      <t xml:space="preserve">                 Student loan forbearance </t>
    </r>
    <r>
      <rPr>
        <vertAlign val="superscript"/>
        <sz val="11"/>
        <color theme="1"/>
        <rFont val="Calibri"/>
        <family val="2"/>
        <scheme val="minor"/>
      </rPr>
      <t>2</t>
    </r>
  </si>
  <si>
    <t xml:space="preserve">              Of which:</t>
  </si>
  <si>
    <t xml:space="preserve">           Interest receipts</t>
  </si>
  <si>
    <t xml:space="preserve">      Income receipts on assets</t>
  </si>
  <si>
    <t xml:space="preserve">      Contributions for government social insurance</t>
  </si>
  <si>
    <t xml:space="preserve">          Taxes from the rest of the world</t>
  </si>
  <si>
    <t xml:space="preserve">          Taxes on corporate income</t>
  </si>
  <si>
    <r>
      <t xml:space="preserve">                  Aviation tax holiday </t>
    </r>
    <r>
      <rPr>
        <vertAlign val="superscript"/>
        <sz val="11"/>
        <color theme="1"/>
        <rFont val="Calibri"/>
        <family val="2"/>
        <scheme val="minor"/>
      </rPr>
      <t>1</t>
    </r>
  </si>
  <si>
    <t xml:space="preserve">          Taxes on production and imports</t>
  </si>
  <si>
    <t>4</t>
  </si>
  <si>
    <t xml:space="preserve">          Personal current taxes</t>
  </si>
  <si>
    <t>3</t>
  </si>
  <si>
    <t xml:space="preserve">     Current tax receipts</t>
  </si>
  <si>
    <t>2</t>
  </si>
  <si>
    <t>Current receipts</t>
  </si>
  <si>
    <t>Q2</t>
  </si>
  <si>
    <t>Q1</t>
  </si>
  <si>
    <t>Q4</t>
  </si>
  <si>
    <t>Q3</t>
  </si>
  <si>
    <t>Q2 *</t>
  </si>
  <si>
    <t>Line</t>
  </si>
  <si>
    <t>Change from preceding quarter</t>
  </si>
  <si>
    <t>Levels</t>
  </si>
  <si>
    <r>
      <t>(billions of dollars, seasonally adjusted at</t>
    </r>
    <r>
      <rPr>
        <b/>
        <sz val="11"/>
        <rFont val="Calibri"/>
        <family val="2"/>
        <scheme val="minor"/>
      </rPr>
      <t xml:space="preserve"> annual</t>
    </r>
    <r>
      <rPr>
        <b/>
        <sz val="11"/>
        <color theme="1"/>
        <rFont val="Calibri"/>
        <family val="2"/>
        <scheme val="minor"/>
      </rPr>
      <t xml:space="preserve"> rates)</t>
    </r>
  </si>
  <si>
    <t>Effects of Selected Federal Pandemic Response Programs on Federal Government Receipts, Expenditures, and Saving, 2020Q2 Advance</t>
  </si>
  <si>
    <t>Release Date: July 30, 2020</t>
  </si>
  <si>
    <t>Social Benefits</t>
  </si>
  <si>
    <t>Economic impact payments</t>
  </si>
  <si>
    <t>Unemployment Insurance</t>
  </si>
  <si>
    <t>Increase in Medicare Reimbursement Rates</t>
  </si>
  <si>
    <t>PPP</t>
  </si>
  <si>
    <t>Employee Retention Tax Credit</t>
  </si>
  <si>
    <t>Transfers</t>
  </si>
  <si>
    <t>Federal Transfers to Persons</t>
  </si>
  <si>
    <r>
      <t xml:space="preserve">UI </t>
    </r>
    <r>
      <rPr>
        <i/>
        <sz val="12"/>
        <color theme="1"/>
        <rFont val="Calibri"/>
        <family val="2"/>
        <scheme val="minor"/>
      </rPr>
      <t>(Total add-on)</t>
    </r>
  </si>
  <si>
    <t xml:space="preserve">Baseline Automatic </t>
  </si>
  <si>
    <r>
      <t xml:space="preserve">SNAP </t>
    </r>
    <r>
      <rPr>
        <i/>
        <sz val="12"/>
        <color theme="1"/>
        <rFont val="Calibri"/>
        <family val="2"/>
        <scheme val="minor"/>
      </rPr>
      <t>(Total add-on)</t>
    </r>
  </si>
  <si>
    <t>Legislative Changes</t>
  </si>
  <si>
    <r>
      <t xml:space="preserve">Other </t>
    </r>
    <r>
      <rPr>
        <i/>
        <sz val="12"/>
        <color theme="1"/>
        <rFont val="Calibri"/>
        <family val="2"/>
        <scheme val="minor"/>
      </rPr>
      <t>(Total add-on)</t>
    </r>
  </si>
  <si>
    <t>Ref tax credit</t>
  </si>
  <si>
    <t>Support for hospitals</t>
  </si>
  <si>
    <t>Legislative Changes (Stimulus Checks)</t>
  </si>
  <si>
    <r>
      <t xml:space="preserve">Medicaid </t>
    </r>
    <r>
      <rPr>
        <i/>
        <sz val="12"/>
        <color theme="1"/>
        <rFont val="Calibri"/>
        <family val="2"/>
        <scheme val="minor"/>
      </rPr>
      <t>(Total add-on)</t>
    </r>
  </si>
  <si>
    <t>2020Q2</t>
  </si>
  <si>
    <t>2020Q3</t>
  </si>
  <si>
    <t>2020Q4</t>
  </si>
  <si>
    <t>2021Q1</t>
  </si>
  <si>
    <t>2021Q2</t>
  </si>
  <si>
    <t>2021Q3</t>
  </si>
  <si>
    <t>2021Q4</t>
  </si>
  <si>
    <t>Taxes</t>
  </si>
  <si>
    <t>Questions for Louise</t>
  </si>
  <si>
    <t xml:space="preserve">Federal Taxes </t>
  </si>
  <si>
    <t>tedeschi total as of 6/1/20</t>
  </si>
  <si>
    <r>
      <t xml:space="preserve">Non-corporate taxes </t>
    </r>
    <r>
      <rPr>
        <i/>
        <sz val="12"/>
        <color theme="1"/>
        <rFont val="Calibri"/>
        <family val="2"/>
        <scheme val="minor"/>
      </rPr>
      <t>(total add-on)</t>
    </r>
  </si>
  <si>
    <t xml:space="preserve">where do I put the add factors for state spending? </t>
  </si>
  <si>
    <t xml:space="preserve">Personal Income Taxes </t>
  </si>
  <si>
    <t>Our total as of 6/1/20</t>
  </si>
  <si>
    <t>Payroll Taxes</t>
  </si>
  <si>
    <t>Pr&amp;I Taxes</t>
  </si>
  <si>
    <r>
      <t xml:space="preserve">Corporate Taxes </t>
    </r>
    <r>
      <rPr>
        <i/>
        <sz val="12"/>
        <color theme="1"/>
        <rFont val="Calibri"/>
        <family val="2"/>
        <scheme val="minor"/>
      </rPr>
      <t>(total add-on)</t>
    </r>
  </si>
  <si>
    <t>Automatic changes</t>
  </si>
  <si>
    <t>Legislative Changes (Loss Provisions)</t>
  </si>
  <si>
    <t>Total add-on</t>
  </si>
  <si>
    <t>federal subsidies</t>
  </si>
  <si>
    <t>All other subsidies (aviation, employee retention, paid sick)</t>
  </si>
  <si>
    <t>Federal Grants</t>
  </si>
  <si>
    <t>Grants to S&amp;L Gov't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</si>
</sst>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409]mmmm\ d\,\ yyyy;@"/>
    <numFmt numFmtId="166" formatCode="0.0"/>
  </numFmts>
  <fonts count="14" x14ac:knownFonts="1">
    <font>
      <sz val="12"/>
      <color theme="1"/>
      <name val="Calibri"/>
      <family val="2"/>
      <scheme val="minor"/>
    </font>
    <font>
      <b/>
      <sz val="12"/>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sz val="10"/>
      <name val="Arial"/>
      <family val="2"/>
    </font>
    <font>
      <u/>
      <sz val="11"/>
      <color rgb="FF0000FF"/>
      <name val="Calibri"/>
      <family val="2"/>
      <scheme val="minor"/>
    </font>
    <font>
      <b/>
      <sz val="11"/>
      <color theme="1"/>
      <name val="Calibri"/>
      <family val="2"/>
      <scheme val="minor"/>
    </font>
    <font>
      <b/>
      <sz val="11"/>
      <name val="Calibri"/>
      <family val="2"/>
      <scheme val="minor"/>
    </font>
    <font>
      <vertAlign val="superscript"/>
      <sz val="11"/>
      <color theme="1"/>
      <name val="Calibri"/>
      <family val="2"/>
      <scheme val="minor"/>
    </font>
    <font>
      <i/>
      <sz val="11"/>
      <color theme="1"/>
      <name val="Calibri"/>
      <family val="2"/>
      <scheme val="minor"/>
    </font>
    <font>
      <u/>
      <sz val="12"/>
      <color theme="1"/>
      <name val="Calibri"/>
      <family val="2"/>
      <scheme val="minor"/>
    </font>
    <font>
      <i/>
      <sz val="12"/>
      <color theme="1"/>
      <name val="Calibri"/>
      <family val="2"/>
      <scheme val="minor"/>
    </font>
    <font>
      <sz val="10"/>
      <color rgb="FF000000"/>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s>
  <borders count="39">
    <border>
      <left/>
      <right/>
      <top/>
      <bottom/>
      <diagonal/>
    </border>
    <border>
      <left style="thin">
        <color theme="0" tint="-0.499984740745262"/>
      </left>
      <right style="medium">
        <color theme="0" tint="-0.499984740745262"/>
      </right>
      <top/>
      <bottom style="medium">
        <color theme="0" tint="-0.499984740745262"/>
      </bottom>
      <diagonal/>
    </border>
    <border>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2" tint="-0.499984740745262"/>
      </left>
      <right/>
      <top/>
      <bottom style="medium">
        <color theme="0" tint="-0.499984740745262"/>
      </bottom>
      <diagonal/>
    </border>
    <border>
      <left/>
      <right style="medium">
        <color theme="2" tint="-0.499984740745262"/>
      </right>
      <top/>
      <bottom style="medium">
        <color theme="0" tint="-0.499984740745262"/>
      </bottom>
      <diagonal/>
    </border>
    <border>
      <left style="thin">
        <color theme="0" tint="-0.499984740745262"/>
      </left>
      <right style="medium">
        <color theme="0" tint="-0.499984740745262"/>
      </right>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diagonal/>
    </border>
    <border>
      <left style="medium">
        <color theme="2" tint="-0.499984740745262"/>
      </left>
      <right/>
      <top/>
      <bottom/>
      <diagonal/>
    </border>
    <border>
      <left/>
      <right style="medium">
        <color theme="2" tint="-0.499984740745262"/>
      </right>
      <top/>
      <bottom/>
      <diagonal/>
    </border>
    <border>
      <left style="medium">
        <color theme="0" tint="-0.499984740745262"/>
      </left>
      <right/>
      <top/>
      <bottom/>
      <diagonal/>
    </border>
    <border>
      <left style="thin">
        <color theme="0" tint="-0.499984740745262"/>
      </left>
      <right style="medium">
        <color theme="0" tint="-0.499984740745262"/>
      </right>
      <top style="medium">
        <color theme="0" tint="-0.499984740745262"/>
      </top>
      <bottom/>
      <diagonal/>
    </border>
    <border>
      <left/>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style="medium">
        <color theme="0" tint="-0.499984740745262"/>
      </top>
      <bottom/>
      <diagonal/>
    </border>
    <border>
      <left/>
      <right style="medium">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right/>
      <top style="thin">
        <color theme="0" tint="-0.499984740745262"/>
      </top>
      <bottom style="medium">
        <color theme="0" tint="-0.499984740745262"/>
      </bottom>
      <diagonal/>
    </border>
    <border>
      <left style="medium">
        <color theme="0" tint="-0.499984740745262"/>
      </left>
      <right/>
      <top style="thin">
        <color theme="0" tint="-0.499984740745262"/>
      </top>
      <bottom style="medium">
        <color theme="0" tint="-0.499984740745262"/>
      </bottom>
      <diagonal/>
    </border>
    <border>
      <left style="thin">
        <color theme="2" tint="-0.499984740745262"/>
      </left>
      <right style="medium">
        <color theme="0" tint="-0.499984740745262"/>
      </right>
      <top style="thin">
        <color theme="2" tint="-0.499984740745262"/>
      </top>
      <bottom style="medium">
        <color theme="0" tint="-0.499984740745262"/>
      </bottom>
      <diagonal/>
    </border>
    <border>
      <left/>
      <right/>
      <top style="thin">
        <color theme="2" tint="-0.499984740745262"/>
      </top>
      <bottom style="medium">
        <color theme="0" tint="-0.499984740745262"/>
      </bottom>
      <diagonal/>
    </border>
    <border>
      <left style="thin">
        <color theme="0" tint="-0.499984740745262"/>
      </left>
      <right style="thin">
        <color theme="0" tint="-0.499984740745262"/>
      </right>
      <top style="thin">
        <color theme="2" tint="-0.499984740745262"/>
      </top>
      <bottom style="medium">
        <color theme="0" tint="-0.499984740745262"/>
      </bottom>
      <diagonal/>
    </border>
    <border>
      <left style="medium">
        <color theme="2" tint="-0.499984740745262"/>
      </left>
      <right/>
      <top style="thin">
        <color theme="2" tint="-0.499984740745262"/>
      </top>
      <bottom style="medium">
        <color theme="0" tint="-0.499984740745262"/>
      </bottom>
      <diagonal/>
    </border>
    <border>
      <left style="medium">
        <color theme="2" tint="-0.499984740745262"/>
      </left>
      <right style="medium">
        <color theme="2" tint="-0.499984740745262"/>
      </right>
      <top/>
      <bottom style="medium">
        <color theme="0" tint="-0.499984740745262"/>
      </bottom>
      <diagonal/>
    </border>
    <border>
      <left/>
      <right style="medium">
        <color theme="0" tint="-0.499984740745262"/>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2" tint="-0.499984740745262"/>
      </bottom>
      <diagonal/>
    </border>
    <border>
      <left style="thin">
        <color theme="0" tint="-0.499984740745262"/>
      </left>
      <right/>
      <top style="thin">
        <color theme="0" tint="-0.499984740745262"/>
      </top>
      <bottom style="thin">
        <color theme="2" tint="-0.499984740745262"/>
      </bottom>
      <diagonal/>
    </border>
    <border>
      <left style="medium">
        <color theme="0" tint="-0.499984740745262"/>
      </left>
      <right/>
      <top style="thin">
        <color theme="0" tint="-0.499984740745262"/>
      </top>
      <bottom/>
      <diagonal/>
    </border>
    <border>
      <left style="medium">
        <color theme="0" tint="-0.499984740745262"/>
      </left>
      <right style="medium">
        <color theme="0" tint="-0.499984740745262"/>
      </right>
      <top/>
      <bottom/>
      <diagonal/>
    </border>
    <border>
      <left/>
      <right style="medium">
        <color theme="0" tint="-0.499984740745262"/>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top style="medium">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s>
  <cellStyleXfs count="4">
    <xf numFmtId="0" fontId="0" fillId="0" borderId="0"/>
    <xf numFmtId="0" fontId="2" fillId="0" borderId="0"/>
    <xf numFmtId="0" fontId="3" fillId="0" borderId="0" applyNumberFormat="0" applyFill="0" applyBorder="0" applyAlignment="0" applyProtection="0"/>
    <xf numFmtId="43" fontId="2" fillId="0" borderId="0" applyFont="0" applyFill="0" applyBorder="0" applyAlignment="0" applyProtection="0"/>
  </cellStyleXfs>
  <cellXfs count="128">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2" fillId="0" borderId="0" xfId="1"/>
    <xf numFmtId="0" fontId="2" fillId="0" borderId="0" xfId="1" applyAlignment="1">
      <alignment horizontal="left" vertical="center" indent="2"/>
    </xf>
    <xf numFmtId="0" fontId="3" fillId="0" borderId="0" xfId="2" applyFill="1"/>
    <xf numFmtId="0" fontId="5" fillId="0" borderId="0" xfId="1" applyFont="1"/>
    <xf numFmtId="0" fontId="4" fillId="0" borderId="0" xfId="2" applyFont="1" applyFill="1" applyAlignment="1">
      <alignment horizontal="left" vertical="center"/>
    </xf>
    <xf numFmtId="0" fontId="3" fillId="0" borderId="0" xfId="2" applyAlignment="1">
      <alignment horizontal="left" vertical="center" indent="2"/>
    </xf>
    <xf numFmtId="0" fontId="2" fillId="0" borderId="0" xfId="1" applyAlignment="1">
      <alignment horizontal="left" vertical="center"/>
    </xf>
    <xf numFmtId="0" fontId="3" fillId="0" borderId="0" xfId="2" applyAlignment="1">
      <alignment horizontal="left" vertical="center"/>
    </xf>
    <xf numFmtId="0" fontId="4" fillId="0" borderId="0" xfId="2" applyFont="1" applyAlignment="1">
      <alignment horizontal="left" vertical="center"/>
    </xf>
    <xf numFmtId="0" fontId="4" fillId="0" borderId="0" xfId="1" quotePrefix="1" applyFont="1"/>
    <xf numFmtId="164" fontId="7" fillId="0" borderId="1" xfId="1" applyNumberFormat="1" applyFont="1" applyBorder="1" applyAlignment="1">
      <alignment horizontal="right"/>
    </xf>
    <xf numFmtId="164" fontId="7" fillId="0" borderId="2" xfId="1" applyNumberFormat="1" applyFont="1" applyBorder="1" applyAlignment="1">
      <alignment horizontal="right"/>
    </xf>
    <xf numFmtId="164" fontId="7" fillId="0" borderId="3" xfId="1" applyNumberFormat="1" applyFont="1" applyBorder="1" applyAlignment="1">
      <alignment horizontal="right"/>
    </xf>
    <xf numFmtId="164" fontId="7" fillId="0" borderId="4" xfId="1" applyNumberFormat="1" applyFont="1" applyBorder="1" applyAlignment="1">
      <alignment horizontal="right"/>
    </xf>
    <xf numFmtId="164" fontId="7" fillId="0" borderId="3" xfId="3" applyNumberFormat="1" applyFont="1" applyBorder="1" applyAlignment="1">
      <alignment horizontal="right"/>
    </xf>
    <xf numFmtId="164" fontId="7" fillId="0" borderId="2" xfId="3" applyNumberFormat="1" applyFont="1" applyBorder="1" applyAlignment="1">
      <alignment horizontal="right"/>
    </xf>
    <xf numFmtId="164" fontId="7" fillId="0" borderId="4" xfId="3" applyNumberFormat="1" applyFont="1" applyBorder="1" applyAlignment="1">
      <alignment horizontal="right"/>
    </xf>
    <xf numFmtId="0" fontId="8" fillId="0" borderId="5" xfId="1" applyFont="1" applyBorder="1"/>
    <xf numFmtId="0" fontId="7" fillId="0" borderId="6" xfId="1" applyFont="1" applyBorder="1" applyAlignment="1">
      <alignment horizontal="right"/>
    </xf>
    <xf numFmtId="164" fontId="2" fillId="2" borderId="7" xfId="1" applyNumberFormat="1" applyFill="1" applyBorder="1" applyAlignment="1">
      <alignment horizontal="right"/>
    </xf>
    <xf numFmtId="164" fontId="2" fillId="2" borderId="0" xfId="1" applyNumberFormat="1" applyFill="1" applyAlignment="1">
      <alignment horizontal="right"/>
    </xf>
    <xf numFmtId="164" fontId="2" fillId="2" borderId="8" xfId="1" applyNumberFormat="1" applyFill="1" applyBorder="1" applyAlignment="1">
      <alignment horizontal="right"/>
    </xf>
    <xf numFmtId="164" fontId="2" fillId="2" borderId="9" xfId="1" applyNumberFormat="1" applyFill="1" applyBorder="1" applyAlignment="1">
      <alignment horizontal="right"/>
    </xf>
    <xf numFmtId="0" fontId="2" fillId="2" borderId="10" xfId="1" applyFill="1" applyBorder="1"/>
    <xf numFmtId="0" fontId="2" fillId="2" borderId="11" xfId="1" applyFill="1" applyBorder="1" applyAlignment="1">
      <alignment horizontal="right"/>
    </xf>
    <xf numFmtId="0" fontId="10" fillId="2" borderId="10" xfId="1" applyFont="1" applyFill="1" applyBorder="1"/>
    <xf numFmtId="164" fontId="7" fillId="0" borderId="7" xfId="1" applyNumberFormat="1" applyFont="1" applyBorder="1" applyAlignment="1">
      <alignment horizontal="right"/>
    </xf>
    <xf numFmtId="164" fontId="7" fillId="0" borderId="0" xfId="1" applyNumberFormat="1" applyFont="1" applyAlignment="1">
      <alignment horizontal="right"/>
    </xf>
    <xf numFmtId="164" fontId="7" fillId="0" borderId="8" xfId="1" applyNumberFormat="1" applyFont="1" applyBorder="1" applyAlignment="1">
      <alignment horizontal="right"/>
    </xf>
    <xf numFmtId="164" fontId="7" fillId="0" borderId="9" xfId="1" applyNumberFormat="1" applyFont="1" applyBorder="1" applyAlignment="1">
      <alignment horizontal="right"/>
    </xf>
    <xf numFmtId="0" fontId="7" fillId="0" borderId="10" xfId="1" applyFont="1" applyBorder="1"/>
    <xf numFmtId="0" fontId="7" fillId="0" borderId="11" xfId="1" applyFont="1" applyBorder="1" applyAlignment="1">
      <alignment horizontal="right"/>
    </xf>
    <xf numFmtId="164" fontId="7" fillId="2" borderId="7" xfId="1" applyNumberFormat="1" applyFont="1" applyFill="1" applyBorder="1" applyAlignment="1">
      <alignment horizontal="right"/>
    </xf>
    <xf numFmtId="164" fontId="7" fillId="2" borderId="0" xfId="1" applyNumberFormat="1" applyFont="1" applyFill="1" applyAlignment="1">
      <alignment horizontal="right"/>
    </xf>
    <xf numFmtId="164" fontId="7" fillId="2" borderId="8" xfId="1" applyNumberFormat="1" applyFont="1" applyFill="1" applyBorder="1" applyAlignment="1">
      <alignment horizontal="right"/>
    </xf>
    <xf numFmtId="164" fontId="7" fillId="2" borderId="9" xfId="1" applyNumberFormat="1" applyFont="1" applyFill="1" applyBorder="1" applyAlignment="1">
      <alignment horizontal="right"/>
    </xf>
    <xf numFmtId="0" fontId="7" fillId="2" borderId="10" xfId="1" applyFont="1" applyFill="1" applyBorder="1"/>
    <xf numFmtId="0" fontId="7" fillId="2" borderId="11" xfId="1" applyFont="1" applyFill="1" applyBorder="1" applyAlignment="1">
      <alignment horizontal="right"/>
    </xf>
    <xf numFmtId="164" fontId="2" fillId="0" borderId="7" xfId="1" applyNumberFormat="1" applyBorder="1" applyAlignment="1">
      <alignment horizontal="right"/>
    </xf>
    <xf numFmtId="164" fontId="2" fillId="0" borderId="0" xfId="1" applyNumberFormat="1" applyAlignment="1">
      <alignment horizontal="right"/>
    </xf>
    <xf numFmtId="164" fontId="2" fillId="0" borderId="8" xfId="1" applyNumberFormat="1" applyBorder="1" applyAlignment="1">
      <alignment horizontal="right"/>
    </xf>
    <xf numFmtId="164" fontId="2" fillId="0" borderId="9" xfId="1" applyNumberFormat="1" applyBorder="1" applyAlignment="1">
      <alignment horizontal="right"/>
    </xf>
    <xf numFmtId="0" fontId="2" fillId="0" borderId="10" xfId="1" applyBorder="1"/>
    <xf numFmtId="0" fontId="2" fillId="0" borderId="11" xfId="1" applyBorder="1" applyAlignment="1">
      <alignment horizontal="right"/>
    </xf>
    <xf numFmtId="164" fontId="7" fillId="2" borderId="7" xfId="1" quotePrefix="1" applyNumberFormat="1" applyFont="1" applyFill="1" applyBorder="1" applyAlignment="1">
      <alignment horizontal="right"/>
    </xf>
    <xf numFmtId="164" fontId="7" fillId="2" borderId="0" xfId="1" quotePrefix="1" applyNumberFormat="1" applyFont="1" applyFill="1" applyAlignment="1">
      <alignment horizontal="right"/>
    </xf>
    <xf numFmtId="164" fontId="7" fillId="2" borderId="8" xfId="1" quotePrefix="1" applyNumberFormat="1" applyFont="1" applyFill="1" applyBorder="1" applyAlignment="1">
      <alignment horizontal="right"/>
    </xf>
    <xf numFmtId="164" fontId="7" fillId="2" borderId="9" xfId="1" quotePrefix="1" applyNumberFormat="1" applyFont="1" applyFill="1" applyBorder="1" applyAlignment="1">
      <alignment horizontal="right"/>
    </xf>
    <xf numFmtId="164" fontId="2" fillId="2" borderId="7" xfId="1" quotePrefix="1" applyNumberFormat="1" applyFill="1" applyBorder="1" applyAlignment="1">
      <alignment horizontal="right"/>
    </xf>
    <xf numFmtId="164" fontId="2" fillId="2" borderId="0" xfId="1" quotePrefix="1" applyNumberFormat="1" applyFill="1" applyAlignment="1">
      <alignment horizontal="right"/>
    </xf>
    <xf numFmtId="164" fontId="2" fillId="2" borderId="8" xfId="1" quotePrefix="1" applyNumberFormat="1" applyFill="1" applyBorder="1" applyAlignment="1">
      <alignment horizontal="right"/>
    </xf>
    <xf numFmtId="164" fontId="2" fillId="2" borderId="9" xfId="1" quotePrefix="1" applyNumberFormat="1" applyFill="1" applyBorder="1" applyAlignment="1">
      <alignment horizontal="right"/>
    </xf>
    <xf numFmtId="0" fontId="8" fillId="2" borderId="10" xfId="1" applyFont="1" applyFill="1" applyBorder="1"/>
    <xf numFmtId="0" fontId="7" fillId="0" borderId="12" xfId="1" applyFont="1" applyBorder="1"/>
    <xf numFmtId="0" fontId="7" fillId="0" borderId="0" xfId="1" applyFont="1" applyAlignment="1">
      <alignment horizontal="right"/>
    </xf>
    <xf numFmtId="0" fontId="2" fillId="2" borderId="12" xfId="1" applyFill="1" applyBorder="1"/>
    <xf numFmtId="0" fontId="2" fillId="2" borderId="0" xfId="1" applyFill="1" applyAlignment="1">
      <alignment horizontal="right"/>
    </xf>
    <xf numFmtId="0" fontId="2" fillId="0" borderId="12" xfId="1" applyBorder="1"/>
    <xf numFmtId="0" fontId="2" fillId="0" borderId="0" xfId="1" applyAlignment="1">
      <alignment horizontal="right"/>
    </xf>
    <xf numFmtId="0" fontId="10" fillId="2" borderId="12" xfId="1" applyFont="1" applyFill="1" applyBorder="1"/>
    <xf numFmtId="0" fontId="7" fillId="2" borderId="12" xfId="1" applyFont="1" applyFill="1" applyBorder="1"/>
    <xf numFmtId="0" fontId="7" fillId="2" borderId="0" xfId="1" applyFont="1" applyFill="1" applyAlignment="1">
      <alignment horizontal="right"/>
    </xf>
    <xf numFmtId="164" fontId="7" fillId="2" borderId="13" xfId="1" applyNumberFormat="1" applyFont="1" applyFill="1" applyBorder="1" applyAlignment="1">
      <alignment horizontal="right"/>
    </xf>
    <xf numFmtId="164" fontId="7" fillId="2" borderId="14" xfId="1" applyNumberFormat="1" applyFont="1" applyFill="1" applyBorder="1" applyAlignment="1">
      <alignment horizontal="right"/>
    </xf>
    <xf numFmtId="164" fontId="7" fillId="2" borderId="15" xfId="1" applyNumberFormat="1" applyFont="1" applyFill="1" applyBorder="1" applyAlignment="1">
      <alignment horizontal="right"/>
    </xf>
    <xf numFmtId="164" fontId="7" fillId="2" borderId="16" xfId="1" applyNumberFormat="1" applyFont="1" applyFill="1" applyBorder="1" applyAlignment="1">
      <alignment horizontal="right"/>
    </xf>
    <xf numFmtId="0" fontId="7" fillId="2" borderId="11" xfId="1" applyFont="1" applyFill="1" applyBorder="1"/>
    <xf numFmtId="0" fontId="2" fillId="0" borderId="17" xfId="1" applyBorder="1" applyAlignment="1">
      <alignment horizontal="center"/>
    </xf>
    <xf numFmtId="0" fontId="2" fillId="0" borderId="18" xfId="1" applyBorder="1" applyAlignment="1">
      <alignment horizontal="center"/>
    </xf>
    <xf numFmtId="0" fontId="2" fillId="0" borderId="19" xfId="1" applyBorder="1" applyAlignment="1">
      <alignment horizontal="center"/>
    </xf>
    <xf numFmtId="0" fontId="2" fillId="0" borderId="20" xfId="1" applyBorder="1" applyAlignment="1">
      <alignment horizontal="center"/>
    </xf>
    <xf numFmtId="0" fontId="2" fillId="0" borderId="21" xfId="1" applyBorder="1" applyAlignment="1">
      <alignment horizontal="center"/>
    </xf>
    <xf numFmtId="0" fontId="2" fillId="0" borderId="22" xfId="1" applyBorder="1" applyAlignment="1">
      <alignment horizontal="center"/>
    </xf>
    <xf numFmtId="0" fontId="2" fillId="0" borderId="23" xfId="1" applyBorder="1" applyAlignment="1">
      <alignment horizontal="center"/>
    </xf>
    <xf numFmtId="0" fontId="2" fillId="0" borderId="24" xfId="1" applyBorder="1" applyAlignment="1">
      <alignment horizontal="center"/>
    </xf>
    <xf numFmtId="0" fontId="2" fillId="0" borderId="25" xfId="1" applyBorder="1"/>
    <xf numFmtId="0" fontId="2" fillId="0" borderId="6" xfId="1" applyBorder="1"/>
    <xf numFmtId="0" fontId="2" fillId="0" borderId="26" xfId="1" applyBorder="1" applyAlignment="1">
      <alignment horizontal="center"/>
    </xf>
    <xf numFmtId="0" fontId="2" fillId="0" borderId="27" xfId="1" applyBorder="1" applyAlignment="1">
      <alignment horizontal="center"/>
    </xf>
    <xf numFmtId="0" fontId="2" fillId="0" borderId="28" xfId="1" applyBorder="1" applyAlignment="1">
      <alignment horizontal="center"/>
    </xf>
    <xf numFmtId="0" fontId="2" fillId="0" borderId="29" xfId="1" applyBorder="1" applyAlignment="1">
      <alignment horizontal="center"/>
    </xf>
    <xf numFmtId="0" fontId="2" fillId="0" borderId="30" xfId="1" applyBorder="1" applyAlignment="1">
      <alignment horizontal="center"/>
    </xf>
    <xf numFmtId="0" fontId="2" fillId="0" borderId="31" xfId="1" applyBorder="1" applyAlignment="1">
      <alignment horizontal="center"/>
    </xf>
    <xf numFmtId="0" fontId="2" fillId="0" borderId="32" xfId="1" applyBorder="1" applyAlignment="1">
      <alignment horizontal="center"/>
    </xf>
    <xf numFmtId="0" fontId="2" fillId="0" borderId="33" xfId="1" applyBorder="1" applyAlignment="1">
      <alignment horizontal="center"/>
    </xf>
    <xf numFmtId="0" fontId="2" fillId="0" borderId="34" xfId="1" applyBorder="1"/>
    <xf numFmtId="0" fontId="2" fillId="0" borderId="0" xfId="1" applyAlignment="1">
      <alignment horizontal="center"/>
    </xf>
    <xf numFmtId="0" fontId="2" fillId="0" borderId="35" xfId="1" applyBorder="1" applyAlignment="1">
      <alignment horizontal="center"/>
    </xf>
    <xf numFmtId="0" fontId="2" fillId="0" borderId="36" xfId="1" applyBorder="1" applyAlignment="1">
      <alignment horizontal="center"/>
    </xf>
    <xf numFmtId="0" fontId="2" fillId="0" borderId="37" xfId="1" applyBorder="1" applyAlignment="1">
      <alignment horizontal="center"/>
    </xf>
    <xf numFmtId="0" fontId="2" fillId="0" borderId="38" xfId="1" applyBorder="1"/>
    <xf numFmtId="0" fontId="7" fillId="0" borderId="14" xfId="1" applyFont="1" applyBorder="1"/>
    <xf numFmtId="0" fontId="7" fillId="0" borderId="0" xfId="1" applyFont="1" applyAlignment="1">
      <alignment horizontal="center"/>
    </xf>
    <xf numFmtId="165" fontId="2" fillId="0" borderId="0" xfId="1" applyNumberFormat="1"/>
    <xf numFmtId="165" fontId="2" fillId="0" borderId="0" xfId="1" applyNumberFormat="1" applyAlignment="1">
      <alignment horizontal="right"/>
    </xf>
    <xf numFmtId="164" fontId="2" fillId="0" borderId="0" xfId="1" applyNumberFormat="1"/>
    <xf numFmtId="0" fontId="2" fillId="0" borderId="0" xfId="1" applyAlignment="1">
      <alignment horizontal="center"/>
    </xf>
    <xf numFmtId="164" fontId="2" fillId="0" borderId="0" xfId="1" applyNumberFormat="1"/>
    <xf numFmtId="0" fontId="2" fillId="0" borderId="0" xfId="1"/>
    <xf numFmtId="0" fontId="11" fillId="0" borderId="0" xfId="0" applyFont="1" applyAlignment="1">
      <alignment horizontal="left" indent="1"/>
    </xf>
    <xf numFmtId="0" fontId="1" fillId="0" borderId="0" xfId="0" applyFont="1" applyAlignment="1">
      <alignment horizontal="left" indent="2"/>
    </xf>
    <xf numFmtId="0" fontId="0" fillId="0" borderId="0" xfId="0" applyAlignment="1">
      <alignment horizontal="left" indent="3"/>
    </xf>
    <xf numFmtId="166" fontId="0" fillId="0" borderId="0" xfId="0" applyNumberFormat="1" applyAlignment="1">
      <alignment horizontal="center"/>
    </xf>
    <xf numFmtId="0" fontId="0" fillId="0" borderId="0" xfId="0" applyAlignment="1">
      <alignment horizontal="left" indent="4"/>
    </xf>
    <xf numFmtId="166" fontId="12" fillId="0" borderId="0" xfId="0" applyNumberFormat="1" applyFont="1" applyAlignment="1">
      <alignment horizontal="center"/>
    </xf>
    <xf numFmtId="0" fontId="0" fillId="0" borderId="0" xfId="0" applyAlignment="1">
      <alignment horizontal="left" indent="6"/>
    </xf>
    <xf numFmtId="3" fontId="11" fillId="0" borderId="0" xfId="0" applyNumberFormat="1" applyFont="1" applyAlignment="1">
      <alignment horizontal="left" indent="2"/>
    </xf>
    <xf numFmtId="3" fontId="0" fillId="0" borderId="0" xfId="0" applyNumberFormat="1" applyAlignment="1">
      <alignment horizontal="left" indent="2"/>
    </xf>
    <xf numFmtId="164" fontId="12" fillId="0" borderId="0" xfId="0" applyNumberFormat="1" applyFont="1" applyAlignment="1">
      <alignment horizontal="center"/>
    </xf>
    <xf numFmtId="3" fontId="0" fillId="0" borderId="0" xfId="0" applyNumberFormat="1" applyAlignment="1">
      <alignment horizontal="left" indent="3"/>
    </xf>
    <xf numFmtId="0" fontId="0" fillId="0" borderId="0" xfId="0" applyAlignment="1">
      <alignment horizontal="left" indent="1"/>
    </xf>
    <xf numFmtId="0" fontId="0" fillId="0" borderId="0" xfId="0" applyAlignment="1">
      <alignment horizontal="left" indent="5"/>
    </xf>
    <xf numFmtId="3" fontId="0" fillId="0" borderId="0" xfId="0" applyNumberFormat="1" applyAlignment="1">
      <alignment horizontal="left" indent="4"/>
    </xf>
    <xf numFmtId="0" fontId="0" fillId="0" borderId="0" xfId="0" applyAlignment="1">
      <alignment horizontal="left" indent="2"/>
    </xf>
    <xf numFmtId="164" fontId="0" fillId="0" borderId="0" xfId="0" applyNumberFormat="1" applyAlignment="1">
      <alignment horizontal="center"/>
    </xf>
    <xf numFmtId="164" fontId="12" fillId="0" borderId="0" xfId="0" applyNumberFormat="1" applyFont="1" applyAlignment="1">
      <alignment horizontal="left" indent="2"/>
    </xf>
    <xf numFmtId="3" fontId="0" fillId="0" borderId="0" xfId="0" applyNumberFormat="1" applyAlignment="1">
      <alignment horizontal="left" indent="1"/>
    </xf>
    <xf numFmtId="0" fontId="12" fillId="0" borderId="0" xfId="0" applyFont="1" applyAlignment="1">
      <alignment horizontal="left" indent="3"/>
    </xf>
    <xf numFmtId="3" fontId="12" fillId="0" borderId="0" xfId="0" applyNumberFormat="1" applyFont="1" applyAlignment="1">
      <alignment horizontal="left"/>
    </xf>
    <xf numFmtId="0" fontId="0" fillId="3" borderId="0" xfId="0" applyFill="1" applyAlignment="1">
      <alignment horizontal="left" indent="3"/>
    </xf>
    <xf numFmtId="0" fontId="0" fillId="3" borderId="0" xfId="0" applyFill="1" applyAlignment="1">
      <alignment horizontal="left" indent="4"/>
    </xf>
    <xf numFmtId="166" fontId="12" fillId="3" borderId="0" xfId="0" applyNumberFormat="1" applyFont="1" applyFill="1" applyAlignment="1">
      <alignment horizontal="center"/>
    </xf>
  </cellXfs>
  <cellStyles count="4">
    <cellStyle name="Comma 2" xfId="3" xr:uid="{07723B6E-ADBD-CE4D-96E5-5FFFC505C792}"/>
    <cellStyle name="Hyperlink" xfId="2" builtinId="8"/>
    <cellStyle name="Normal" xfId="0" builtinId="0"/>
    <cellStyle name="Normal 2" xfId="1" xr:uid="{46C7DB25-30E7-3D42-8003-278BB5CC707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vid_quartely_outlay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ch 6 Budg Baseline"/>
      <sheetName val="Master"/>
      <sheetName val="Add Factors"/>
      <sheetName val="MPC"/>
      <sheetName val="cbo_budget_nipas_proj_annual_co"/>
      <sheetName val="Automatic Stabilizers"/>
      <sheetName val="All Budg Add-Ons - Annual"/>
      <sheetName val="UI"/>
      <sheetName val="SNAP"/>
      <sheetName val="Stimulus Checks"/>
      <sheetName val="Corp Taxes"/>
      <sheetName val="PPP"/>
      <sheetName val="All other subsidies"/>
      <sheetName val="Jan Econ Baseline"/>
      <sheetName val="May Econ Baseline"/>
      <sheetName val="New Outlook"/>
      <sheetName val="Sheet6"/>
    </sheetNames>
    <sheetDataSet>
      <sheetData sheetId="0"/>
      <sheetData sheetId="1">
        <row r="61">
          <cell r="C61">
            <v>-37.5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persons/person.xml><?xml version="1.0" encoding="utf-8"?>
<personList xmlns="http://schemas.microsoft.com/office/spreadsheetml/2018/threadedcomments" xmlns:x="http://schemas.openxmlformats.org/spreadsheetml/2006/main">
  <person displayName="Kadija Yilla" id="{5F827D6E-BF6A-A642-A454-E3243241A760}" userId="S::kyilla@brookings.edu::1d0f8558-0594-40f7-8134-e540cb01b2c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4" dT="2020-06-23T17:48:31.84" personId="{5F827D6E-BF6A-A642-A454-E3243241A760}" id="{B145210E-3D04-154C-8C50-24FF34B3873E}">
    <text>all federal</text>
  </threadedComment>
</ThreadedComments>
</file>

<file path=xl/worksheets/_rels/sheet2.xml.rels><?xml version="1.0" encoding="UTF-8" standalone="yes"?>
<Relationships xmlns="http://schemas.openxmlformats.org/package/2006/relationships"><Relationship Id="rId3" Type="http://schemas.openxmlformats.org/officeDocument/2006/relationships/hyperlink" Target="https://www.bea.gov/help/faq/1409" TargetMode="External"/><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printerSettings" Target="../printerSettings/printerSettings1.bin"/><Relationship Id="rId5" Type="http://schemas.openxmlformats.org/officeDocument/2006/relationships/hyperlink" Target="https://www.bea.gov/help/faq/1408" TargetMode="External"/><Relationship Id="rId4" Type="http://schemas.openxmlformats.org/officeDocument/2006/relationships/hyperlink" Target="https://www.bea.gov/help/faq/1415"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39429-7910-674A-A47F-8242A1FF4A45}">
  <dimension ref="A3:L46"/>
  <sheetViews>
    <sheetView topLeftCell="A18" workbookViewId="0">
      <selection activeCell="E45" sqref="E45"/>
    </sheetView>
  </sheetViews>
  <sheetFormatPr baseColWidth="10" defaultRowHeight="16" x14ac:dyDescent="0.2"/>
  <cols>
    <col min="2" max="2" width="17.83203125" customWidth="1"/>
  </cols>
  <sheetData>
    <row r="3" spans="1:12" x14ac:dyDescent="0.2">
      <c r="B3" s="3" t="s">
        <v>12</v>
      </c>
      <c r="C3" s="3"/>
      <c r="D3" s="3"/>
      <c r="E3" s="3"/>
      <c r="F3" s="3"/>
      <c r="G3" s="3"/>
      <c r="H3" s="3"/>
      <c r="I3" s="3"/>
      <c r="J3" s="3"/>
      <c r="K3" s="3"/>
      <c r="L3" s="3"/>
    </row>
    <row r="4" spans="1:12" x14ac:dyDescent="0.2">
      <c r="B4" s="2"/>
      <c r="C4" s="2" t="s">
        <v>3</v>
      </c>
      <c r="D4" s="2" t="s">
        <v>4</v>
      </c>
      <c r="E4" s="2" t="s">
        <v>5</v>
      </c>
      <c r="F4" s="2" t="s">
        <v>6</v>
      </c>
      <c r="G4" s="2" t="s">
        <v>7</v>
      </c>
      <c r="H4" s="2" t="s">
        <v>8</v>
      </c>
      <c r="I4" s="2" t="s">
        <v>9</v>
      </c>
      <c r="J4" s="2"/>
      <c r="K4" s="2"/>
      <c r="L4" s="2"/>
    </row>
    <row r="5" spans="1:12" x14ac:dyDescent="0.2">
      <c r="A5" s="4" t="s">
        <v>13</v>
      </c>
      <c r="B5" s="4"/>
      <c r="C5" s="2"/>
      <c r="D5" s="2"/>
      <c r="E5" s="2"/>
      <c r="F5" s="2"/>
      <c r="G5" s="2"/>
      <c r="H5" s="2"/>
      <c r="I5" s="2"/>
      <c r="J5" s="2"/>
      <c r="K5" s="2"/>
      <c r="L5" s="2"/>
    </row>
    <row r="6" spans="1:12" x14ac:dyDescent="0.2">
      <c r="B6" t="s">
        <v>2</v>
      </c>
      <c r="C6">
        <v>13.1</v>
      </c>
      <c r="D6">
        <v>-0.5</v>
      </c>
      <c r="E6">
        <v>-5.8</v>
      </c>
      <c r="F6">
        <v>-3.2</v>
      </c>
      <c r="G6">
        <v>-4.2</v>
      </c>
      <c r="H6">
        <v>5.5</v>
      </c>
      <c r="I6">
        <v>5.2</v>
      </c>
    </row>
    <row r="7" spans="1:12" x14ac:dyDescent="0.2">
      <c r="B7" t="s">
        <v>1</v>
      </c>
      <c r="C7">
        <v>455.4</v>
      </c>
      <c r="D7">
        <v>467.5</v>
      </c>
      <c r="E7">
        <v>214.4</v>
      </c>
      <c r="F7">
        <v>86.1</v>
      </c>
      <c r="G7">
        <v>12</v>
      </c>
      <c r="H7">
        <v>4</v>
      </c>
      <c r="I7">
        <v>1.3</v>
      </c>
    </row>
    <row r="8" spans="1:12" x14ac:dyDescent="0.2">
      <c r="B8" t="s">
        <v>0</v>
      </c>
      <c r="C8">
        <v>-352.1</v>
      </c>
      <c r="D8">
        <v>-223.4</v>
      </c>
      <c r="E8">
        <v>-178.7</v>
      </c>
      <c r="F8">
        <v>-189.4</v>
      </c>
      <c r="G8">
        <v>-196.1</v>
      </c>
      <c r="H8">
        <v>-209.2</v>
      </c>
      <c r="I8">
        <v>-214.8</v>
      </c>
    </row>
    <row r="9" spans="1:12" x14ac:dyDescent="0.2">
      <c r="B9" t="s">
        <v>10</v>
      </c>
      <c r="C9">
        <v>-19</v>
      </c>
      <c r="D9">
        <v>-3.9</v>
      </c>
      <c r="E9">
        <v>-5</v>
      </c>
      <c r="F9">
        <v>-2.5</v>
      </c>
      <c r="G9">
        <v>-1.7</v>
      </c>
      <c r="H9">
        <v>-0.8</v>
      </c>
      <c r="I9">
        <v>-0.4</v>
      </c>
    </row>
    <row r="10" spans="1:12" x14ac:dyDescent="0.2">
      <c r="B10" t="s">
        <v>11</v>
      </c>
      <c r="C10">
        <v>-5.2</v>
      </c>
      <c r="D10">
        <v>-5.2</v>
      </c>
      <c r="E10">
        <v>-2.1</v>
      </c>
      <c r="F10">
        <v>-2.1</v>
      </c>
      <c r="G10">
        <v>-2.1</v>
      </c>
      <c r="H10">
        <v>-2.1</v>
      </c>
      <c r="I10">
        <v>-0.2</v>
      </c>
    </row>
    <row r="11" spans="1:12" ht="10" customHeight="1" x14ac:dyDescent="0.2"/>
    <row r="12" spans="1:12" x14ac:dyDescent="0.2">
      <c r="A12" s="4" t="s">
        <v>14</v>
      </c>
      <c r="B12" s="4"/>
    </row>
    <row r="13" spans="1:12" x14ac:dyDescent="0.2">
      <c r="B13" t="s">
        <v>2</v>
      </c>
      <c r="C13">
        <f>C6-$C6</f>
        <v>0</v>
      </c>
      <c r="D13">
        <f t="shared" ref="D13:I13" si="0">D6-$C6</f>
        <v>-13.6</v>
      </c>
      <c r="E13">
        <f t="shared" si="0"/>
        <v>-18.899999999999999</v>
      </c>
      <c r="F13">
        <f t="shared" si="0"/>
        <v>-16.3</v>
      </c>
      <c r="G13">
        <f t="shared" si="0"/>
        <v>-17.3</v>
      </c>
      <c r="H13">
        <f t="shared" si="0"/>
        <v>-7.6</v>
      </c>
      <c r="I13">
        <f t="shared" si="0"/>
        <v>-7.8999999999999995</v>
      </c>
    </row>
    <row r="14" spans="1:12" x14ac:dyDescent="0.2">
      <c r="B14" t="s">
        <v>1</v>
      </c>
      <c r="C14">
        <f>C7-$C7</f>
        <v>0</v>
      </c>
      <c r="D14">
        <f>D7-$C7</f>
        <v>12.100000000000023</v>
      </c>
      <c r="E14">
        <f t="shared" ref="E14:I14" si="1">E7-$C7</f>
        <v>-240.99999999999997</v>
      </c>
      <c r="F14">
        <f t="shared" si="1"/>
        <v>-369.29999999999995</v>
      </c>
      <c r="G14">
        <f t="shared" si="1"/>
        <v>-443.4</v>
      </c>
      <c r="H14">
        <f t="shared" si="1"/>
        <v>-451.4</v>
      </c>
      <c r="I14">
        <f t="shared" si="1"/>
        <v>-454.09999999999997</v>
      </c>
    </row>
    <row r="15" spans="1:12" x14ac:dyDescent="0.2">
      <c r="B15" t="s">
        <v>0</v>
      </c>
      <c r="C15">
        <f t="shared" ref="C15:I17" si="2">C8-$C8</f>
        <v>0</v>
      </c>
      <c r="D15">
        <f t="shared" si="2"/>
        <v>128.70000000000002</v>
      </c>
      <c r="E15">
        <f t="shared" si="2"/>
        <v>173.40000000000003</v>
      </c>
      <c r="F15">
        <f t="shared" si="2"/>
        <v>162.70000000000002</v>
      </c>
      <c r="G15">
        <f t="shared" si="2"/>
        <v>156.00000000000003</v>
      </c>
      <c r="H15">
        <f t="shared" si="2"/>
        <v>142.90000000000003</v>
      </c>
      <c r="I15">
        <f t="shared" si="2"/>
        <v>137.30000000000001</v>
      </c>
    </row>
    <row r="16" spans="1:12" x14ac:dyDescent="0.2">
      <c r="B16" t="s">
        <v>10</v>
      </c>
      <c r="C16">
        <f t="shared" si="2"/>
        <v>0</v>
      </c>
      <c r="D16">
        <f t="shared" si="2"/>
        <v>15.1</v>
      </c>
      <c r="E16">
        <f t="shared" si="2"/>
        <v>14</v>
      </c>
      <c r="F16">
        <f t="shared" si="2"/>
        <v>16.5</v>
      </c>
      <c r="G16">
        <f t="shared" si="2"/>
        <v>17.3</v>
      </c>
      <c r="H16">
        <f t="shared" si="2"/>
        <v>18.2</v>
      </c>
      <c r="I16">
        <f t="shared" si="2"/>
        <v>18.600000000000001</v>
      </c>
    </row>
    <row r="17" spans="1:12" x14ac:dyDescent="0.2">
      <c r="B17" t="s">
        <v>11</v>
      </c>
      <c r="C17">
        <f t="shared" si="2"/>
        <v>0</v>
      </c>
      <c r="D17">
        <f t="shared" si="2"/>
        <v>0</v>
      </c>
      <c r="E17">
        <f t="shared" si="2"/>
        <v>3.1</v>
      </c>
      <c r="F17">
        <f t="shared" si="2"/>
        <v>3.1</v>
      </c>
      <c r="G17">
        <f t="shared" si="2"/>
        <v>3.1</v>
      </c>
      <c r="H17">
        <f t="shared" si="2"/>
        <v>3.1</v>
      </c>
      <c r="I17">
        <f t="shared" si="2"/>
        <v>5</v>
      </c>
    </row>
    <row r="19" spans="1:12" x14ac:dyDescent="0.2">
      <c r="B19" s="3" t="s">
        <v>15</v>
      </c>
      <c r="C19" s="3"/>
      <c r="D19" s="3"/>
      <c r="E19" s="3"/>
      <c r="F19" s="3"/>
      <c r="G19" s="3"/>
      <c r="H19" s="3"/>
      <c r="I19" s="3"/>
      <c r="J19" s="3"/>
      <c r="K19" s="3"/>
      <c r="L19" s="3"/>
    </row>
    <row r="20" spans="1:12" x14ac:dyDescent="0.2">
      <c r="C20" s="2" t="s">
        <v>3</v>
      </c>
      <c r="D20" s="2" t="s">
        <v>4</v>
      </c>
      <c r="E20" s="2" t="s">
        <v>5</v>
      </c>
      <c r="F20" s="2" t="s">
        <v>6</v>
      </c>
      <c r="G20" s="2" t="s">
        <v>7</v>
      </c>
      <c r="H20" s="2" t="s">
        <v>8</v>
      </c>
      <c r="I20" s="2" t="s">
        <v>9</v>
      </c>
    </row>
    <row r="21" spans="1:12" x14ac:dyDescent="0.2">
      <c r="A21" s="4" t="s">
        <v>13</v>
      </c>
      <c r="B21" s="4"/>
    </row>
    <row r="22" spans="1:12" x14ac:dyDescent="0.2">
      <c r="B22" t="s">
        <v>2</v>
      </c>
      <c r="C22">
        <v>52.6</v>
      </c>
      <c r="D22">
        <v>56</v>
      </c>
      <c r="E22">
        <v>35</v>
      </c>
      <c r="F22">
        <v>28.8</v>
      </c>
      <c r="G22">
        <v>24.7</v>
      </c>
      <c r="H22">
        <v>22.2</v>
      </c>
      <c r="I22">
        <v>20.6</v>
      </c>
    </row>
    <row r="23" spans="1:12" x14ac:dyDescent="0.2">
      <c r="B23" t="s">
        <v>1</v>
      </c>
      <c r="C23">
        <v>549.20000000000005</v>
      </c>
      <c r="D23">
        <v>198.1</v>
      </c>
      <c r="E23">
        <v>224.9</v>
      </c>
      <c r="F23">
        <v>123.9</v>
      </c>
      <c r="G23">
        <v>67.2</v>
      </c>
      <c r="H23">
        <v>55.7</v>
      </c>
      <c r="I23">
        <v>48.8</v>
      </c>
    </row>
    <row r="24" spans="1:12" x14ac:dyDescent="0.2">
      <c r="B24" t="s">
        <v>0</v>
      </c>
      <c r="C24">
        <v>-709.8</v>
      </c>
      <c r="D24">
        <v>-537.4</v>
      </c>
      <c r="E24">
        <v>-411.9</v>
      </c>
      <c r="F24">
        <v>-431.6</v>
      </c>
      <c r="G24">
        <v>-430</v>
      </c>
      <c r="H24">
        <v>-438.9</v>
      </c>
      <c r="I24">
        <v>-436.8</v>
      </c>
    </row>
    <row r="25" spans="1:12" x14ac:dyDescent="0.2">
      <c r="B25" t="s">
        <v>10</v>
      </c>
      <c r="C25">
        <v>-54.9</v>
      </c>
      <c r="D25">
        <v>-21.8</v>
      </c>
      <c r="E25">
        <v>-18.600000000000001</v>
      </c>
      <c r="F25">
        <v>-12.6</v>
      </c>
      <c r="G25">
        <v>-10.9</v>
      </c>
      <c r="H25">
        <v>-8.8000000000000007</v>
      </c>
      <c r="I25">
        <v>-7.9</v>
      </c>
    </row>
    <row r="26" spans="1:12" x14ac:dyDescent="0.2">
      <c r="B26" t="s">
        <v>16</v>
      </c>
      <c r="C26">
        <v>670</v>
      </c>
      <c r="D26">
        <v>196.7</v>
      </c>
      <c r="E26">
        <v>7.8</v>
      </c>
      <c r="F26">
        <v>7.8</v>
      </c>
      <c r="G26">
        <v>7.8</v>
      </c>
      <c r="H26">
        <v>7.8</v>
      </c>
      <c r="I26">
        <v>5.9</v>
      </c>
    </row>
    <row r="27" spans="1:12" x14ac:dyDescent="0.2">
      <c r="B27" t="s">
        <v>17</v>
      </c>
      <c r="C27">
        <v>37.5</v>
      </c>
      <c r="D27">
        <v>37.5</v>
      </c>
      <c r="E27">
        <v>37.5</v>
      </c>
      <c r="F27">
        <v>37.5</v>
      </c>
      <c r="G27">
        <v>0</v>
      </c>
      <c r="H27">
        <v>0</v>
      </c>
      <c r="I27">
        <v>0</v>
      </c>
    </row>
    <row r="28" spans="1:12" x14ac:dyDescent="0.2">
      <c r="A28" s="4" t="s">
        <v>14</v>
      </c>
      <c r="B28" s="4"/>
    </row>
    <row r="29" spans="1:12" x14ac:dyDescent="0.2">
      <c r="B29" t="s">
        <v>2</v>
      </c>
      <c r="C29">
        <f>C22-$C22</f>
        <v>0</v>
      </c>
      <c r="D29">
        <f t="shared" ref="D29:I29" si="3">D22-$C22</f>
        <v>3.3999999999999986</v>
      </c>
      <c r="E29">
        <f t="shared" si="3"/>
        <v>-17.600000000000001</v>
      </c>
      <c r="F29">
        <f t="shared" si="3"/>
        <v>-23.8</v>
      </c>
      <c r="G29">
        <f t="shared" si="3"/>
        <v>-27.900000000000002</v>
      </c>
      <c r="H29">
        <f t="shared" si="3"/>
        <v>-30.400000000000002</v>
      </c>
      <c r="I29">
        <f t="shared" si="3"/>
        <v>-32</v>
      </c>
    </row>
    <row r="30" spans="1:12" x14ac:dyDescent="0.2">
      <c r="B30" t="s">
        <v>1</v>
      </c>
      <c r="C30">
        <f t="shared" ref="C30:I34" si="4">C23-$C23</f>
        <v>0</v>
      </c>
      <c r="D30">
        <f t="shared" si="4"/>
        <v>-351.1</v>
      </c>
      <c r="E30">
        <f t="shared" si="4"/>
        <v>-324.30000000000007</v>
      </c>
      <c r="F30">
        <f t="shared" si="4"/>
        <v>-425.30000000000007</v>
      </c>
      <c r="G30">
        <f t="shared" si="4"/>
        <v>-482.00000000000006</v>
      </c>
      <c r="H30">
        <f t="shared" si="4"/>
        <v>-493.50000000000006</v>
      </c>
      <c r="I30">
        <f t="shared" si="4"/>
        <v>-500.40000000000003</v>
      </c>
    </row>
    <row r="31" spans="1:12" x14ac:dyDescent="0.2">
      <c r="B31" t="s">
        <v>0</v>
      </c>
      <c r="C31">
        <f t="shared" si="4"/>
        <v>0</v>
      </c>
      <c r="D31">
        <f t="shared" ref="D31:I31" si="5">D24-$C24</f>
        <v>172.39999999999998</v>
      </c>
      <c r="E31">
        <f t="shared" si="5"/>
        <v>297.89999999999998</v>
      </c>
      <c r="F31">
        <f t="shared" si="5"/>
        <v>278.19999999999993</v>
      </c>
      <c r="G31">
        <f t="shared" si="5"/>
        <v>279.79999999999995</v>
      </c>
      <c r="H31">
        <f t="shared" si="5"/>
        <v>270.89999999999998</v>
      </c>
      <c r="I31">
        <f t="shared" si="5"/>
        <v>272.99999999999994</v>
      </c>
    </row>
    <row r="32" spans="1:12" x14ac:dyDescent="0.2">
      <c r="B32" t="s">
        <v>10</v>
      </c>
      <c r="C32">
        <f t="shared" si="4"/>
        <v>0</v>
      </c>
      <c r="D32">
        <f t="shared" ref="D32:I32" si="6">D25-$C25</f>
        <v>33.099999999999994</v>
      </c>
      <c r="E32">
        <f t="shared" si="6"/>
        <v>36.299999999999997</v>
      </c>
      <c r="F32">
        <f t="shared" si="6"/>
        <v>42.3</v>
      </c>
      <c r="G32">
        <f t="shared" si="6"/>
        <v>44</v>
      </c>
      <c r="H32">
        <f t="shared" si="6"/>
        <v>46.099999999999994</v>
      </c>
      <c r="I32">
        <f t="shared" si="6"/>
        <v>47</v>
      </c>
    </row>
    <row r="33" spans="1:9" x14ac:dyDescent="0.2">
      <c r="B33" t="s">
        <v>16</v>
      </c>
      <c r="C33">
        <f t="shared" si="4"/>
        <v>0</v>
      </c>
      <c r="D33">
        <f t="shared" ref="D33:I33" si="7">D26-$C26</f>
        <v>-473.3</v>
      </c>
      <c r="E33">
        <f t="shared" si="7"/>
        <v>-662.2</v>
      </c>
      <c r="F33">
        <f t="shared" si="7"/>
        <v>-662.2</v>
      </c>
      <c r="G33">
        <f t="shared" si="7"/>
        <v>-662.2</v>
      </c>
      <c r="H33">
        <f t="shared" si="7"/>
        <v>-662.2</v>
      </c>
      <c r="I33">
        <f t="shared" si="7"/>
        <v>-664.1</v>
      </c>
    </row>
    <row r="34" spans="1:9" x14ac:dyDescent="0.2">
      <c r="B34" t="s">
        <v>17</v>
      </c>
      <c r="C34">
        <f t="shared" si="4"/>
        <v>0</v>
      </c>
      <c r="D34">
        <f t="shared" ref="D34:I34" si="8">D27-$C27</f>
        <v>0</v>
      </c>
      <c r="E34">
        <f t="shared" si="8"/>
        <v>0</v>
      </c>
      <c r="F34">
        <f t="shared" si="8"/>
        <v>0</v>
      </c>
      <c r="G34">
        <f t="shared" si="8"/>
        <v>-37.5</v>
      </c>
      <c r="H34">
        <f t="shared" si="8"/>
        <v>-37.5</v>
      </c>
      <c r="I34">
        <f t="shared" si="8"/>
        <v>-37.5</v>
      </c>
    </row>
    <row r="38" spans="1:9" x14ac:dyDescent="0.2">
      <c r="B38" s="4" t="s">
        <v>18</v>
      </c>
      <c r="C38" s="4"/>
      <c r="D38" s="4"/>
      <c r="E38" s="4"/>
      <c r="F38" s="4"/>
      <c r="G38" s="4"/>
      <c r="H38" s="4"/>
      <c r="I38" s="4"/>
    </row>
    <row r="39" spans="1:9" ht="48" customHeight="1" x14ac:dyDescent="0.2">
      <c r="B39" s="1"/>
      <c r="C39" s="1"/>
      <c r="D39" s="1"/>
      <c r="E39" s="5" t="s">
        <v>21</v>
      </c>
      <c r="F39" s="5" t="s">
        <v>22</v>
      </c>
      <c r="G39" s="1" t="s">
        <v>23</v>
      </c>
      <c r="H39" s="1"/>
      <c r="I39" s="1"/>
    </row>
    <row r="40" spans="1:9" x14ac:dyDescent="0.2">
      <c r="A40" s="4" t="s">
        <v>19</v>
      </c>
      <c r="B40" s="4"/>
    </row>
    <row r="41" spans="1:9" x14ac:dyDescent="0.2">
      <c r="B41" t="s">
        <v>2</v>
      </c>
      <c r="C41">
        <v>65.7</v>
      </c>
      <c r="E41">
        <v>10</v>
      </c>
    </row>
    <row r="42" spans="1:9" x14ac:dyDescent="0.2">
      <c r="B42" t="s">
        <v>20</v>
      </c>
      <c r="C42">
        <v>1004.6</v>
      </c>
      <c r="E42">
        <v>787</v>
      </c>
      <c r="F42">
        <v>1078</v>
      </c>
    </row>
    <row r="43" spans="1:9" x14ac:dyDescent="0.2">
      <c r="B43" t="s">
        <v>0</v>
      </c>
      <c r="C43">
        <v>-1061.9000000000001</v>
      </c>
      <c r="E43">
        <v>-19</v>
      </c>
    </row>
    <row r="44" spans="1:9" x14ac:dyDescent="0.2">
      <c r="B44" t="s">
        <v>10</v>
      </c>
      <c r="C44">
        <v>73.900000000000006</v>
      </c>
    </row>
    <row r="45" spans="1:9" x14ac:dyDescent="0.2">
      <c r="B45" t="s">
        <v>16</v>
      </c>
      <c r="C45">
        <v>664.8</v>
      </c>
      <c r="E45">
        <v>910.4</v>
      </c>
    </row>
    <row r="46" spans="1:9" x14ac:dyDescent="0.2">
      <c r="B46" t="s">
        <v>17</v>
      </c>
      <c r="C46">
        <v>37.5</v>
      </c>
    </row>
  </sheetData>
  <mergeCells count="8">
    <mergeCell ref="A28:B28"/>
    <mergeCell ref="B38:I38"/>
    <mergeCell ref="A40:B40"/>
    <mergeCell ref="B3:L3"/>
    <mergeCell ref="A5:B5"/>
    <mergeCell ref="A12:B12"/>
    <mergeCell ref="B19:L19"/>
    <mergeCell ref="A21:B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4464D-B087-4549-A894-47F9CE9F85B6}">
  <dimension ref="A1:S91"/>
  <sheetViews>
    <sheetView tabSelected="1" topLeftCell="A24" zoomScale="118" zoomScaleNormal="80" workbookViewId="0">
      <selection activeCell="N47" sqref="N47"/>
    </sheetView>
  </sheetViews>
  <sheetFormatPr baseColWidth="10" defaultColWidth="8.83203125" defaultRowHeight="15" x14ac:dyDescent="0.2"/>
  <cols>
    <col min="1" max="1" width="6.5" style="6" customWidth="1"/>
    <col min="2" max="2" width="62.5" style="6" customWidth="1"/>
    <col min="3" max="7" width="10.1640625" style="6" bestFit="1" customWidth="1"/>
    <col min="8" max="11" width="8.83203125" style="6"/>
    <col min="12" max="12" width="9.83203125" style="6" bestFit="1" customWidth="1"/>
    <col min="13" max="16384" width="8.83203125" style="6"/>
  </cols>
  <sheetData>
    <row r="1" spans="1:14" x14ac:dyDescent="0.2">
      <c r="L1" s="100"/>
      <c r="M1" s="100" t="s">
        <v>113</v>
      </c>
      <c r="N1" s="99"/>
    </row>
    <row r="2" spans="1:14" x14ac:dyDescent="0.2">
      <c r="A2" s="98" t="s">
        <v>112</v>
      </c>
      <c r="B2" s="98"/>
      <c r="C2" s="98"/>
      <c r="D2" s="98"/>
      <c r="E2" s="98"/>
      <c r="F2" s="98"/>
      <c r="G2" s="98"/>
      <c r="H2" s="98"/>
      <c r="I2" s="98"/>
      <c r="J2" s="98"/>
      <c r="K2" s="98"/>
      <c r="L2" s="98"/>
      <c r="M2" s="98"/>
    </row>
    <row r="3" spans="1:14" x14ac:dyDescent="0.2">
      <c r="A3" s="98" t="s">
        <v>111</v>
      </c>
      <c r="B3" s="98"/>
      <c r="C3" s="98"/>
      <c r="D3" s="98"/>
      <c r="E3" s="98"/>
      <c r="F3" s="98"/>
      <c r="G3" s="98"/>
      <c r="H3" s="98"/>
      <c r="I3" s="98"/>
      <c r="J3" s="98"/>
      <c r="K3" s="98"/>
      <c r="L3" s="98"/>
      <c r="M3" s="98"/>
    </row>
    <row r="4" spans="1:14" ht="16" thickBot="1" x14ac:dyDescent="0.25">
      <c r="A4" s="98"/>
      <c r="B4" s="98"/>
      <c r="C4" s="98"/>
      <c r="D4" s="98"/>
      <c r="E4" s="98"/>
      <c r="F4" s="98"/>
      <c r="G4" s="98"/>
      <c r="H4" s="98"/>
      <c r="I4" s="98"/>
      <c r="J4" s="98"/>
      <c r="K4" s="98"/>
      <c r="L4" s="98"/>
    </row>
    <row r="5" spans="1:14" x14ac:dyDescent="0.2">
      <c r="A5" s="97"/>
      <c r="B5" s="96"/>
      <c r="C5" s="95" t="s">
        <v>110</v>
      </c>
      <c r="D5" s="94"/>
      <c r="E5" s="94"/>
      <c r="F5" s="94"/>
      <c r="G5" s="94"/>
      <c r="H5" s="94"/>
      <c r="I5" s="95" t="s">
        <v>109</v>
      </c>
      <c r="J5" s="94"/>
      <c r="K5" s="94"/>
      <c r="L5" s="94"/>
      <c r="M5" s="93"/>
    </row>
    <row r="6" spans="1:14" x14ac:dyDescent="0.2">
      <c r="A6" s="92" t="s">
        <v>108</v>
      </c>
      <c r="B6" s="91"/>
      <c r="C6" s="90">
        <v>2019</v>
      </c>
      <c r="D6" s="84"/>
      <c r="E6" s="84"/>
      <c r="F6" s="84"/>
      <c r="G6" s="89">
        <v>2020</v>
      </c>
      <c r="H6" s="88"/>
      <c r="I6" s="87">
        <v>2019</v>
      </c>
      <c r="J6" s="86"/>
      <c r="K6" s="85"/>
      <c r="L6" s="84">
        <v>2020</v>
      </c>
      <c r="M6" s="83"/>
    </row>
    <row r="7" spans="1:14" ht="17" thickBot="1" x14ac:dyDescent="0.25">
      <c r="A7" s="82"/>
      <c r="B7" s="81"/>
      <c r="C7" s="80" t="s">
        <v>104</v>
      </c>
      <c r="D7" s="79" t="s">
        <v>103</v>
      </c>
      <c r="E7" s="78" t="s">
        <v>106</v>
      </c>
      <c r="F7" s="79" t="s">
        <v>105</v>
      </c>
      <c r="G7" s="78" t="s">
        <v>104</v>
      </c>
      <c r="H7" s="77" t="s">
        <v>107</v>
      </c>
      <c r="I7" s="76" t="s">
        <v>103</v>
      </c>
      <c r="J7" s="74" t="s">
        <v>106</v>
      </c>
      <c r="K7" s="75" t="s">
        <v>105</v>
      </c>
      <c r="L7" s="74" t="s">
        <v>104</v>
      </c>
      <c r="M7" s="73" t="s">
        <v>103</v>
      </c>
      <c r="N7" t="s">
        <v>2</v>
      </c>
    </row>
    <row r="8" spans="1:14" ht="16" x14ac:dyDescent="0.2">
      <c r="A8" s="72">
        <v>1</v>
      </c>
      <c r="B8" s="42" t="s">
        <v>102</v>
      </c>
      <c r="C8" s="71">
        <v>3674.1</v>
      </c>
      <c r="D8" s="69">
        <v>3704.5</v>
      </c>
      <c r="E8" s="70">
        <v>3702.4</v>
      </c>
      <c r="F8" s="69">
        <v>3763.7</v>
      </c>
      <c r="G8" s="70">
        <v>3757.9</v>
      </c>
      <c r="H8" s="69" t="s">
        <v>49</v>
      </c>
      <c r="I8" s="71">
        <v>30.4</v>
      </c>
      <c r="J8" s="70">
        <v>-2.1</v>
      </c>
      <c r="K8" s="70">
        <v>61.3</v>
      </c>
      <c r="L8" s="69">
        <v>-5.9</v>
      </c>
      <c r="M8" s="68" t="s">
        <v>49</v>
      </c>
      <c r="N8" t="s">
        <v>20</v>
      </c>
    </row>
    <row r="9" spans="1:14" ht="16" x14ac:dyDescent="0.2">
      <c r="A9" s="60" t="s">
        <v>101</v>
      </c>
      <c r="B9" s="59" t="s">
        <v>100</v>
      </c>
      <c r="C9" s="35">
        <v>2108.5</v>
      </c>
      <c r="D9" s="33">
        <v>2123.4</v>
      </c>
      <c r="E9" s="34">
        <v>2117.6999999999998</v>
      </c>
      <c r="F9" s="33">
        <v>2177.1</v>
      </c>
      <c r="G9" s="34">
        <v>2154.3000000000002</v>
      </c>
      <c r="H9" s="33" t="s">
        <v>49</v>
      </c>
      <c r="I9" s="35">
        <v>14.9</v>
      </c>
      <c r="J9" s="34">
        <v>-5.7</v>
      </c>
      <c r="K9" s="34">
        <v>59.4</v>
      </c>
      <c r="L9" s="33">
        <v>-22.8</v>
      </c>
      <c r="M9" s="32" t="s">
        <v>49</v>
      </c>
      <c r="N9" t="s">
        <v>0</v>
      </c>
    </row>
    <row r="10" spans="1:14" ht="16" x14ac:dyDescent="0.2">
      <c r="A10" s="62" t="s">
        <v>99</v>
      </c>
      <c r="B10" s="61" t="s">
        <v>98</v>
      </c>
      <c r="C10" s="28">
        <v>1695.5</v>
      </c>
      <c r="D10" s="26">
        <v>1703.1</v>
      </c>
      <c r="E10" s="27">
        <v>1713.2</v>
      </c>
      <c r="F10" s="26">
        <v>1740.2</v>
      </c>
      <c r="G10" s="27">
        <v>1760.9</v>
      </c>
      <c r="H10" s="26">
        <v>1622.5</v>
      </c>
      <c r="I10" s="28">
        <v>7.6</v>
      </c>
      <c r="J10" s="27">
        <v>10.1</v>
      </c>
      <c r="K10" s="27">
        <v>27</v>
      </c>
      <c r="L10" s="26">
        <v>20.7</v>
      </c>
      <c r="M10" s="25">
        <v>-138.5</v>
      </c>
      <c r="N10" t="s">
        <v>10</v>
      </c>
    </row>
    <row r="11" spans="1:14" ht="16" x14ac:dyDescent="0.2">
      <c r="A11" s="64" t="s">
        <v>97</v>
      </c>
      <c r="B11" s="63" t="s">
        <v>96</v>
      </c>
      <c r="C11" s="47">
        <v>172.1</v>
      </c>
      <c r="D11" s="45">
        <v>168.3</v>
      </c>
      <c r="E11" s="46">
        <v>175.1</v>
      </c>
      <c r="F11" s="45">
        <v>179.2</v>
      </c>
      <c r="G11" s="46">
        <v>183.8</v>
      </c>
      <c r="H11" s="45">
        <v>131.1</v>
      </c>
      <c r="I11" s="47">
        <v>-3.8</v>
      </c>
      <c r="J11" s="46">
        <v>6.8</v>
      </c>
      <c r="K11" s="46">
        <v>4.2</v>
      </c>
      <c r="L11" s="45">
        <v>4.5999999999999996</v>
      </c>
      <c r="M11" s="44">
        <v>-52.7</v>
      </c>
      <c r="N11" t="s">
        <v>16</v>
      </c>
    </row>
    <row r="12" spans="1:14" ht="16" x14ac:dyDescent="0.2">
      <c r="A12" s="62"/>
      <c r="B12" s="65" t="s">
        <v>89</v>
      </c>
      <c r="C12" s="41"/>
      <c r="D12" s="39"/>
      <c r="E12" s="40"/>
      <c r="F12" s="39"/>
      <c r="G12" s="40"/>
      <c r="H12" s="39"/>
      <c r="I12" s="41"/>
      <c r="J12" s="40"/>
      <c r="K12" s="40"/>
      <c r="L12" s="39"/>
      <c r="M12" s="38"/>
      <c r="N12" t="s">
        <v>17</v>
      </c>
    </row>
    <row r="13" spans="1:14" ht="17" x14ac:dyDescent="0.2">
      <c r="A13" s="62">
        <v>5</v>
      </c>
      <c r="B13" s="61" t="s">
        <v>95</v>
      </c>
      <c r="C13" s="28" t="s">
        <v>51</v>
      </c>
      <c r="D13" s="26" t="s">
        <v>51</v>
      </c>
      <c r="E13" s="27" t="s">
        <v>51</v>
      </c>
      <c r="F13" s="26" t="s">
        <v>51</v>
      </c>
      <c r="G13" s="27">
        <v>-3.5</v>
      </c>
      <c r="H13" s="26">
        <v>-19.399999999999999</v>
      </c>
      <c r="I13" s="28" t="s">
        <v>51</v>
      </c>
      <c r="J13" s="27" t="s">
        <v>51</v>
      </c>
      <c r="K13" s="27" t="s">
        <v>51</v>
      </c>
      <c r="L13" s="26">
        <f>G13</f>
        <v>-3.5</v>
      </c>
      <c r="M13" s="25">
        <v>-15.9</v>
      </c>
    </row>
    <row r="14" spans="1:14" x14ac:dyDescent="0.2">
      <c r="A14" s="64">
        <v>6</v>
      </c>
      <c r="B14" s="63" t="s">
        <v>94</v>
      </c>
      <c r="C14" s="47">
        <v>213.8</v>
      </c>
      <c r="D14" s="45">
        <v>224.2</v>
      </c>
      <c r="E14" s="46">
        <v>201.6</v>
      </c>
      <c r="F14" s="45">
        <v>229.7</v>
      </c>
      <c r="G14" s="46">
        <v>180.5</v>
      </c>
      <c r="H14" s="45" t="s">
        <v>49</v>
      </c>
      <c r="I14" s="47">
        <v>10.4</v>
      </c>
      <c r="J14" s="46">
        <v>-22.6</v>
      </c>
      <c r="K14" s="46">
        <v>28.2</v>
      </c>
      <c r="L14" s="45">
        <v>-49.2</v>
      </c>
      <c r="M14" s="44" t="s">
        <v>49</v>
      </c>
    </row>
    <row r="15" spans="1:14" x14ac:dyDescent="0.2">
      <c r="A15" s="62">
        <v>7</v>
      </c>
      <c r="B15" s="61" t="s">
        <v>93</v>
      </c>
      <c r="C15" s="28">
        <v>27.1</v>
      </c>
      <c r="D15" s="26">
        <v>27.8</v>
      </c>
      <c r="E15" s="27">
        <v>27.9</v>
      </c>
      <c r="F15" s="26">
        <v>27.9</v>
      </c>
      <c r="G15" s="27">
        <v>29.1</v>
      </c>
      <c r="H15" s="26">
        <v>26.8</v>
      </c>
      <c r="I15" s="28">
        <v>0.7</v>
      </c>
      <c r="J15" s="27">
        <v>0.1</v>
      </c>
      <c r="K15" s="27">
        <v>0</v>
      </c>
      <c r="L15" s="26">
        <v>1.2</v>
      </c>
      <c r="M15" s="25">
        <v>-2.2999999999999998</v>
      </c>
    </row>
    <row r="16" spans="1:14" x14ac:dyDescent="0.2">
      <c r="A16" s="60">
        <v>8</v>
      </c>
      <c r="B16" s="59" t="s">
        <v>92</v>
      </c>
      <c r="C16" s="47">
        <v>1391.9</v>
      </c>
      <c r="D16" s="45">
        <v>1397.8</v>
      </c>
      <c r="E16" s="46">
        <v>1402.3</v>
      </c>
      <c r="F16" s="45">
        <v>1416.9</v>
      </c>
      <c r="G16" s="46">
        <v>1436.9</v>
      </c>
      <c r="H16" s="45">
        <v>1366.6</v>
      </c>
      <c r="I16" s="47">
        <v>5.9</v>
      </c>
      <c r="J16" s="46">
        <v>4.5</v>
      </c>
      <c r="K16" s="46">
        <v>14.6</v>
      </c>
      <c r="L16" s="45">
        <v>20</v>
      </c>
      <c r="M16" s="44">
        <v>-70.3</v>
      </c>
    </row>
    <row r="17" spans="1:19" x14ac:dyDescent="0.2">
      <c r="A17" s="67">
        <v>9</v>
      </c>
      <c r="B17" s="66" t="s">
        <v>91</v>
      </c>
      <c r="C17" s="41">
        <v>110.3</v>
      </c>
      <c r="D17" s="39">
        <v>122.2</v>
      </c>
      <c r="E17" s="40">
        <v>101.6</v>
      </c>
      <c r="F17" s="39">
        <v>111.2</v>
      </c>
      <c r="G17" s="40">
        <v>112.8</v>
      </c>
      <c r="H17" s="39">
        <v>113.7</v>
      </c>
      <c r="I17" s="41">
        <v>11.9</v>
      </c>
      <c r="J17" s="40">
        <v>-20.6</v>
      </c>
      <c r="K17" s="40">
        <v>9.6</v>
      </c>
      <c r="L17" s="39">
        <v>1.6</v>
      </c>
      <c r="M17" s="38">
        <v>0.9</v>
      </c>
    </row>
    <row r="18" spans="1:19" x14ac:dyDescent="0.2">
      <c r="A18" s="64">
        <v>10</v>
      </c>
      <c r="B18" s="63" t="s">
        <v>90</v>
      </c>
      <c r="C18" s="47">
        <v>37.9</v>
      </c>
      <c r="D18" s="45">
        <v>38.6</v>
      </c>
      <c r="E18" s="46">
        <v>39.5</v>
      </c>
      <c r="F18" s="45">
        <v>40.1</v>
      </c>
      <c r="G18" s="46">
        <v>35.799999999999997</v>
      </c>
      <c r="H18" s="45">
        <v>16.100000000000001</v>
      </c>
      <c r="I18" s="47">
        <v>0.7</v>
      </c>
      <c r="J18" s="46">
        <v>0.9</v>
      </c>
      <c r="K18" s="46">
        <v>0.7</v>
      </c>
      <c r="L18" s="45">
        <v>-4.4000000000000004</v>
      </c>
      <c r="M18" s="44">
        <v>-19.7</v>
      </c>
    </row>
    <row r="19" spans="1:19" x14ac:dyDescent="0.2">
      <c r="A19" s="62"/>
      <c r="B19" s="65" t="s">
        <v>89</v>
      </c>
      <c r="C19" s="41"/>
      <c r="D19" s="39"/>
      <c r="E19" s="40"/>
      <c r="F19" s="39"/>
      <c r="G19" s="40"/>
      <c r="H19" s="39"/>
      <c r="I19" s="41"/>
      <c r="J19" s="40"/>
      <c r="K19" s="40"/>
      <c r="L19" s="39"/>
      <c r="M19" s="38"/>
    </row>
    <row r="20" spans="1:19" ht="17" x14ac:dyDescent="0.2">
      <c r="A20" s="62">
        <v>11</v>
      </c>
      <c r="B20" s="61" t="s">
        <v>88</v>
      </c>
      <c r="C20" s="28" t="s">
        <v>51</v>
      </c>
      <c r="D20" s="26" t="s">
        <v>51</v>
      </c>
      <c r="E20" s="27" t="s">
        <v>51</v>
      </c>
      <c r="F20" s="26" t="s">
        <v>51</v>
      </c>
      <c r="G20" s="27">
        <v>-7.1</v>
      </c>
      <c r="H20" s="26">
        <v>-36</v>
      </c>
      <c r="I20" s="28" t="s">
        <v>51</v>
      </c>
      <c r="J20" s="27" t="s">
        <v>51</v>
      </c>
      <c r="K20" s="27" t="s">
        <v>51</v>
      </c>
      <c r="L20" s="26">
        <f>G20</f>
        <v>-7.1</v>
      </c>
      <c r="M20" s="25">
        <f>H20-G20</f>
        <v>-28.9</v>
      </c>
    </row>
    <row r="21" spans="1:19" x14ac:dyDescent="0.2">
      <c r="A21" s="64">
        <v>12</v>
      </c>
      <c r="B21" s="63" t="s">
        <v>87</v>
      </c>
      <c r="C21" s="47">
        <v>64</v>
      </c>
      <c r="D21" s="45">
        <v>75.099999999999994</v>
      </c>
      <c r="E21" s="46">
        <v>53.6</v>
      </c>
      <c r="F21" s="45">
        <v>62.6</v>
      </c>
      <c r="G21" s="46">
        <v>68.599999999999994</v>
      </c>
      <c r="H21" s="45">
        <v>92.4</v>
      </c>
      <c r="I21" s="47">
        <v>11.1</v>
      </c>
      <c r="J21" s="46">
        <v>-21.4</v>
      </c>
      <c r="K21" s="46">
        <v>9</v>
      </c>
      <c r="L21" s="45">
        <v>6</v>
      </c>
      <c r="M21" s="44">
        <v>23.7</v>
      </c>
    </row>
    <row r="22" spans="1:19" x14ac:dyDescent="0.2">
      <c r="A22" s="62">
        <v>13</v>
      </c>
      <c r="B22" s="61" t="s">
        <v>86</v>
      </c>
      <c r="C22" s="28">
        <v>8.4</v>
      </c>
      <c r="D22" s="26">
        <v>8.5</v>
      </c>
      <c r="E22" s="27">
        <v>8.5</v>
      </c>
      <c r="F22" s="26">
        <v>8.4</v>
      </c>
      <c r="G22" s="27">
        <v>8.4</v>
      </c>
      <c r="H22" s="26">
        <v>5.2</v>
      </c>
      <c r="I22" s="28">
        <v>0.1</v>
      </c>
      <c r="J22" s="27">
        <v>0</v>
      </c>
      <c r="K22" s="27">
        <v>-0.1</v>
      </c>
      <c r="L22" s="26">
        <v>0</v>
      </c>
      <c r="M22" s="25">
        <v>-3.2</v>
      </c>
    </row>
    <row r="23" spans="1:19" x14ac:dyDescent="0.2">
      <c r="A23" s="60">
        <v>14</v>
      </c>
      <c r="B23" s="59" t="s">
        <v>85</v>
      </c>
      <c r="C23" s="35">
        <v>64.900000000000006</v>
      </c>
      <c r="D23" s="33">
        <v>63</v>
      </c>
      <c r="E23" s="34">
        <v>82.9</v>
      </c>
      <c r="F23" s="33">
        <v>60.5</v>
      </c>
      <c r="G23" s="34">
        <v>54.8</v>
      </c>
      <c r="H23" s="33">
        <v>57.9</v>
      </c>
      <c r="I23" s="35">
        <v>-1.9</v>
      </c>
      <c r="J23" s="34">
        <v>19.8</v>
      </c>
      <c r="K23" s="34">
        <v>-22.3</v>
      </c>
      <c r="L23" s="33">
        <v>-5.7</v>
      </c>
      <c r="M23" s="32">
        <v>3.1</v>
      </c>
    </row>
    <row r="24" spans="1:19" x14ac:dyDescent="0.2">
      <c r="A24" s="62">
        <v>15</v>
      </c>
      <c r="B24" s="61" t="s">
        <v>84</v>
      </c>
      <c r="C24" s="28">
        <v>29.1</v>
      </c>
      <c r="D24" s="26">
        <v>30.6</v>
      </c>
      <c r="E24" s="27">
        <v>46.3</v>
      </c>
      <c r="F24" s="26">
        <v>27.3</v>
      </c>
      <c r="G24" s="27">
        <v>28.9</v>
      </c>
      <c r="H24" s="26">
        <v>29.8</v>
      </c>
      <c r="I24" s="28">
        <v>1.5</v>
      </c>
      <c r="J24" s="27">
        <v>15.7</v>
      </c>
      <c r="K24" s="27">
        <v>-18.899999999999999</v>
      </c>
      <c r="L24" s="26">
        <v>1.6</v>
      </c>
      <c r="M24" s="25">
        <v>0.9</v>
      </c>
    </row>
    <row r="25" spans="1:19" x14ac:dyDescent="0.2">
      <c r="A25" s="64">
        <v>16</v>
      </c>
      <c r="B25" s="63" t="s">
        <v>83</v>
      </c>
      <c r="C25" s="47">
        <v>27.6</v>
      </c>
      <c r="D25" s="45">
        <v>27.5</v>
      </c>
      <c r="E25" s="46">
        <v>27.3</v>
      </c>
      <c r="F25" s="45">
        <v>27.2</v>
      </c>
      <c r="G25" s="46">
        <v>22.9</v>
      </c>
      <c r="H25" s="45">
        <v>22.6</v>
      </c>
      <c r="I25" s="47">
        <v>-0.1</v>
      </c>
      <c r="J25" s="46">
        <v>-0.1</v>
      </c>
      <c r="K25" s="46">
        <v>-0.2</v>
      </c>
      <c r="L25" s="45">
        <v>-4.3</v>
      </c>
      <c r="M25" s="44">
        <v>-0.3</v>
      </c>
    </row>
    <row r="26" spans="1:19" ht="16" customHeight="1" x14ac:dyDescent="0.2">
      <c r="A26" s="62">
        <v>17</v>
      </c>
      <c r="B26" s="61" t="s">
        <v>82</v>
      </c>
      <c r="C26" s="28">
        <v>8.3000000000000007</v>
      </c>
      <c r="D26" s="26">
        <v>5</v>
      </c>
      <c r="E26" s="27">
        <v>9.3000000000000007</v>
      </c>
      <c r="F26" s="26">
        <v>6</v>
      </c>
      <c r="G26" s="27">
        <v>3</v>
      </c>
      <c r="H26" s="26">
        <v>5.5</v>
      </c>
      <c r="I26" s="28">
        <v>-3.3</v>
      </c>
      <c r="J26" s="27">
        <v>4.3</v>
      </c>
      <c r="K26" s="27">
        <v>-3.2</v>
      </c>
      <c r="L26" s="26">
        <v>-3</v>
      </c>
      <c r="M26" s="25">
        <v>2.5</v>
      </c>
      <c r="O26" s="102" t="s">
        <v>114</v>
      </c>
      <c r="P26" s="102"/>
      <c r="Q26" s="102"/>
      <c r="S26" s="101">
        <f>H33</f>
        <v>4824.2</v>
      </c>
    </row>
    <row r="27" spans="1:19" x14ac:dyDescent="0.2">
      <c r="A27" s="60">
        <v>18</v>
      </c>
      <c r="B27" s="59" t="s">
        <v>81</v>
      </c>
      <c r="C27" s="35">
        <v>-1.6</v>
      </c>
      <c r="D27" s="33">
        <v>-1.9</v>
      </c>
      <c r="E27" s="34">
        <v>-2.1</v>
      </c>
      <c r="F27" s="33">
        <v>-2</v>
      </c>
      <c r="G27" s="34">
        <v>-1</v>
      </c>
      <c r="H27" s="33">
        <v>-0.3</v>
      </c>
      <c r="I27" s="35">
        <v>-0.4</v>
      </c>
      <c r="J27" s="34">
        <v>-0.2</v>
      </c>
      <c r="K27" s="34">
        <v>0.1</v>
      </c>
      <c r="L27" s="33">
        <v>1</v>
      </c>
      <c r="M27" s="32">
        <v>0.7</v>
      </c>
      <c r="P27" s="103" t="s">
        <v>115</v>
      </c>
      <c r="Q27" s="103"/>
      <c r="R27" s="103"/>
      <c r="S27" s="6">
        <v>1078.0999999999999</v>
      </c>
    </row>
    <row r="28" spans="1:19" x14ac:dyDescent="0.2">
      <c r="A28" s="43">
        <v>19</v>
      </c>
      <c r="B28" s="58" t="s">
        <v>80</v>
      </c>
      <c r="C28" s="41">
        <v>4690.1000000000004</v>
      </c>
      <c r="D28" s="39">
        <v>4737.5</v>
      </c>
      <c r="E28" s="40">
        <v>4786.3999999999996</v>
      </c>
      <c r="F28" s="39">
        <v>4818.6000000000004</v>
      </c>
      <c r="G28" s="40">
        <v>4903.8999999999996</v>
      </c>
      <c r="H28" s="39">
        <v>9081.4</v>
      </c>
      <c r="I28" s="41">
        <v>47.4</v>
      </c>
      <c r="J28" s="40">
        <v>48.9</v>
      </c>
      <c r="K28" s="40">
        <v>32.200000000000003</v>
      </c>
      <c r="L28" s="39">
        <v>85.3</v>
      </c>
      <c r="M28" s="38">
        <v>4177.5</v>
      </c>
      <c r="P28" s="104" t="s">
        <v>116</v>
      </c>
      <c r="Q28" s="104"/>
      <c r="R28" s="104"/>
      <c r="S28" s="6">
        <v>768.8</v>
      </c>
    </row>
    <row r="29" spans="1:19" x14ac:dyDescent="0.2">
      <c r="A29" s="37">
        <v>20</v>
      </c>
      <c r="B29" s="36" t="s">
        <v>79</v>
      </c>
      <c r="C29" s="35">
        <v>1076</v>
      </c>
      <c r="D29" s="33">
        <v>1094.9000000000001</v>
      </c>
      <c r="E29" s="34">
        <v>1104.5999999999999</v>
      </c>
      <c r="F29" s="33">
        <v>1113.7</v>
      </c>
      <c r="G29" s="34">
        <v>1118</v>
      </c>
      <c r="H29" s="33">
        <v>1168.7</v>
      </c>
      <c r="I29" s="35">
        <v>18.899999999999999</v>
      </c>
      <c r="J29" s="34">
        <v>9.6999999999999993</v>
      </c>
      <c r="K29" s="34">
        <v>9.1</v>
      </c>
      <c r="L29" s="33">
        <v>4.3</v>
      </c>
      <c r="M29" s="32">
        <v>50.7</v>
      </c>
      <c r="P29" s="104" t="s">
        <v>117</v>
      </c>
      <c r="Q29" s="104"/>
      <c r="R29" s="104"/>
      <c r="S29" s="6">
        <v>9.6999999999999993</v>
      </c>
    </row>
    <row r="30" spans="1:19" x14ac:dyDescent="0.2">
      <c r="A30" s="43"/>
      <c r="B30" s="31" t="s">
        <v>78</v>
      </c>
      <c r="C30" s="41"/>
      <c r="D30" s="39"/>
      <c r="E30" s="40"/>
      <c r="F30" s="39"/>
      <c r="G30" s="40"/>
      <c r="H30" s="39"/>
      <c r="I30" s="41"/>
      <c r="J30" s="40"/>
      <c r="K30" s="40"/>
      <c r="L30" s="39"/>
      <c r="M30" s="38"/>
      <c r="P30" s="104" t="s">
        <v>118</v>
      </c>
      <c r="Q30" s="104"/>
      <c r="R30" s="104"/>
      <c r="S30" s="6">
        <v>19.100000000000001</v>
      </c>
    </row>
    <row r="31" spans="1:19" ht="17" x14ac:dyDescent="0.2">
      <c r="A31" s="30">
        <v>21</v>
      </c>
      <c r="B31" s="29" t="s">
        <v>77</v>
      </c>
      <c r="C31" s="28" t="s">
        <v>51</v>
      </c>
      <c r="D31" s="26" t="s">
        <v>51</v>
      </c>
      <c r="E31" s="27" t="s">
        <v>51</v>
      </c>
      <c r="F31" s="26" t="s">
        <v>51</v>
      </c>
      <c r="G31" s="27" t="str">
        <f>D31</f>
        <v>...</v>
      </c>
      <c r="H31" s="26">
        <v>60.3</v>
      </c>
      <c r="I31" s="28" t="s">
        <v>51</v>
      </c>
      <c r="J31" s="27" t="s">
        <v>51</v>
      </c>
      <c r="K31" s="27" t="s">
        <v>51</v>
      </c>
      <c r="L31" s="26" t="s">
        <v>51</v>
      </c>
      <c r="M31" s="25">
        <v>60.3</v>
      </c>
    </row>
    <row r="32" spans="1:19" x14ac:dyDescent="0.2">
      <c r="A32" s="37">
        <v>22</v>
      </c>
      <c r="B32" s="36" t="s">
        <v>76</v>
      </c>
      <c r="C32" s="35">
        <v>2968.9</v>
      </c>
      <c r="D32" s="33">
        <v>2998.5</v>
      </c>
      <c r="E32" s="34">
        <v>3016.5</v>
      </c>
      <c r="F32" s="33">
        <v>3039.9</v>
      </c>
      <c r="G32" s="34">
        <v>3129.7</v>
      </c>
      <c r="H32" s="33">
        <v>6266.5</v>
      </c>
      <c r="I32" s="35">
        <v>29.6</v>
      </c>
      <c r="J32" s="34">
        <v>18</v>
      </c>
      <c r="K32" s="34">
        <v>23.3</v>
      </c>
      <c r="L32" s="33">
        <v>89.9</v>
      </c>
      <c r="M32" s="32">
        <v>3136.8</v>
      </c>
      <c r="O32" s="102" t="s">
        <v>16</v>
      </c>
      <c r="P32" s="102"/>
      <c r="Q32" s="102"/>
    </row>
    <row r="33" spans="1:16" x14ac:dyDescent="0.2">
      <c r="A33" s="30">
        <v>23</v>
      </c>
      <c r="B33" s="29" t="s">
        <v>75</v>
      </c>
      <c r="C33" s="28">
        <v>2322.4</v>
      </c>
      <c r="D33" s="26">
        <v>2339.6</v>
      </c>
      <c r="E33" s="27">
        <v>2355.6999999999998</v>
      </c>
      <c r="F33" s="26">
        <v>2372.1</v>
      </c>
      <c r="G33" s="27">
        <v>2447.4</v>
      </c>
      <c r="H33" s="26">
        <v>4824.2</v>
      </c>
      <c r="I33" s="28">
        <v>17.2</v>
      </c>
      <c r="J33" s="27">
        <v>16.100000000000001</v>
      </c>
      <c r="K33" s="27">
        <v>16.399999999999999</v>
      </c>
      <c r="L33" s="26">
        <v>75.3</v>
      </c>
      <c r="M33" s="25">
        <v>2376.6999999999998</v>
      </c>
      <c r="P33" s="6" t="s">
        <v>119</v>
      </c>
    </row>
    <row r="34" spans="1:16" x14ac:dyDescent="0.2">
      <c r="A34" s="49">
        <v>24</v>
      </c>
      <c r="B34" s="48" t="s">
        <v>74</v>
      </c>
      <c r="C34" s="47">
        <v>2298.8000000000002</v>
      </c>
      <c r="D34" s="45">
        <v>2315.8000000000002</v>
      </c>
      <c r="E34" s="46">
        <v>2331.4</v>
      </c>
      <c r="F34" s="45">
        <v>2347.6999999999998</v>
      </c>
      <c r="G34" s="46">
        <v>2422.5</v>
      </c>
      <c r="H34" s="45">
        <v>4790.7</v>
      </c>
      <c r="I34" s="47">
        <v>17.100000000000001</v>
      </c>
      <c r="J34" s="46">
        <v>15.6</v>
      </c>
      <c r="K34" s="46">
        <v>16.3</v>
      </c>
      <c r="L34" s="45">
        <v>74.8</v>
      </c>
      <c r="M34" s="44">
        <v>2368.1</v>
      </c>
      <c r="P34" s="6" t="s">
        <v>118</v>
      </c>
    </row>
    <row r="35" spans="1:16" x14ac:dyDescent="0.2">
      <c r="A35" s="30"/>
      <c r="B35" s="31" t="s">
        <v>73</v>
      </c>
      <c r="C35" s="57"/>
      <c r="D35" s="55"/>
      <c r="E35" s="56"/>
      <c r="F35" s="55"/>
      <c r="G35" s="56"/>
      <c r="H35" s="55"/>
      <c r="I35" s="57"/>
      <c r="J35" s="56"/>
      <c r="K35" s="56"/>
      <c r="L35" s="55"/>
      <c r="M35" s="54"/>
    </row>
    <row r="36" spans="1:16" ht="17" x14ac:dyDescent="0.2">
      <c r="A36" s="30">
        <v>25</v>
      </c>
      <c r="B36" s="29" t="s">
        <v>72</v>
      </c>
      <c r="C36" s="28" t="s">
        <v>51</v>
      </c>
      <c r="D36" s="26" t="s">
        <v>51</v>
      </c>
      <c r="E36" s="27" t="s">
        <v>51</v>
      </c>
      <c r="F36" s="26" t="s">
        <v>51</v>
      </c>
      <c r="G36" s="27" t="s">
        <v>51</v>
      </c>
      <c r="H36" s="26">
        <v>1078.0999999999999</v>
      </c>
      <c r="I36" s="28" t="s">
        <v>51</v>
      </c>
      <c r="J36" s="27" t="s">
        <v>51</v>
      </c>
      <c r="K36" s="27" t="s">
        <v>51</v>
      </c>
      <c r="L36" s="26" t="s">
        <v>51</v>
      </c>
      <c r="M36" s="25">
        <f>H36</f>
        <v>1078.0999999999999</v>
      </c>
    </row>
    <row r="37" spans="1:16" ht="17" x14ac:dyDescent="0.2">
      <c r="A37" s="30">
        <v>26</v>
      </c>
      <c r="B37" s="29" t="s">
        <v>71</v>
      </c>
      <c r="C37" s="28" t="s">
        <v>51</v>
      </c>
      <c r="D37" s="26" t="s">
        <v>51</v>
      </c>
      <c r="E37" s="27" t="s">
        <v>51</v>
      </c>
      <c r="F37" s="26" t="s">
        <v>51</v>
      </c>
      <c r="G37" s="27" t="str">
        <f>F38</f>
        <v>...</v>
      </c>
      <c r="H37" s="26">
        <v>768.8</v>
      </c>
      <c r="I37" s="28" t="s">
        <v>51</v>
      </c>
      <c r="J37" s="27" t="s">
        <v>51</v>
      </c>
      <c r="K37" s="27" t="s">
        <v>51</v>
      </c>
      <c r="L37" s="26" t="s">
        <v>51</v>
      </c>
      <c r="M37" s="25">
        <v>768.8</v>
      </c>
      <c r="O37" s="101">
        <f>M34-SUM(M36:M39)</f>
        <v>492.40000000000009</v>
      </c>
    </row>
    <row r="38" spans="1:16" ht="17" x14ac:dyDescent="0.2">
      <c r="A38" s="30">
        <v>27</v>
      </c>
      <c r="B38" s="29" t="s">
        <v>70</v>
      </c>
      <c r="C38" s="28" t="s">
        <v>51</v>
      </c>
      <c r="D38" s="26" t="s">
        <v>51</v>
      </c>
      <c r="E38" s="27" t="s">
        <v>51</v>
      </c>
      <c r="F38" s="26" t="s">
        <v>51</v>
      </c>
      <c r="G38" s="27" t="str">
        <f>E37</f>
        <v>...</v>
      </c>
      <c r="H38" s="26">
        <v>9.6999999999999993</v>
      </c>
      <c r="I38" s="28" t="s">
        <v>51</v>
      </c>
      <c r="J38" s="27" t="s">
        <v>51</v>
      </c>
      <c r="K38" s="27" t="s">
        <v>51</v>
      </c>
      <c r="L38" s="26" t="s">
        <v>51</v>
      </c>
      <c r="M38" s="25">
        <v>9.6999999999999993</v>
      </c>
    </row>
    <row r="39" spans="1:16" ht="17" x14ac:dyDescent="0.2">
      <c r="A39" s="30">
        <v>28</v>
      </c>
      <c r="B39" s="29" t="s">
        <v>69</v>
      </c>
      <c r="C39" s="28" t="s">
        <v>51</v>
      </c>
      <c r="D39" s="26" t="s">
        <v>51</v>
      </c>
      <c r="E39" s="27" t="s">
        <v>51</v>
      </c>
      <c r="F39" s="26" t="s">
        <v>51</v>
      </c>
      <c r="G39" s="27" t="str">
        <f>D38</f>
        <v>...</v>
      </c>
      <c r="H39" s="26">
        <v>19.100000000000001</v>
      </c>
      <c r="I39" s="28" t="s">
        <v>51</v>
      </c>
      <c r="J39" s="27" t="s">
        <v>51</v>
      </c>
      <c r="K39" s="27" t="s">
        <v>51</v>
      </c>
      <c r="L39" s="26" t="s">
        <v>51</v>
      </c>
      <c r="M39" s="25">
        <v>19.100000000000001</v>
      </c>
    </row>
    <row r="40" spans="1:16" x14ac:dyDescent="0.2">
      <c r="A40" s="49">
        <v>29</v>
      </c>
      <c r="B40" s="48" t="s">
        <v>64</v>
      </c>
      <c r="C40" s="47">
        <v>23.6</v>
      </c>
      <c r="D40" s="45">
        <v>23.8</v>
      </c>
      <c r="E40" s="46">
        <v>24.3</v>
      </c>
      <c r="F40" s="45">
        <v>24.4</v>
      </c>
      <c r="G40" s="46">
        <v>24.9</v>
      </c>
      <c r="H40" s="45">
        <v>33.5</v>
      </c>
      <c r="I40" s="47">
        <v>0.2</v>
      </c>
      <c r="J40" s="46">
        <v>0.5</v>
      </c>
      <c r="K40" s="46">
        <v>0.1</v>
      </c>
      <c r="L40" s="45">
        <v>0.5</v>
      </c>
      <c r="M40" s="44">
        <v>8.6</v>
      </c>
    </row>
    <row r="41" spans="1:16" x14ac:dyDescent="0.2">
      <c r="A41" s="30"/>
      <c r="B41" s="31" t="s">
        <v>68</v>
      </c>
      <c r="C41" s="53"/>
      <c r="D41" s="51"/>
      <c r="E41" s="52"/>
      <c r="F41" s="51"/>
      <c r="G41" s="52"/>
      <c r="H41" s="51"/>
      <c r="I41" s="53"/>
      <c r="J41" s="52"/>
      <c r="K41" s="52"/>
      <c r="L41" s="51"/>
      <c r="M41" s="50"/>
    </row>
    <row r="42" spans="1:16" ht="17" x14ac:dyDescent="0.2">
      <c r="A42" s="30">
        <v>30</v>
      </c>
      <c r="B42" s="29" t="s">
        <v>67</v>
      </c>
      <c r="C42" s="28" t="s">
        <v>51</v>
      </c>
      <c r="D42" s="26" t="s">
        <v>51</v>
      </c>
      <c r="E42" s="27" t="s">
        <v>51</v>
      </c>
      <c r="F42" s="26" t="s">
        <v>51</v>
      </c>
      <c r="G42" s="27" t="s">
        <v>51</v>
      </c>
      <c r="H42" s="26">
        <v>4.9000000000000004</v>
      </c>
      <c r="I42" s="28" t="s">
        <v>51</v>
      </c>
      <c r="J42" s="27" t="s">
        <v>51</v>
      </c>
      <c r="K42" s="27" t="s">
        <v>51</v>
      </c>
      <c r="L42" s="26" t="s">
        <v>51</v>
      </c>
      <c r="M42" s="25">
        <f>H42</f>
        <v>4.9000000000000004</v>
      </c>
    </row>
    <row r="43" spans="1:16" x14ac:dyDescent="0.2">
      <c r="A43" s="49">
        <v>31</v>
      </c>
      <c r="B43" s="48" t="s">
        <v>66</v>
      </c>
      <c r="C43" s="47">
        <v>646.5</v>
      </c>
      <c r="D43" s="45">
        <v>658.9</v>
      </c>
      <c r="E43" s="46">
        <v>660.8</v>
      </c>
      <c r="F43" s="45">
        <v>667.7</v>
      </c>
      <c r="G43" s="46">
        <v>682.3</v>
      </c>
      <c r="H43" s="45">
        <v>1442.3</v>
      </c>
      <c r="I43" s="47">
        <v>12.4</v>
      </c>
      <c r="J43" s="46">
        <v>1.9</v>
      </c>
      <c r="K43" s="46">
        <v>6.9</v>
      </c>
      <c r="L43" s="45">
        <v>14.5</v>
      </c>
      <c r="M43" s="44">
        <v>760.1</v>
      </c>
    </row>
    <row r="44" spans="1:16" x14ac:dyDescent="0.2">
      <c r="A44" s="30">
        <v>32</v>
      </c>
      <c r="B44" s="29" t="s">
        <v>65</v>
      </c>
      <c r="C44" s="28">
        <v>594.20000000000005</v>
      </c>
      <c r="D44" s="26">
        <v>612.5</v>
      </c>
      <c r="E44" s="27">
        <v>610.29999999999995</v>
      </c>
      <c r="F44" s="26">
        <v>615.4</v>
      </c>
      <c r="G44" s="27">
        <v>627.79999999999995</v>
      </c>
      <c r="H44" s="26">
        <v>1394</v>
      </c>
      <c r="I44" s="28">
        <v>18.3</v>
      </c>
      <c r="J44" s="27">
        <v>-2.2000000000000002</v>
      </c>
      <c r="K44" s="27">
        <v>5.0999999999999996</v>
      </c>
      <c r="L44" s="26">
        <v>12.4</v>
      </c>
      <c r="M44" s="25">
        <v>766.2</v>
      </c>
    </row>
    <row r="45" spans="1:16" x14ac:dyDescent="0.2">
      <c r="A45" s="49">
        <v>33</v>
      </c>
      <c r="B45" s="48" t="s">
        <v>64</v>
      </c>
      <c r="C45" s="47">
        <v>52.3</v>
      </c>
      <c r="D45" s="45">
        <v>46.3</v>
      </c>
      <c r="E45" s="46">
        <v>50.5</v>
      </c>
      <c r="F45" s="45">
        <v>52.3</v>
      </c>
      <c r="G45" s="46">
        <v>54.5</v>
      </c>
      <c r="H45" s="45">
        <v>48.3</v>
      </c>
      <c r="I45" s="47">
        <v>-5.9</v>
      </c>
      <c r="J45" s="46">
        <v>4.0999999999999996</v>
      </c>
      <c r="K45" s="46">
        <v>1.9</v>
      </c>
      <c r="L45" s="45">
        <v>2.1</v>
      </c>
      <c r="M45" s="44">
        <v>-6.2</v>
      </c>
    </row>
    <row r="46" spans="1:16" x14ac:dyDescent="0.2">
      <c r="A46" s="43">
        <v>34</v>
      </c>
      <c r="B46" s="42" t="s">
        <v>63</v>
      </c>
      <c r="C46" s="41">
        <v>574.5</v>
      </c>
      <c r="D46" s="39">
        <v>583.6</v>
      </c>
      <c r="E46" s="40">
        <v>583.9</v>
      </c>
      <c r="F46" s="39">
        <v>584.5</v>
      </c>
      <c r="G46" s="40">
        <v>581.70000000000005</v>
      </c>
      <c r="H46" s="39">
        <v>559.1</v>
      </c>
      <c r="I46" s="41">
        <v>9.1</v>
      </c>
      <c r="J46" s="40">
        <v>0.4</v>
      </c>
      <c r="K46" s="40">
        <v>0.6</v>
      </c>
      <c r="L46" s="39">
        <v>-2.8</v>
      </c>
      <c r="M46" s="38">
        <v>-22.6</v>
      </c>
    </row>
    <row r="47" spans="1:16" x14ac:dyDescent="0.2">
      <c r="A47" s="37">
        <v>35</v>
      </c>
      <c r="B47" s="36" t="s">
        <v>62</v>
      </c>
      <c r="C47" s="35">
        <v>70.7</v>
      </c>
      <c r="D47" s="33">
        <v>60.5</v>
      </c>
      <c r="E47" s="34">
        <v>81.400000000000006</v>
      </c>
      <c r="F47" s="33">
        <v>80.5</v>
      </c>
      <c r="G47" s="34">
        <v>74.5</v>
      </c>
      <c r="H47" s="33">
        <v>1087.0999999999999</v>
      </c>
      <c r="I47" s="35">
        <v>-10.199999999999999</v>
      </c>
      <c r="J47" s="34">
        <v>20.9</v>
      </c>
      <c r="K47" s="34">
        <v>-0.9</v>
      </c>
      <c r="L47" s="33">
        <v>-6.1</v>
      </c>
      <c r="M47" s="32">
        <v>1012.6</v>
      </c>
      <c r="N47" s="101"/>
    </row>
    <row r="48" spans="1:16" x14ac:dyDescent="0.2">
      <c r="A48" s="30"/>
      <c r="B48" s="31" t="s">
        <v>61</v>
      </c>
      <c r="C48" s="28"/>
      <c r="D48" s="26"/>
      <c r="E48" s="27"/>
      <c r="F48" s="26"/>
      <c r="G48" s="27"/>
      <c r="H48" s="26"/>
      <c r="I48" s="28"/>
      <c r="J48" s="27"/>
      <c r="K48" s="27"/>
      <c r="L48" s="26"/>
      <c r="M48" s="25"/>
    </row>
    <row r="49" spans="1:13" x14ac:dyDescent="0.2">
      <c r="A49" s="30">
        <v>36</v>
      </c>
      <c r="B49" s="29" t="s">
        <v>60</v>
      </c>
      <c r="C49" s="28" t="s">
        <v>51</v>
      </c>
      <c r="D49" s="26" t="s">
        <v>51</v>
      </c>
      <c r="E49" s="27" t="s">
        <v>51</v>
      </c>
      <c r="F49" s="26" t="s">
        <v>51</v>
      </c>
      <c r="G49" s="27" t="str">
        <f>F36</f>
        <v>...</v>
      </c>
      <c r="H49" s="26">
        <v>73.3</v>
      </c>
      <c r="I49" s="28" t="s">
        <v>51</v>
      </c>
      <c r="J49" s="27" t="s">
        <v>51</v>
      </c>
      <c r="K49" s="27" t="s">
        <v>51</v>
      </c>
      <c r="L49" s="26" t="s">
        <v>51</v>
      </c>
      <c r="M49" s="25">
        <v>73.3</v>
      </c>
    </row>
    <row r="50" spans="1:13" x14ac:dyDescent="0.2">
      <c r="A50" s="30">
        <v>37</v>
      </c>
      <c r="B50" s="29" t="s">
        <v>59</v>
      </c>
      <c r="C50" s="28" t="s">
        <v>51</v>
      </c>
      <c r="D50" s="26" t="s">
        <v>51</v>
      </c>
      <c r="E50" s="27" t="s">
        <v>51</v>
      </c>
      <c r="F50" s="26" t="s">
        <v>51</v>
      </c>
      <c r="G50" s="27" t="str">
        <f>F37</f>
        <v>...</v>
      </c>
      <c r="H50" s="26">
        <v>63.8</v>
      </c>
      <c r="I50" s="28" t="s">
        <v>51</v>
      </c>
      <c r="J50" s="27" t="s">
        <v>51</v>
      </c>
      <c r="K50" s="27" t="s">
        <v>51</v>
      </c>
      <c r="L50" s="26" t="s">
        <v>51</v>
      </c>
      <c r="M50" s="25">
        <v>63.8</v>
      </c>
    </row>
    <row r="51" spans="1:13" ht="17" x14ac:dyDescent="0.2">
      <c r="A51" s="30">
        <v>38</v>
      </c>
      <c r="B51" s="29" t="s">
        <v>58</v>
      </c>
      <c r="C51" s="28" t="s">
        <v>51</v>
      </c>
      <c r="D51" s="26" t="s">
        <v>51</v>
      </c>
      <c r="E51" s="27" t="s">
        <v>51</v>
      </c>
      <c r="F51" s="26" t="s">
        <v>51</v>
      </c>
      <c r="G51" s="27" t="str">
        <f>F38</f>
        <v>...</v>
      </c>
      <c r="H51" s="26">
        <v>610.20000000000005</v>
      </c>
      <c r="I51" s="28" t="s">
        <v>51</v>
      </c>
      <c r="J51" s="27" t="s">
        <v>51</v>
      </c>
      <c r="K51" s="27" t="s">
        <v>51</v>
      </c>
      <c r="L51" s="26" t="s">
        <v>51</v>
      </c>
      <c r="M51" s="25">
        <v>610.20000000000005</v>
      </c>
    </row>
    <row r="52" spans="1:13" x14ac:dyDescent="0.2">
      <c r="A52" s="30">
        <v>39</v>
      </c>
      <c r="B52" s="29" t="s">
        <v>57</v>
      </c>
      <c r="C52" s="28" t="s">
        <v>51</v>
      </c>
      <c r="D52" s="26" t="s">
        <v>51</v>
      </c>
      <c r="E52" s="27" t="s">
        <v>51</v>
      </c>
      <c r="F52" s="26" t="s">
        <v>51</v>
      </c>
      <c r="G52" s="27" t="str">
        <f>F39</f>
        <v>...</v>
      </c>
      <c r="H52" s="26">
        <v>394.3</v>
      </c>
      <c r="I52" s="28" t="s">
        <v>51</v>
      </c>
      <c r="J52" s="27" t="s">
        <v>51</v>
      </c>
      <c r="K52" s="27" t="s">
        <v>51</v>
      </c>
      <c r="L52" s="26" t="s">
        <v>51</v>
      </c>
      <c r="M52" s="25">
        <v>394.3</v>
      </c>
    </row>
    <row r="53" spans="1:13" x14ac:dyDescent="0.2">
      <c r="A53" s="30">
        <v>40</v>
      </c>
      <c r="B53" s="29" t="s">
        <v>56</v>
      </c>
      <c r="C53" s="28" t="s">
        <v>51</v>
      </c>
      <c r="D53" s="26" t="s">
        <v>51</v>
      </c>
      <c r="E53" s="27" t="s">
        <v>51</v>
      </c>
      <c r="F53" s="26" t="s">
        <v>51</v>
      </c>
      <c r="G53" s="27" t="str">
        <f>G51</f>
        <v>...</v>
      </c>
      <c r="H53" s="26">
        <v>215.9</v>
      </c>
      <c r="I53" s="28" t="s">
        <v>51</v>
      </c>
      <c r="J53" s="27" t="s">
        <v>51</v>
      </c>
      <c r="K53" s="27" t="s">
        <v>51</v>
      </c>
      <c r="L53" s="26" t="s">
        <v>51</v>
      </c>
      <c r="M53" s="25">
        <v>215.9</v>
      </c>
    </row>
    <row r="54" spans="1:13" x14ac:dyDescent="0.2">
      <c r="A54" s="30">
        <v>41</v>
      </c>
      <c r="B54" s="29" t="s">
        <v>55</v>
      </c>
      <c r="C54" s="28" t="s">
        <v>51</v>
      </c>
      <c r="D54" s="26" t="s">
        <v>51</v>
      </c>
      <c r="E54" s="27" t="s">
        <v>51</v>
      </c>
      <c r="F54" s="26" t="s">
        <v>51</v>
      </c>
      <c r="G54" s="27" t="str">
        <f>G51</f>
        <v>...</v>
      </c>
      <c r="H54" s="26">
        <v>6.5</v>
      </c>
      <c r="I54" s="28" t="s">
        <v>51</v>
      </c>
      <c r="J54" s="27" t="s">
        <v>51</v>
      </c>
      <c r="K54" s="27" t="s">
        <v>51</v>
      </c>
      <c r="L54" s="26" t="s">
        <v>51</v>
      </c>
      <c r="M54" s="25">
        <v>6.5</v>
      </c>
    </row>
    <row r="55" spans="1:13" x14ac:dyDescent="0.2">
      <c r="A55" s="30">
        <v>42</v>
      </c>
      <c r="B55" s="29" t="s">
        <v>54</v>
      </c>
      <c r="C55" s="28" t="s">
        <v>51</v>
      </c>
      <c r="D55" s="26" t="s">
        <v>51</v>
      </c>
      <c r="E55" s="27" t="s">
        <v>51</v>
      </c>
      <c r="F55" s="26" t="s">
        <v>51</v>
      </c>
      <c r="G55" s="27" t="str">
        <f>F42</f>
        <v>...</v>
      </c>
      <c r="H55" s="26">
        <v>209.4</v>
      </c>
      <c r="I55" s="28" t="s">
        <v>51</v>
      </c>
      <c r="J55" s="27" t="s">
        <v>51</v>
      </c>
      <c r="K55" s="27" t="s">
        <v>51</v>
      </c>
      <c r="L55" s="26" t="s">
        <v>51</v>
      </c>
      <c r="M55" s="25">
        <v>209.4</v>
      </c>
    </row>
    <row r="56" spans="1:13" ht="17" x14ac:dyDescent="0.2">
      <c r="A56" s="30">
        <v>43</v>
      </c>
      <c r="B56" s="29" t="s">
        <v>53</v>
      </c>
      <c r="C56" s="28" t="s">
        <v>51</v>
      </c>
      <c r="D56" s="26" t="s">
        <v>51</v>
      </c>
      <c r="E56" s="27" t="s">
        <v>51</v>
      </c>
      <c r="F56" s="26" t="s">
        <v>51</v>
      </c>
      <c r="G56" s="27" t="str">
        <f>G52</f>
        <v>...</v>
      </c>
      <c r="H56" s="26">
        <v>22</v>
      </c>
      <c r="I56" s="28" t="s">
        <v>51</v>
      </c>
      <c r="J56" s="27" t="s">
        <v>51</v>
      </c>
      <c r="K56" s="27" t="s">
        <v>51</v>
      </c>
      <c r="L56" s="26" t="s">
        <v>51</v>
      </c>
      <c r="M56" s="25">
        <v>22</v>
      </c>
    </row>
    <row r="57" spans="1:13" x14ac:dyDescent="0.2">
      <c r="A57" s="30">
        <v>44</v>
      </c>
      <c r="B57" s="29" t="s">
        <v>52</v>
      </c>
      <c r="C57" s="28" t="s">
        <v>51</v>
      </c>
      <c r="D57" s="26" t="s">
        <v>51</v>
      </c>
      <c r="E57" s="27" t="s">
        <v>51</v>
      </c>
      <c r="F57" s="26" t="s">
        <v>51</v>
      </c>
      <c r="G57" s="27" t="str">
        <f>G51</f>
        <v>...</v>
      </c>
      <c r="H57" s="26">
        <v>140</v>
      </c>
      <c r="I57" s="28" t="s">
        <v>51</v>
      </c>
      <c r="J57" s="27" t="s">
        <v>51</v>
      </c>
      <c r="K57" s="27" t="s">
        <v>51</v>
      </c>
      <c r="L57" s="26" t="s">
        <v>51</v>
      </c>
      <c r="M57" s="25">
        <v>140</v>
      </c>
    </row>
    <row r="58" spans="1:13" ht="16" thickBot="1" x14ac:dyDescent="0.25">
      <c r="A58" s="24">
        <v>45</v>
      </c>
      <c r="B58" s="23" t="s">
        <v>50</v>
      </c>
      <c r="C58" s="22">
        <v>-1016</v>
      </c>
      <c r="D58" s="21">
        <v>-1033</v>
      </c>
      <c r="E58" s="20">
        <v>-1084.0999999999999</v>
      </c>
      <c r="F58" s="21">
        <v>-1054.9000000000001</v>
      </c>
      <c r="G58" s="20">
        <v>-1146</v>
      </c>
      <c r="H58" s="17" t="s">
        <v>49</v>
      </c>
      <c r="I58" s="19">
        <v>-17</v>
      </c>
      <c r="J58" s="18">
        <v>-51</v>
      </c>
      <c r="K58" s="18">
        <v>29.2</v>
      </c>
      <c r="L58" s="17">
        <v>-91.1</v>
      </c>
      <c r="M58" s="16" t="s">
        <v>49</v>
      </c>
    </row>
    <row r="59" spans="1:13" x14ac:dyDescent="0.2">
      <c r="B59" s="9"/>
    </row>
    <row r="60" spans="1:13" x14ac:dyDescent="0.2">
      <c r="A60" s="6" t="s">
        <v>48</v>
      </c>
      <c r="B60" s="15" t="s">
        <v>47</v>
      </c>
    </row>
    <row r="61" spans="1:13" x14ac:dyDescent="0.2">
      <c r="B61" s="15"/>
    </row>
    <row r="62" spans="1:13" x14ac:dyDescent="0.2">
      <c r="A62" s="6" t="s">
        <v>46</v>
      </c>
      <c r="B62" s="15"/>
    </row>
    <row r="63" spans="1:13" x14ac:dyDescent="0.2">
      <c r="A63" s="6" t="s">
        <v>45</v>
      </c>
      <c r="B63" s="15"/>
    </row>
    <row r="64" spans="1:13" x14ac:dyDescent="0.2">
      <c r="A64" s="6" t="s">
        <v>44</v>
      </c>
      <c r="B64" s="9"/>
    </row>
    <row r="65" spans="1:2" x14ac:dyDescent="0.2">
      <c r="A65" s="12" t="s">
        <v>43</v>
      </c>
      <c r="B65" s="9"/>
    </row>
    <row r="66" spans="1:2" x14ac:dyDescent="0.2">
      <c r="A66" s="13" t="s">
        <v>42</v>
      </c>
      <c r="B66" s="9"/>
    </row>
    <row r="67" spans="1:2" x14ac:dyDescent="0.2">
      <c r="A67" s="14" t="s">
        <v>41</v>
      </c>
      <c r="B67" s="9"/>
    </row>
    <row r="68" spans="1:2" x14ac:dyDescent="0.2">
      <c r="A68" s="13" t="s">
        <v>40</v>
      </c>
      <c r="B68" s="9"/>
    </row>
    <row r="69" spans="1:2" x14ac:dyDescent="0.2">
      <c r="A69" s="12" t="s">
        <v>39</v>
      </c>
      <c r="B69" s="9"/>
    </row>
    <row r="70" spans="1:2" x14ac:dyDescent="0.2">
      <c r="A70" s="11" t="s">
        <v>38</v>
      </c>
      <c r="B70" s="9"/>
    </row>
    <row r="71" spans="1:2" x14ac:dyDescent="0.2">
      <c r="A71" s="12" t="s">
        <v>37</v>
      </c>
      <c r="B71" s="9"/>
    </row>
    <row r="72" spans="1:2" x14ac:dyDescent="0.2">
      <c r="A72" s="7" t="s">
        <v>36</v>
      </c>
      <c r="B72" s="9"/>
    </row>
    <row r="73" spans="1:2" x14ac:dyDescent="0.2">
      <c r="A73" s="7" t="s">
        <v>35</v>
      </c>
      <c r="B73" s="9"/>
    </row>
    <row r="74" spans="1:2" x14ac:dyDescent="0.2">
      <c r="A74" s="7" t="s">
        <v>34</v>
      </c>
      <c r="B74" s="9"/>
    </row>
    <row r="75" spans="1:2" x14ac:dyDescent="0.2">
      <c r="A75" s="11" t="s">
        <v>33</v>
      </c>
      <c r="B75" s="9"/>
    </row>
    <row r="76" spans="1:2" x14ac:dyDescent="0.2">
      <c r="A76" s="10" t="s">
        <v>32</v>
      </c>
      <c r="B76" s="9"/>
    </row>
    <row r="77" spans="1:2" x14ac:dyDescent="0.2">
      <c r="A77" s="10" t="s">
        <v>31</v>
      </c>
      <c r="B77" s="9"/>
    </row>
    <row r="78" spans="1:2" x14ac:dyDescent="0.2">
      <c r="A78" s="10" t="s">
        <v>30</v>
      </c>
      <c r="B78" s="9"/>
    </row>
    <row r="79" spans="1:2" x14ac:dyDescent="0.2">
      <c r="A79" s="10" t="s">
        <v>29</v>
      </c>
      <c r="B79" s="9"/>
    </row>
    <row r="80" spans="1:2" x14ac:dyDescent="0.2">
      <c r="B80" s="9"/>
    </row>
    <row r="81" spans="1:1" x14ac:dyDescent="0.2">
      <c r="A81" s="6" t="s">
        <v>28</v>
      </c>
    </row>
    <row r="82" spans="1:1" x14ac:dyDescent="0.2">
      <c r="A82" s="6" t="s">
        <v>27</v>
      </c>
    </row>
    <row r="83" spans="1:1" x14ac:dyDescent="0.2">
      <c r="A83" s="8" t="s">
        <v>26</v>
      </c>
    </row>
    <row r="85" spans="1:1" ht="13.75" customHeight="1" x14ac:dyDescent="0.2">
      <c r="A85" s="6" t="s">
        <v>25</v>
      </c>
    </row>
    <row r="86" spans="1:1" ht="6" customHeight="1" x14ac:dyDescent="0.2"/>
    <row r="87" spans="1:1" x14ac:dyDescent="0.2">
      <c r="A87" s="6" t="s">
        <v>24</v>
      </c>
    </row>
    <row r="89" spans="1:1" x14ac:dyDescent="0.2">
      <c r="A89" s="7"/>
    </row>
    <row r="90" spans="1:1" x14ac:dyDescent="0.2">
      <c r="A90" s="7"/>
    </row>
    <row r="91" spans="1:1" x14ac:dyDescent="0.2">
      <c r="A91" s="7"/>
    </row>
  </sheetData>
  <mergeCells count="15">
    <mergeCell ref="O26:Q26"/>
    <mergeCell ref="P27:R27"/>
    <mergeCell ref="P28:R28"/>
    <mergeCell ref="P29:R29"/>
    <mergeCell ref="P30:R30"/>
    <mergeCell ref="O32:Q32"/>
    <mergeCell ref="C6:F6"/>
    <mergeCell ref="G6:H6"/>
    <mergeCell ref="I6:K6"/>
    <mergeCell ref="L6:M6"/>
    <mergeCell ref="A2:M2"/>
    <mergeCell ref="A3:M3"/>
    <mergeCell ref="A4:L4"/>
    <mergeCell ref="C5:H5"/>
    <mergeCell ref="I5:M5"/>
  </mergeCells>
  <hyperlinks>
    <hyperlink ref="A83" r:id="rId1" display="product report, for example. To be consistent, the figures in this table also are annualized. For more information, see the FAQ &quot;Why does BEA publish estimates at annual" xr:uid="{7D4A0360-9160-BF41-89DC-935A4EF1CBFA}"/>
    <hyperlink ref="A66" r:id="rId2" display="student loans. For more information, see &quot;How does the 2020 CARES Act affect BEA's estimate of personal interest payments?&quot;." xr:uid="{5C044C3F-C35C-B94A-8EA0-189F523AB30D}"/>
    <hyperlink ref="A70" r:id="rId3" xr:uid="{830E929A-1417-8B47-887F-88BD2C0BE1A7}"/>
    <hyperlink ref="A75" r:id="rId4" display="exhausted all available regular and extended unemployment benefits.  For more information, see &quot;How will the expansion of unemployment benefits in response to " xr:uid="{8573C31A-5B3F-6040-A011-950E8D21B619}"/>
    <hyperlink ref="A68" r:id="rId5" xr:uid="{E858D98E-6134-334B-AA12-EF7CA7630C10}"/>
  </hyperlinks>
  <pageMargins left="0.7" right="0.7" top="0.75" bottom="0.75" header="0.3" footer="0.3"/>
  <pageSetup orientation="portrait" horizontalDpi="1200" verticalDpi="1200"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C33A9-389B-104D-8AD9-BA3CF259971B}">
  <dimension ref="A1:Y30"/>
  <sheetViews>
    <sheetView workbookViewId="0">
      <selection activeCell="B5" sqref="B5"/>
    </sheetView>
  </sheetViews>
  <sheetFormatPr baseColWidth="10" defaultColWidth="11" defaultRowHeight="16" x14ac:dyDescent="0.2"/>
  <cols>
    <col min="1" max="1" width="40.5" bestFit="1" customWidth="1"/>
    <col min="2" max="9" width="12" bestFit="1" customWidth="1"/>
  </cols>
  <sheetData>
    <row r="1" spans="1:25" x14ac:dyDescent="0.2">
      <c r="B1" t="s">
        <v>131</v>
      </c>
      <c r="C1" t="s">
        <v>132</v>
      </c>
      <c r="D1" t="s">
        <v>133</v>
      </c>
      <c r="E1" t="s">
        <v>134</v>
      </c>
      <c r="F1" t="s">
        <v>135</v>
      </c>
      <c r="G1" t="s">
        <v>136</v>
      </c>
      <c r="H1" t="s">
        <v>137</v>
      </c>
    </row>
    <row r="2" spans="1:25" s="105" customFormat="1" x14ac:dyDescent="0.2">
      <c r="A2" s="105" t="s">
        <v>138</v>
      </c>
      <c r="B2" s="112"/>
      <c r="C2" s="112"/>
      <c r="D2" s="112"/>
      <c r="E2" s="112"/>
      <c r="F2" s="112"/>
      <c r="G2" s="112"/>
      <c r="H2" s="112"/>
      <c r="I2" s="112"/>
      <c r="J2" s="105" t="s">
        <v>139</v>
      </c>
    </row>
    <row r="3" spans="1:25" x14ac:dyDescent="0.2">
      <c r="A3" s="106" t="s">
        <v>140</v>
      </c>
      <c r="B3" s="113"/>
      <c r="C3" s="113"/>
      <c r="D3" s="113"/>
      <c r="E3" s="113"/>
      <c r="F3" s="113"/>
      <c r="G3" s="113"/>
      <c r="H3" s="113"/>
      <c r="I3" s="113"/>
      <c r="U3" t="s">
        <v>141</v>
      </c>
      <c r="V3">
        <f>SUM(W3:Y3)</f>
        <v>900</v>
      </c>
      <c r="W3">
        <f>500</f>
        <v>500</v>
      </c>
      <c r="X3">
        <v>250</v>
      </c>
      <c r="Y3">
        <v>150</v>
      </c>
    </row>
    <row r="4" spans="1:25" s="116" customFormat="1" x14ac:dyDescent="0.2">
      <c r="A4" s="107" t="s">
        <v>142</v>
      </c>
      <c r="B4" s="114">
        <f>SUM(B5:B8)</f>
        <v>-709.75273283907211</v>
      </c>
      <c r="C4" s="114"/>
      <c r="D4" s="114"/>
      <c r="E4" s="114"/>
      <c r="F4" s="114"/>
      <c r="G4" s="114"/>
      <c r="H4" s="114"/>
      <c r="I4" s="115"/>
      <c r="J4" s="116" t="s">
        <v>143</v>
      </c>
    </row>
    <row r="5" spans="1:25" s="119" customFormat="1" x14ac:dyDescent="0.2">
      <c r="A5" s="117" t="s">
        <v>144</v>
      </c>
      <c r="B5" s="114">
        <v>-563.99318184772301</v>
      </c>
      <c r="C5" s="114"/>
      <c r="D5" s="114"/>
      <c r="E5" s="114"/>
      <c r="F5" s="114"/>
      <c r="G5" s="114"/>
      <c r="H5" s="114"/>
      <c r="I5" s="118"/>
      <c r="U5" s="119" t="s">
        <v>145</v>
      </c>
      <c r="V5" s="113" t="e">
        <f>SUM(W5:Y5)</f>
        <v>#REF!</v>
      </c>
      <c r="W5" s="113" t="e">
        <f>-1*SUM(#REF!)</f>
        <v>#REF!</v>
      </c>
      <c r="X5" s="113" t="e">
        <f>SUM(#REF!)</f>
        <v>#REF!</v>
      </c>
      <c r="Y5" s="113">
        <f>SUM(B16:C16)-40</f>
        <v>-1.8888000000000034</v>
      </c>
    </row>
    <row r="6" spans="1:25" s="119" customFormat="1" x14ac:dyDescent="0.2">
      <c r="A6" s="117" t="s">
        <v>146</v>
      </c>
      <c r="B6" s="114">
        <v>-179.61314742322952</v>
      </c>
      <c r="C6" s="114"/>
      <c r="D6" s="114"/>
      <c r="E6" s="114"/>
      <c r="F6" s="114"/>
      <c r="G6" s="114"/>
      <c r="H6" s="114"/>
      <c r="I6" s="118"/>
    </row>
    <row r="7" spans="1:25" s="119" customFormat="1" x14ac:dyDescent="0.2">
      <c r="A7" s="117" t="s">
        <v>147</v>
      </c>
      <c r="B7" s="114">
        <v>-27.450010290698145</v>
      </c>
      <c r="C7" s="114"/>
      <c r="D7" s="114"/>
      <c r="E7" s="114"/>
      <c r="F7" s="114"/>
      <c r="G7" s="114"/>
      <c r="H7" s="114"/>
    </row>
    <row r="8" spans="1:25" s="119" customFormat="1" x14ac:dyDescent="0.2">
      <c r="A8" s="117" t="s">
        <v>127</v>
      </c>
      <c r="B8" s="120">
        <v>61.303606722578593</v>
      </c>
      <c r="C8" s="120"/>
      <c r="D8" s="120"/>
      <c r="E8" s="120"/>
      <c r="F8" s="120"/>
      <c r="G8" s="120"/>
      <c r="H8" s="120"/>
      <c r="I8" s="118"/>
    </row>
    <row r="9" spans="1:25" x14ac:dyDescent="0.2">
      <c r="A9" s="107" t="s">
        <v>148</v>
      </c>
      <c r="B9" s="121">
        <f>SUM(B10:B11)</f>
        <v>-55.084387876412677</v>
      </c>
      <c r="C9" s="121"/>
      <c r="D9" s="121"/>
      <c r="E9" s="121"/>
      <c r="F9" s="121"/>
      <c r="G9" s="121"/>
      <c r="H9" s="121"/>
      <c r="I9" s="113"/>
      <c r="K9" s="122"/>
      <c r="L9" s="122"/>
      <c r="M9" s="122"/>
      <c r="N9" s="122"/>
      <c r="O9" s="122"/>
      <c r="P9" s="122"/>
      <c r="Q9" s="122"/>
      <c r="R9" s="122"/>
    </row>
    <row r="10" spans="1:25" s="116" customFormat="1" x14ac:dyDescent="0.2">
      <c r="A10" s="117" t="s">
        <v>149</v>
      </c>
      <c r="B10" s="113">
        <v>-42.084387876412677</v>
      </c>
      <c r="C10" s="113"/>
      <c r="D10" s="113"/>
      <c r="E10" s="113"/>
      <c r="F10" s="113"/>
      <c r="G10" s="113"/>
      <c r="H10" s="113"/>
      <c r="I10" s="113"/>
    </row>
    <row r="11" spans="1:25" s="116" customFormat="1" x14ac:dyDescent="0.2">
      <c r="A11" s="117" t="s">
        <v>150</v>
      </c>
      <c r="B11" s="113">
        <v>-13</v>
      </c>
      <c r="C11" s="113"/>
      <c r="D11" s="113"/>
      <c r="E11" s="113"/>
      <c r="F11" s="113"/>
      <c r="G11" s="113"/>
      <c r="H11" s="113"/>
      <c r="I11" s="113"/>
    </row>
    <row r="12" spans="1:25" x14ac:dyDescent="0.2">
      <c r="A12" s="105" t="s">
        <v>120</v>
      </c>
    </row>
    <row r="13" spans="1:25" x14ac:dyDescent="0.2">
      <c r="A13" s="106" t="s">
        <v>121</v>
      </c>
    </row>
    <row r="14" spans="1:25" x14ac:dyDescent="0.2">
      <c r="A14" s="107" t="s">
        <v>1</v>
      </c>
      <c r="B14" s="108">
        <f>SUM(B15,B16,B19)</f>
        <v>1961.7948067225784</v>
      </c>
      <c r="C14" s="108"/>
      <c r="D14" s="108"/>
      <c r="E14" s="108"/>
      <c r="F14" s="108"/>
      <c r="G14" s="108"/>
      <c r="H14" s="108"/>
    </row>
    <row r="15" spans="1:25" x14ac:dyDescent="0.2">
      <c r="A15" s="109" t="s">
        <v>122</v>
      </c>
      <c r="B15" s="110">
        <f>'2020Q2 Advance'!H37</f>
        <v>768.8</v>
      </c>
      <c r="C15" s="110"/>
      <c r="D15" s="110"/>
      <c r="E15" s="110"/>
      <c r="F15" s="110"/>
      <c r="G15" s="110"/>
      <c r="H15" s="110"/>
    </row>
    <row r="16" spans="1:25" x14ac:dyDescent="0.2">
      <c r="A16" s="126" t="s">
        <v>124</v>
      </c>
      <c r="B16" s="127">
        <f>SUM(B17:B18)</f>
        <v>38.111199999999997</v>
      </c>
      <c r="C16" s="110"/>
      <c r="D16" s="110"/>
      <c r="E16" s="110"/>
      <c r="F16" s="110"/>
      <c r="G16" s="110"/>
      <c r="H16" s="110"/>
    </row>
    <row r="17" spans="1:10" x14ac:dyDescent="0.2">
      <c r="A17" s="111" t="s">
        <v>123</v>
      </c>
      <c r="B17" s="108">
        <v>32.911199999999994</v>
      </c>
      <c r="C17" s="108"/>
      <c r="D17" s="108"/>
      <c r="E17" s="108"/>
      <c r="F17" s="108"/>
      <c r="G17" s="108"/>
      <c r="H17" s="108"/>
    </row>
    <row r="18" spans="1:10" x14ac:dyDescent="0.2">
      <c r="A18" s="111" t="s">
        <v>125</v>
      </c>
      <c r="B18" s="108">
        <v>5.2</v>
      </c>
      <c r="C18" s="108"/>
      <c r="D18" s="108"/>
      <c r="E18" s="108"/>
      <c r="F18" s="108"/>
      <c r="G18" s="108"/>
      <c r="H18" s="108"/>
    </row>
    <row r="19" spans="1:10" x14ac:dyDescent="0.2">
      <c r="A19" s="109" t="s">
        <v>126</v>
      </c>
      <c r="B19" s="108">
        <f>SUM(B20:B22)</f>
        <v>1154.8836067225784</v>
      </c>
      <c r="C19" s="108"/>
      <c r="D19" s="108"/>
      <c r="E19" s="108"/>
      <c r="F19" s="108"/>
      <c r="G19" s="108"/>
      <c r="H19" s="108"/>
    </row>
    <row r="20" spans="1:10" x14ac:dyDescent="0.2">
      <c r="A20" s="111" t="s">
        <v>127</v>
      </c>
      <c r="B20" s="108">
        <v>61.303606722578593</v>
      </c>
      <c r="C20" s="108"/>
      <c r="D20" s="108"/>
      <c r="E20" s="108"/>
      <c r="F20" s="108"/>
      <c r="G20" s="108"/>
      <c r="H20" s="108"/>
    </row>
    <row r="21" spans="1:10" x14ac:dyDescent="0.2">
      <c r="A21" s="111" t="s">
        <v>128</v>
      </c>
      <c r="B21" s="108">
        <v>15.48</v>
      </c>
      <c r="C21" s="108"/>
      <c r="D21" s="108"/>
      <c r="E21" s="108"/>
      <c r="F21" s="108"/>
      <c r="G21" s="108"/>
      <c r="H21" s="108"/>
    </row>
    <row r="22" spans="1:10" x14ac:dyDescent="0.2">
      <c r="A22" s="111" t="s">
        <v>129</v>
      </c>
      <c r="B22" s="108">
        <f>'2020Q2 Advance'!H36</f>
        <v>1078.0999999999999</v>
      </c>
      <c r="C22" s="108"/>
      <c r="D22" s="108"/>
      <c r="E22" s="108"/>
      <c r="F22" s="108"/>
      <c r="G22" s="108"/>
      <c r="H22" s="108"/>
    </row>
    <row r="23" spans="1:10" x14ac:dyDescent="0.2">
      <c r="A23" s="125" t="s">
        <v>130</v>
      </c>
      <c r="B23" s="127">
        <v>52.56</v>
      </c>
      <c r="C23" s="110"/>
      <c r="D23" s="110"/>
      <c r="E23" s="110"/>
      <c r="F23" s="110"/>
      <c r="G23" s="110"/>
      <c r="H23" s="110"/>
    </row>
    <row r="24" spans="1:10" x14ac:dyDescent="0.2">
      <c r="A24" s="106" t="s">
        <v>16</v>
      </c>
      <c r="B24" s="116"/>
      <c r="C24" s="116"/>
      <c r="D24" s="116"/>
      <c r="E24" s="116"/>
      <c r="F24" s="116"/>
      <c r="G24" s="116"/>
      <c r="H24" s="116"/>
      <c r="I24" s="116"/>
    </row>
    <row r="25" spans="1:10" x14ac:dyDescent="0.2">
      <c r="A25" s="123" t="s">
        <v>151</v>
      </c>
      <c r="B25" s="114">
        <f>SUM(B26:B28)</f>
        <v>919.00000000000011</v>
      </c>
      <c r="C25" s="114"/>
      <c r="D25" s="114"/>
      <c r="E25" s="114"/>
      <c r="F25" s="114"/>
      <c r="G25" s="114"/>
      <c r="H25" s="114"/>
      <c r="I25" s="124" t="s">
        <v>152</v>
      </c>
    </row>
    <row r="26" spans="1:10" x14ac:dyDescent="0.2">
      <c r="A26" s="117" t="s">
        <v>118</v>
      </c>
      <c r="B26" s="120">
        <f>'2020Q2 Advance'!H51</f>
        <v>610.20000000000005</v>
      </c>
      <c r="C26" s="120"/>
      <c r="D26" s="120"/>
      <c r="E26" s="120"/>
      <c r="F26" s="120"/>
      <c r="G26" s="120"/>
      <c r="H26" s="120"/>
      <c r="I26" s="120"/>
      <c r="J26">
        <f>SUM(B26:H26)/SUM(B25:H25)</f>
        <v>0.66398258977149072</v>
      </c>
    </row>
    <row r="27" spans="1:10" x14ac:dyDescent="0.2">
      <c r="A27" s="117" t="s">
        <v>153</v>
      </c>
      <c r="B27" s="120">
        <f>'2020Q2 Advance'!H49+'2020Q2 Advance'!H50+'2020Q2 Advance'!H56+'2020Q2 Advance'!H57</f>
        <v>299.10000000000002</v>
      </c>
      <c r="C27" s="120"/>
      <c r="D27" s="120"/>
      <c r="E27" s="120"/>
      <c r="F27" s="120"/>
      <c r="G27" s="120"/>
      <c r="H27" s="120"/>
      <c r="I27" s="120"/>
    </row>
    <row r="28" spans="1:10" x14ac:dyDescent="0.2">
      <c r="A28" s="117" t="s">
        <v>128</v>
      </c>
      <c r="B28" s="120">
        <f>'2020Q2 Advance'!H38</f>
        <v>9.6999999999999993</v>
      </c>
      <c r="C28" s="120"/>
      <c r="D28" s="120"/>
      <c r="E28" s="120"/>
      <c r="F28" s="120"/>
      <c r="G28" s="120"/>
      <c r="H28" s="120"/>
    </row>
    <row r="29" spans="1:10" x14ac:dyDescent="0.2">
      <c r="A29" s="106" t="s">
        <v>154</v>
      </c>
      <c r="B29" s="108"/>
      <c r="C29" s="108"/>
      <c r="D29" s="108"/>
      <c r="E29" s="108"/>
      <c r="F29" s="108"/>
      <c r="G29" s="108"/>
      <c r="H29" s="108"/>
    </row>
    <row r="30" spans="1:10" x14ac:dyDescent="0.2">
      <c r="A30" s="107" t="s">
        <v>155</v>
      </c>
      <c r="B30" s="108">
        <f>-[1]Master!C61</f>
        <v>37.5</v>
      </c>
      <c r="C30" s="108"/>
      <c r="D30" s="108"/>
      <c r="E30" s="108"/>
      <c r="F30" s="108"/>
      <c r="G30" s="108"/>
      <c r="H30" s="108"/>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B951AAC-CF8B-4E4B-8B87-2EF3094A70B6}">
  <ds:schemaRef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purl.org/dc/dcmitype/"/>
    <ds:schemaRef ds:uri="http://purl.org/dc/elements/1.1/"/>
    <ds:schemaRef ds:uri="http://www.w3.org/XML/1998/namespace"/>
    <ds:schemaRef ds:uri="66951ee6-cd93-49c7-9437-e871b2a117d6"/>
    <ds:schemaRef ds:uri="cac5d118-ba7b-4807-b700-df6f95cfff50"/>
  </ds:schemaRefs>
</ds:datastoreItem>
</file>

<file path=customXml/itemProps2.xml><?xml version="1.0" encoding="utf-8"?>
<ds:datastoreItem xmlns:ds="http://schemas.openxmlformats.org/officeDocument/2006/customXml" ds:itemID="{F8482C95-AFD2-4711-B0A0-681941EAE197}">
  <ds:schemaRefs>
    <ds:schemaRef ds:uri="http://schemas.microsoft.com/sharepoint/v3/contenttype/forms"/>
  </ds:schemaRefs>
</ds:datastoreItem>
</file>

<file path=customXml/itemProps3.xml><?xml version="1.0" encoding="utf-8"?>
<ds:datastoreItem xmlns:ds="http://schemas.openxmlformats.org/officeDocument/2006/customXml" ds:itemID="{CFCF2F39-1B64-4ACC-A090-3C5280FED4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5d118-ba7b-4807-b700-df6f95cfff50"/>
    <ds:schemaRef ds:uri="66951ee6-cd93-49c7-9437-e871b2a11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2020Q2 Advance</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Manuel Alcala Kovalski</cp:lastModifiedBy>
  <dcterms:created xsi:type="dcterms:W3CDTF">2020-07-29T21:02:06Z</dcterms:created>
  <dcterms:modified xsi:type="dcterms:W3CDTF">2020-07-30T20:43:12Z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ies>
</file>