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einer\The Brookings Institution\Hutchins Center Team - Documents\Projects\Fiscal Impact\covid changes 052020\"/>
    </mc:Choice>
  </mc:AlternateContent>
  <xr:revisionPtr revIDLastSave="564" documentId="8_{B6D34015-7C52-3140-9145-6D5B79D09861}" xr6:coauthVersionLast="36" xr6:coauthVersionMax="45" xr10:uidLastSave="{A1E28A74-2D3D-E245-A35A-DE6C607DBD3A}"/>
  <bookViews>
    <workbookView xWindow="1580" yWindow="1960" windowWidth="26840" windowHeight="15540" activeTab="4" xr2:uid="{0CE056BB-4BB5-224F-A085-B3A523CEC668}"/>
  </bookViews>
  <sheets>
    <sheet name="March 6 Budg Baseline" sheetId="1" r:id="rId1"/>
    <sheet name="Budg Add-Ons" sheetId="2" r:id="rId2"/>
    <sheet name="Jan Econ Baseline" sheetId="4" r:id="rId3"/>
    <sheet name="May Econ Baseline" sheetId="5" r:id="rId4"/>
    <sheet name="New Outlook" sheetId="3" r:id="rId5"/>
    <sheet name="TO DO LI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1" i="2" l="1"/>
  <c r="E45" i="2" l="1"/>
  <c r="F43" i="2"/>
  <c r="G43" i="2"/>
  <c r="H43" i="2"/>
  <c r="I43" i="2"/>
  <c r="J43" i="2"/>
  <c r="K43" i="2"/>
  <c r="L43" i="2"/>
  <c r="M43" i="2"/>
  <c r="E43" i="2"/>
  <c r="F44" i="2"/>
  <c r="F39" i="2"/>
  <c r="G39" i="2"/>
  <c r="H39" i="2"/>
  <c r="I39" i="2"/>
  <c r="J39" i="2"/>
  <c r="K39" i="2"/>
  <c r="L39" i="2"/>
  <c r="M39" i="2"/>
  <c r="F40" i="2"/>
  <c r="G40" i="2"/>
  <c r="H40" i="2"/>
  <c r="I40" i="2"/>
  <c r="J40" i="2"/>
  <c r="K40" i="2"/>
  <c r="L40" i="2"/>
  <c r="M40" i="2"/>
  <c r="F41" i="2"/>
  <c r="G41" i="2"/>
  <c r="H41" i="2"/>
  <c r="I41" i="2"/>
  <c r="J41" i="2"/>
  <c r="K41" i="2"/>
  <c r="L41" i="2"/>
  <c r="M41" i="2"/>
  <c r="F42" i="2"/>
  <c r="G42" i="2"/>
  <c r="H42" i="2"/>
  <c r="I42" i="2"/>
  <c r="J42" i="2"/>
  <c r="K42" i="2"/>
  <c r="L42" i="2"/>
  <c r="M42" i="2"/>
  <c r="G44" i="2"/>
  <c r="H44" i="2"/>
  <c r="I44" i="2"/>
  <c r="J44" i="2"/>
  <c r="K44" i="2"/>
  <c r="L44" i="2"/>
  <c r="M44" i="2"/>
  <c r="F45" i="2"/>
  <c r="G45" i="2"/>
  <c r="H45" i="2"/>
  <c r="I45" i="2"/>
  <c r="J45" i="2"/>
  <c r="K45" i="2"/>
  <c r="L45" i="2"/>
  <c r="M45" i="2"/>
  <c r="F46" i="2"/>
  <c r="G46" i="2"/>
  <c r="H46" i="2"/>
  <c r="I46" i="2"/>
  <c r="J46" i="2"/>
  <c r="K46" i="2"/>
  <c r="L46" i="2"/>
  <c r="M46" i="2"/>
  <c r="F47" i="2"/>
  <c r="G47" i="2"/>
  <c r="H47" i="2"/>
  <c r="I47" i="2"/>
  <c r="J47" i="2"/>
  <c r="K47" i="2"/>
  <c r="L47" i="2"/>
  <c r="M47" i="2"/>
  <c r="E46" i="2"/>
  <c r="E44" i="2"/>
  <c r="E42" i="2"/>
  <c r="E40" i="2"/>
  <c r="E39" i="2"/>
  <c r="E47" i="2"/>
</calcChain>
</file>

<file path=xl/sharedStrings.xml><?xml version="1.0" encoding="utf-8"?>
<sst xmlns="http://schemas.openxmlformats.org/spreadsheetml/2006/main" count="243" uniqueCount="114">
  <si>
    <t>fy</t>
  </si>
  <si>
    <t>gfrpt</t>
  </si>
  <si>
    <t>gfrcp</t>
  </si>
  <si>
    <t>gfrs</t>
  </si>
  <si>
    <t>yptmr</t>
  </si>
  <si>
    <t>yptmd</t>
  </si>
  <si>
    <t>yptu</t>
  </si>
  <si>
    <t>Pandemic Unemployment Assistance</t>
  </si>
  <si>
    <t>Emergency Increase in Unemployment Compensation Benefits</t>
  </si>
  <si>
    <t>Pandemic Emergency Unemployment Compensation</t>
  </si>
  <si>
    <t>Federal Reserve Emergency Lending Authorities</t>
  </si>
  <si>
    <t>Pandemic Relief for Aviation Workers</t>
  </si>
  <si>
    <t>Employee Retention Credit for Employers</t>
  </si>
  <si>
    <t>Delay of Payment of Employer Payroll Taxes</t>
  </si>
  <si>
    <t>Revenue Reductions (-)</t>
  </si>
  <si>
    <t>Direct Spending Increases (+)</t>
  </si>
  <si>
    <t>Modifications for Net Operating Losses</t>
  </si>
  <si>
    <t>Modification of Limitation on Losses for Taxpayers Other Than Corporations</t>
  </si>
  <si>
    <t>Coronavirus Relief Funds (grants to S&amp;L)</t>
  </si>
  <si>
    <t>What BEA Called It</t>
  </si>
  <si>
    <t>What variable it affects</t>
  </si>
  <si>
    <t xml:space="preserve">Expanded Unemployment Insurance (UI) - $268 Billion </t>
  </si>
  <si>
    <r>
      <rPr>
        <b/>
        <sz val="12"/>
        <color theme="1"/>
        <rFont val="Calibri"/>
        <family val="2"/>
      </rPr>
      <t>gftfp</t>
    </r>
    <r>
      <rPr>
        <sz val="12"/>
        <color theme="1"/>
        <rFont val="Calibri"/>
        <family val="2"/>
      </rPr>
      <t xml:space="preserve"> Federal Government Social Benefit Payments to Persons </t>
    </r>
  </si>
  <si>
    <t xml:space="preserve">Economic Impact Payments to Individuals (Stimulus checks) - $300 Billion </t>
  </si>
  <si>
    <t xml:space="preserve">Recovery Rebates for Individuals (a) </t>
  </si>
  <si>
    <t>What CBO Called It in Score</t>
  </si>
  <si>
    <t>Bill</t>
  </si>
  <si>
    <t>CARES</t>
  </si>
  <si>
    <t>NA</t>
  </si>
  <si>
    <t xml:space="preserve">Pandemic Relief for Aviation Workers - $32 Billion </t>
  </si>
  <si>
    <r>
      <rPr>
        <b/>
        <sz val="12"/>
        <color theme="1"/>
        <rFont val="Calibri"/>
        <family val="2"/>
      </rPr>
      <t>gfrs</t>
    </r>
    <r>
      <rPr>
        <sz val="12"/>
        <color theme="1"/>
        <rFont val="Calibri"/>
        <family val="2"/>
      </rPr>
      <t xml:space="preserve"> Contributions for Federal Government Social Insurance; BUT in the BEA data it will be Table 3.13U.1 Federal Subsidies</t>
    </r>
  </si>
  <si>
    <r>
      <rPr>
        <b/>
        <sz val="11"/>
        <color theme="1"/>
        <rFont val="Calibri"/>
        <family val="2"/>
      </rPr>
      <t>gf</t>
    </r>
    <r>
      <rPr>
        <sz val="11"/>
        <color theme="1"/>
        <rFont val="Calibri"/>
        <family val="2"/>
      </rPr>
      <t xml:space="preserve"> Federal Government Consumption &amp; Gross Investment; </t>
    </r>
    <r>
      <rPr>
        <b/>
        <sz val="11"/>
        <color theme="1"/>
        <rFont val="Calibri"/>
        <family val="2"/>
      </rPr>
      <t xml:space="preserve">gfeg </t>
    </r>
    <r>
      <rPr>
        <sz val="11"/>
        <color theme="1"/>
        <rFont val="Calibri"/>
        <family val="2"/>
      </rPr>
      <t xml:space="preserve">Federal Grants-in-Aid to State &amp; Local Governments </t>
    </r>
  </si>
  <si>
    <t>Grants to State and Local Governments - $340 Billion  (??? Where did they get 340?)</t>
  </si>
  <si>
    <t xml:space="preserve">Employee Retention Credit under the CARES Act - $55 Billion </t>
  </si>
  <si>
    <t xml:space="preserve">Deferral of Employer Payroll Taxes - $12 Billion </t>
  </si>
  <si>
    <r>
      <rPr>
        <b/>
        <sz val="12"/>
        <color theme="1"/>
        <rFont val="Calibri"/>
        <family val="2"/>
      </rPr>
      <t xml:space="preserve">gfrs </t>
    </r>
    <r>
      <rPr>
        <sz val="12"/>
        <color theme="1"/>
        <rFont val="Calibri"/>
        <family val="2"/>
      </rPr>
      <t>Contributions for Federal Government Social Insurance</t>
    </r>
  </si>
  <si>
    <t xml:space="preserve">Various Other Tax Changes - $220 Billion </t>
  </si>
  <si>
    <r>
      <rPr>
        <b/>
        <sz val="11"/>
        <color theme="1"/>
        <rFont val="Calibri"/>
        <family val="2"/>
      </rPr>
      <t>gfrcp</t>
    </r>
    <r>
      <rPr>
        <sz val="11"/>
        <color theme="1"/>
        <rFont val="Calibri"/>
        <family val="2"/>
      </rPr>
      <t xml:space="preserve"> Federal Government Tax Receipts on Corporate Income and </t>
    </r>
    <r>
      <rPr>
        <b/>
        <sz val="11"/>
        <color theme="1"/>
        <rFont val="Calibri"/>
        <family val="2"/>
      </rPr>
      <t>gfrpt</t>
    </r>
    <r>
      <rPr>
        <sz val="11"/>
        <color theme="1"/>
        <rFont val="Calibri"/>
        <family val="2"/>
      </rPr>
      <t xml:space="preserve"> Federal Government Personal Current Tax Receipts </t>
    </r>
  </si>
  <si>
    <t>Title I - Keeping American Workers Paid and Employed Act (PPP)</t>
  </si>
  <si>
    <r>
      <rPr>
        <b/>
        <sz val="11"/>
        <color theme="1"/>
        <rFont val="Calibri"/>
        <family val="2"/>
      </rPr>
      <t>gfrcp</t>
    </r>
    <r>
      <rPr>
        <sz val="11"/>
        <color theme="1"/>
        <rFont val="Calibri"/>
        <family val="2"/>
      </rPr>
      <t xml:space="preserve"> Federal Government Tax Receipts on Corporate Income; BUT in the BEA data it will be Table 3.13U.1 Federal Subsidies</t>
    </r>
  </si>
  <si>
    <t xml:space="preserve">Paycheck Protection Program (PPP) - $350 Billion </t>
  </si>
  <si>
    <t>Paycheck Protection Program</t>
  </si>
  <si>
    <t xml:space="preserve">Paycheck Protection Program (PPP) - $320 Billion </t>
  </si>
  <si>
    <t>Paycheck Protection Program and Health Care Enhancement Act</t>
  </si>
  <si>
    <t>Department of Health and Human Services</t>
  </si>
  <si>
    <t xml:space="preserve">Support for Hospitals and Community Health Centers and other Health Support - $140 Billion </t>
  </si>
  <si>
    <r>
      <rPr>
        <b/>
        <sz val="11"/>
        <color theme="1"/>
        <rFont val="Calibri"/>
        <family val="2"/>
      </rPr>
      <t>I THINK WE ACTUALLY NEED TO COUNT THIS AS PURCHASES. FOR TESTS AND HOSPITAL REVENUES. yptmd</t>
    </r>
    <r>
      <rPr>
        <sz val="11"/>
        <color theme="1"/>
        <rFont val="Calibri"/>
        <family val="2"/>
      </rPr>
      <t xml:space="preserve"> Government Social Benefit Payments to Persons: Medicaid and </t>
    </r>
    <r>
      <rPr>
        <b/>
        <sz val="11"/>
        <color theme="1"/>
        <rFont val="Calibri"/>
        <family val="2"/>
      </rPr>
      <t>yptmr</t>
    </r>
    <r>
      <rPr>
        <sz val="11"/>
        <color theme="1"/>
        <rFont val="Calibri"/>
        <family val="2"/>
      </rPr>
      <t xml:space="preserve"> Government Social Benefit Payments to Persons: Medicare</t>
    </r>
  </si>
  <si>
    <t xml:space="preserve">Supplemental Nutrition Assistance Program – $21.2 Billion </t>
  </si>
  <si>
    <t>FFCR</t>
  </si>
  <si>
    <t>Title III - Supplemental SNAP Benefits</t>
  </si>
  <si>
    <t>Title III - SNAP Waivers for Work Requirements</t>
  </si>
  <si>
    <t>Medicare</t>
  </si>
  <si>
    <t>Federal Matching Assistance Percentage</t>
  </si>
  <si>
    <t xml:space="preserve">Federal Matching Assistance Percentage (FMAP increase) - $50 Billion </t>
  </si>
  <si>
    <r>
      <rPr>
        <b/>
        <sz val="12"/>
        <color theme="1"/>
        <rFont val="Calibri"/>
        <family val="2"/>
      </rPr>
      <t>yptmd</t>
    </r>
    <r>
      <rPr>
        <sz val="12"/>
        <color theme="1"/>
        <rFont val="Calibri"/>
        <family val="2"/>
      </rPr>
      <t xml:space="preserve"> Government Social Benefit Payments to Persons: Medicaid (SAAR, Bil.$) </t>
    </r>
  </si>
  <si>
    <t xml:space="preserve">Tax credits for Paid Sick Leave and Paid Family and Medical Leave - $105 Billion </t>
  </si>
  <si>
    <t>TAX CREDITS FOR PAID SICK LEAVE AND PAID FAMILY AND MEDICAL LEAVE</t>
  </si>
  <si>
    <t xml:space="preserve">gftfp* </t>
  </si>
  <si>
    <t>* Mandatory Spending Net of Offsetting Receipts and Other Programs from March 6 Baseline</t>
  </si>
  <si>
    <t>gfrpri**</t>
  </si>
  <si>
    <t>** Other taxes from March 6 baseline</t>
  </si>
  <si>
    <t>Baseline</t>
  </si>
  <si>
    <t>New Outlook</t>
  </si>
  <si>
    <t>gfrpt (b)</t>
  </si>
  <si>
    <t>(b) should we count the recovery rebates in here instead of gftfp?</t>
  </si>
  <si>
    <r>
      <rPr>
        <b/>
        <sz val="12"/>
        <color theme="1"/>
        <rFont val="Calibri"/>
        <family val="2"/>
      </rPr>
      <t>gftfp</t>
    </r>
    <r>
      <rPr>
        <sz val="12"/>
        <color theme="1"/>
        <rFont val="Calibri"/>
        <family val="2"/>
      </rPr>
      <t xml:space="preserve"> Federal Government Social Benefit Payments to Persons OR GFTFP Income taxes??</t>
    </r>
  </si>
  <si>
    <t>gfsub</t>
  </si>
  <si>
    <t>gdp</t>
  </si>
  <si>
    <t>gf</t>
  </si>
  <si>
    <t>gs</t>
  </si>
  <si>
    <t>FY</t>
  </si>
  <si>
    <t>Social Benefits to Persons</t>
  </si>
  <si>
    <t>Income Taxes</t>
  </si>
  <si>
    <t>Production &amp; Import Taxes</t>
  </si>
  <si>
    <t>Corporate Taxes</t>
  </si>
  <si>
    <t>Payroll Taxes</t>
  </si>
  <si>
    <t>Medicaid</t>
  </si>
  <si>
    <t>UI</t>
  </si>
  <si>
    <t>Subsidies</t>
  </si>
  <si>
    <t>GDP</t>
  </si>
  <si>
    <t>Federal Consumption &amp; Expenditures</t>
  </si>
  <si>
    <t>State and Local Consumption and Expenditures</t>
  </si>
  <si>
    <t>March Outlook</t>
  </si>
  <si>
    <t>May Outlook</t>
  </si>
  <si>
    <t>drop off in health spending utilization</t>
  </si>
  <si>
    <t>for some of the MPC's, just change the timing and not the actual MPC. Especilaly UI</t>
  </si>
  <si>
    <t xml:space="preserve">for PPP we want it to be a little higher than the corporate tax MPC. But again, </t>
  </si>
  <si>
    <t>For UI outlays timing, look at Jay Shambaugh paper on how much has gone out</t>
  </si>
  <si>
    <t xml:space="preserve">State and local taxes and transfers; state UI will be huge. </t>
  </si>
  <si>
    <t xml:space="preserve">Payroll tax cuts, give them a much lower MPC because they have to pay it back later. 0.2 or something. </t>
  </si>
  <si>
    <t>We need to reattribute state UI to states. Haver code is GFTFBUSX for state UI. Use Table 3.12U. Government Social Benefits</t>
  </si>
  <si>
    <t>Social Benefits</t>
  </si>
  <si>
    <t>SS</t>
  </si>
  <si>
    <t>Medicare and Medicaid</t>
  </si>
  <si>
    <t>SNAP</t>
  </si>
  <si>
    <t>Use 3/6 baseline</t>
  </si>
  <si>
    <t>Automatic rise + legislative expansion of benefts</t>
  </si>
  <si>
    <t>Personal Taxes</t>
  </si>
  <si>
    <t>Automatic decline, offset by expansion of EUC, + some decline because of legislative change to passthrough income taxes</t>
  </si>
  <si>
    <t>Production and Import taxes</t>
  </si>
  <si>
    <t>Automatic decline</t>
  </si>
  <si>
    <t>Automatic decline + legislative changes to loss carrybacks and PPP</t>
  </si>
  <si>
    <t>Automatic decline + deferral of payroll taxes</t>
  </si>
  <si>
    <t>FEDERAL</t>
  </si>
  <si>
    <t>STATE &amp; LOCAL</t>
  </si>
  <si>
    <t>legislative changes to EUC</t>
  </si>
  <si>
    <t>Automatic rise</t>
  </si>
  <si>
    <t>Automatic decline, offset by expansion of EUC</t>
  </si>
  <si>
    <t>Project a drop-off in spending along lines of drop off in health spending + some legislative changes detailed here + expansion of FMAP</t>
  </si>
  <si>
    <t>decline with Expansion of FMAP + Project a drop-off in spending along lines of drop off in health spending + some legislative changes detailed here</t>
  </si>
  <si>
    <t>Refundable Tax Credits</t>
  </si>
  <si>
    <t>Stimulus checks; use legislative score</t>
  </si>
  <si>
    <t>Other</t>
  </si>
  <si>
    <t>… Automatic decline?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</si>
</sst>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7" fillId="0" borderId="0" xfId="1" applyNumberFormat="1" applyFont="1"/>
    <xf numFmtId="3" fontId="8" fillId="0" borderId="0" xfId="0" applyNumberFormat="1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indent="1"/>
    </xf>
  </cellXfs>
  <cellStyles count="2">
    <cellStyle name="Normal" xfId="0" builtinId="0"/>
    <cellStyle name="Normal 2 3" xfId="1" xr:uid="{280F414E-E8CA-4543-80E4-EFBDE8E2F1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Outlook'!$B$3:$C$3</c:f>
              <c:strCache>
                <c:ptCount val="2"/>
                <c:pt idx="0">
                  <c:v>Social Benefits to Persons</c:v>
                </c:pt>
                <c:pt idx="1">
                  <c:v>March Outlook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Outlook'!$D$3:$F$3</c:f>
              <c:numCache>
                <c:formatCode>#,##0</c:formatCode>
                <c:ptCount val="3"/>
                <c:pt idx="0">
                  <c:v>2608.8469999999998</c:v>
                </c:pt>
                <c:pt idx="1">
                  <c:v>2734.0140000000001</c:v>
                </c:pt>
                <c:pt idx="2">
                  <c:v>2867.57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2-9A43-8817-39A9CEFBC7BB}"/>
            </c:ext>
          </c:extLst>
        </c:ser>
        <c:ser>
          <c:idx val="12"/>
          <c:order val="1"/>
          <c:tx>
            <c:strRef>
              <c:f>'New Outlook'!$B$16:$C$16</c:f>
              <c:strCache>
                <c:ptCount val="2"/>
                <c:pt idx="0">
                  <c:v>Social Benefits to Persons</c:v>
                </c:pt>
                <c:pt idx="1">
                  <c:v>May Outlook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Outlook'!$D$16:$F$16</c:f>
              <c:numCache>
                <c:formatCode>#,##0</c:formatCode>
                <c:ptCount val="3"/>
                <c:pt idx="0">
                  <c:v>2608.8469999999998</c:v>
                </c:pt>
                <c:pt idx="1">
                  <c:v>3231.4440000000004</c:v>
                </c:pt>
                <c:pt idx="2">
                  <c:v>2946.37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CD2-9A43-8817-39A9CEFBC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822208"/>
        <c:axId val="24459823"/>
      </c:barChart>
      <c:catAx>
        <c:axId val="214482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59823"/>
        <c:crosses val="autoZero"/>
        <c:auto val="1"/>
        <c:lblAlgn val="ctr"/>
        <c:lblOffset val="100"/>
        <c:noMultiLvlLbl val="0"/>
      </c:catAx>
      <c:valAx>
        <c:axId val="2445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82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'New Outlook'!$B$3:$C$3</c:f>
              <c:strCache>
                <c:ptCount val="2"/>
                <c:pt idx="0">
                  <c:v>Social Benefits to Persons</c:v>
                </c:pt>
                <c:pt idx="1">
                  <c:v>March Outlook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Outlook'!$D$3:$F$3</c:f>
              <c:numCache>
                <c:formatCode>#,##0</c:formatCode>
                <c:ptCount val="3"/>
                <c:pt idx="0">
                  <c:v>2608.8469999999998</c:v>
                </c:pt>
                <c:pt idx="1">
                  <c:v>2734.0140000000001</c:v>
                </c:pt>
                <c:pt idx="2">
                  <c:v>2867.57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195-A84A-854E-94B6C4653BD0}"/>
            </c:ext>
          </c:extLst>
        </c:ser>
        <c:ser>
          <c:idx val="2"/>
          <c:order val="1"/>
          <c:tx>
            <c:strRef>
              <c:f>'New Outlook'!$B$16:$C$16</c:f>
              <c:strCache>
                <c:ptCount val="2"/>
                <c:pt idx="0">
                  <c:v>Social Benefits to Persons</c:v>
                </c:pt>
                <c:pt idx="1">
                  <c:v>May Outlook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Outlook'!$D$16:$F$16</c:f>
              <c:numCache>
                <c:formatCode>#,##0</c:formatCode>
                <c:ptCount val="3"/>
                <c:pt idx="0">
                  <c:v>2608.8469999999998</c:v>
                </c:pt>
                <c:pt idx="1">
                  <c:v>3231.4440000000004</c:v>
                </c:pt>
                <c:pt idx="2">
                  <c:v>2946.37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195-A84A-854E-94B6C4653BD0}"/>
            </c:ext>
          </c:extLst>
        </c:ser>
        <c:ser>
          <c:idx val="3"/>
          <c:order val="2"/>
          <c:tx>
            <c:strRef>
              <c:f>'New Outlook'!$B$9:$C$9</c:f>
              <c:strCache>
                <c:ptCount val="2"/>
                <c:pt idx="0">
                  <c:v>Medicaid</c:v>
                </c:pt>
                <c:pt idx="1">
                  <c:v>March Outlook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Outlook'!$D$9:$F$9</c:f>
              <c:numCache>
                <c:formatCode>#,##0</c:formatCode>
                <c:ptCount val="3"/>
                <c:pt idx="0">
                  <c:v>409.42099999999999</c:v>
                </c:pt>
                <c:pt idx="1">
                  <c:v>423.15</c:v>
                </c:pt>
                <c:pt idx="2">
                  <c:v>442.846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195-A84A-854E-94B6C4653BD0}"/>
            </c:ext>
          </c:extLst>
        </c:ser>
        <c:ser>
          <c:idx val="4"/>
          <c:order val="3"/>
          <c:tx>
            <c:strRef>
              <c:f>'New Outlook'!$B$22:$C$22</c:f>
              <c:strCache>
                <c:ptCount val="2"/>
                <c:pt idx="0">
                  <c:v>Medicaid</c:v>
                </c:pt>
                <c:pt idx="1">
                  <c:v>May Outlook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Outlook'!$D$22:$F$22</c:f>
              <c:numCache>
                <c:formatCode>#,##0</c:formatCode>
                <c:ptCount val="3"/>
                <c:pt idx="0">
                  <c:v>409.42099999999999</c:v>
                </c:pt>
                <c:pt idx="1">
                  <c:v>503.85</c:v>
                </c:pt>
                <c:pt idx="2">
                  <c:v>505.846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195-A84A-854E-94B6C4653BD0}"/>
            </c:ext>
          </c:extLst>
        </c:ser>
        <c:ser>
          <c:idx val="0"/>
          <c:order val="4"/>
          <c:tx>
            <c:strRef>
              <c:f>'New Outlook'!$B$8:$C$8</c:f>
              <c:strCache>
                <c:ptCount val="2"/>
                <c:pt idx="0">
                  <c:v>Medicare</c:v>
                </c:pt>
                <c:pt idx="1">
                  <c:v>March Outlook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Outlook'!$D$8:$F$8</c:f>
              <c:numCache>
                <c:formatCode>#,##0</c:formatCode>
                <c:ptCount val="3"/>
                <c:pt idx="0">
                  <c:v>775.40599999999995</c:v>
                </c:pt>
                <c:pt idx="1">
                  <c:v>828.22199999999998</c:v>
                </c:pt>
                <c:pt idx="2">
                  <c:v>885.96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195-A84A-854E-94B6C4653BD0}"/>
            </c:ext>
          </c:extLst>
        </c:ser>
        <c:ser>
          <c:idx val="12"/>
          <c:order val="5"/>
          <c:tx>
            <c:strRef>
              <c:f>'New Outlook'!$B$21:$C$21</c:f>
              <c:strCache>
                <c:ptCount val="2"/>
                <c:pt idx="0">
                  <c:v>Medicare</c:v>
                </c:pt>
                <c:pt idx="1">
                  <c:v>May Outlook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Outlook'!$D$21:$F$21</c:f>
              <c:numCache>
                <c:formatCode>#,##0</c:formatCode>
                <c:ptCount val="3"/>
                <c:pt idx="0">
                  <c:v>775.40599999999995</c:v>
                </c:pt>
                <c:pt idx="1">
                  <c:v>828.22199999999998</c:v>
                </c:pt>
                <c:pt idx="2">
                  <c:v>885.96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195-A84A-854E-94B6C4653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822208"/>
        <c:axId val="24459823"/>
      </c:barChart>
      <c:catAx>
        <c:axId val="214482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59823"/>
        <c:crosses val="autoZero"/>
        <c:auto val="1"/>
        <c:lblAlgn val="ctr"/>
        <c:lblOffset val="100"/>
        <c:noMultiLvlLbl val="0"/>
      </c:catAx>
      <c:valAx>
        <c:axId val="2445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82220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'New Outlook'!$B$7:$C$7</c:f>
              <c:strCache>
                <c:ptCount val="2"/>
                <c:pt idx="0">
                  <c:v>Payroll Taxes</c:v>
                </c:pt>
                <c:pt idx="1">
                  <c:v>March Outlook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Outlook'!$D$7:$F$7</c:f>
              <c:numCache>
                <c:formatCode>#,##0</c:formatCode>
                <c:ptCount val="3"/>
                <c:pt idx="0">
                  <c:v>1243.3720000000001</c:v>
                </c:pt>
                <c:pt idx="1">
                  <c:v>1302.3309999999999</c:v>
                </c:pt>
                <c:pt idx="2">
                  <c:v>1356.3520000000001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08C-3D41-B06F-3D5BFF70D649}"/>
            </c:ext>
          </c:extLst>
        </c:ser>
        <c:ser>
          <c:idx val="4"/>
          <c:order val="1"/>
          <c:tx>
            <c:strRef>
              <c:f>'New Outlook'!$B$20:$C$20</c:f>
              <c:strCache>
                <c:ptCount val="2"/>
                <c:pt idx="0">
                  <c:v>Payroll Taxes</c:v>
                </c:pt>
                <c:pt idx="1">
                  <c:v>May Outlook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Outlook'!$D$20:$F$20</c:f>
              <c:numCache>
                <c:formatCode>#,##0</c:formatCode>
                <c:ptCount val="3"/>
                <c:pt idx="0">
                  <c:v>1243.3720000000001</c:v>
                </c:pt>
                <c:pt idx="1">
                  <c:v>1091.3309999999999</c:v>
                </c:pt>
                <c:pt idx="2">
                  <c:v>1215.3520000000001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08C-3D41-B06F-3D5BFF70D649}"/>
            </c:ext>
          </c:extLst>
        </c:ser>
        <c:ser>
          <c:idx val="5"/>
          <c:order val="2"/>
          <c:tx>
            <c:strRef>
              <c:f>'New Outlook'!$B$6:$C$6</c:f>
              <c:strCache>
                <c:ptCount val="2"/>
                <c:pt idx="0">
                  <c:v>Corporate Taxes</c:v>
                </c:pt>
                <c:pt idx="1">
                  <c:v>March Outlook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Outlook'!$D$6:$F$6</c:f>
              <c:numCache>
                <c:formatCode>#,##0</c:formatCode>
                <c:ptCount val="3"/>
                <c:pt idx="0">
                  <c:v>230.245</c:v>
                </c:pt>
                <c:pt idx="1">
                  <c:v>233.78800000000001</c:v>
                </c:pt>
                <c:pt idx="2">
                  <c:v>256.71199999999999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08C-3D41-B06F-3D5BFF70D649}"/>
            </c:ext>
          </c:extLst>
        </c:ser>
        <c:ser>
          <c:idx val="6"/>
          <c:order val="3"/>
          <c:tx>
            <c:strRef>
              <c:f>'New Outlook'!$B$19:$C$19</c:f>
              <c:strCache>
                <c:ptCount val="2"/>
                <c:pt idx="0">
                  <c:v>Corporate Taxes</c:v>
                </c:pt>
                <c:pt idx="1">
                  <c:v>May Outlook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Outlook'!$D$19:$F$19</c:f>
              <c:numCache>
                <c:formatCode>#,##0</c:formatCode>
                <c:ptCount val="3"/>
                <c:pt idx="0">
                  <c:v>230.245</c:v>
                </c:pt>
                <c:pt idx="1">
                  <c:v>79.788000000000011</c:v>
                </c:pt>
                <c:pt idx="2">
                  <c:v>173.71199999999999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08C-3D41-B06F-3D5BFF70D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822208"/>
        <c:axId val="24459823"/>
      </c:barChart>
      <c:catAx>
        <c:axId val="214482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59823"/>
        <c:crosses val="autoZero"/>
        <c:auto val="1"/>
        <c:lblAlgn val="ctr"/>
        <c:lblOffset val="100"/>
        <c:noMultiLvlLbl val="0"/>
      </c:catAx>
      <c:valAx>
        <c:axId val="2445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82220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'New Outlook'!$B$12:$C$12</c:f>
              <c:strCache>
                <c:ptCount val="2"/>
                <c:pt idx="0">
                  <c:v>Federal Consumption &amp; Expenditures</c:v>
                </c:pt>
                <c:pt idx="1">
                  <c:v>March Outlook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Outlook'!$D$12:$F$12</c:f>
              <c:numCache>
                <c:formatCode>General</c:formatCode>
                <c:ptCount val="3"/>
                <c:pt idx="0">
                  <c:v>1403.5</c:v>
                </c:pt>
                <c:pt idx="1">
                  <c:v>1459.6</c:v>
                </c:pt>
                <c:pt idx="2">
                  <c:v>1501.9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08C-3D41-B06F-3D5BFF70D649}"/>
            </c:ext>
          </c:extLst>
        </c:ser>
        <c:ser>
          <c:idx val="4"/>
          <c:order val="1"/>
          <c:tx>
            <c:strRef>
              <c:f>'New Outlook'!$B$25:$C$25</c:f>
              <c:strCache>
                <c:ptCount val="2"/>
                <c:pt idx="0">
                  <c:v>Federal Consumption &amp; Expenditures</c:v>
                </c:pt>
                <c:pt idx="1">
                  <c:v>May Outlook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Outlook'!$D$25:$F$25</c:f>
              <c:numCache>
                <c:formatCode>General</c:formatCode>
                <c:ptCount val="3"/>
                <c:pt idx="0">
                  <c:v>1404</c:v>
                </c:pt>
                <c:pt idx="1">
                  <c:v>1478</c:v>
                </c:pt>
                <c:pt idx="2">
                  <c:v>1533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08C-3D41-B06F-3D5BFF70D649}"/>
            </c:ext>
          </c:extLst>
        </c:ser>
        <c:ser>
          <c:idx val="5"/>
          <c:order val="2"/>
          <c:tx>
            <c:strRef>
              <c:f>'New Outlook'!$B$13:$C$13</c:f>
              <c:strCache>
                <c:ptCount val="2"/>
                <c:pt idx="0">
                  <c:v>State and Local Consumption and Expenditures</c:v>
                </c:pt>
                <c:pt idx="1">
                  <c:v>March Outlook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Outlook'!$D$13:$F$13</c:f>
              <c:numCache>
                <c:formatCode>General</c:formatCode>
                <c:ptCount val="3"/>
                <c:pt idx="0">
                  <c:v>2307.3000000000002</c:v>
                </c:pt>
                <c:pt idx="1">
                  <c:v>2400.3000000000002</c:v>
                </c:pt>
                <c:pt idx="2">
                  <c:v>2488.9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08C-3D41-B06F-3D5BFF70D649}"/>
            </c:ext>
          </c:extLst>
        </c:ser>
        <c:ser>
          <c:idx val="6"/>
          <c:order val="3"/>
          <c:tx>
            <c:strRef>
              <c:f>'New Outlook'!$B$26:$C$26</c:f>
              <c:strCache>
                <c:ptCount val="2"/>
                <c:pt idx="0">
                  <c:v>State and Local Consumption and Expenditures</c:v>
                </c:pt>
                <c:pt idx="1">
                  <c:v>May Outlook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cat>
            <c:numRef>
              <c:f>'New Outlook'!$D$2:$F$2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'New Outlook'!$D$26:$F$26</c:f>
              <c:numCache>
                <c:formatCode>General</c:formatCode>
                <c:ptCount val="3"/>
                <c:pt idx="0">
                  <c:v>2307</c:v>
                </c:pt>
                <c:pt idx="1">
                  <c:v>2305</c:v>
                </c:pt>
                <c:pt idx="2">
                  <c:v>2286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08C-3D41-B06F-3D5BFF70D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822208"/>
        <c:axId val="24459823"/>
      </c:barChart>
      <c:catAx>
        <c:axId val="214482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59823"/>
        <c:crosses val="autoZero"/>
        <c:auto val="1"/>
        <c:lblAlgn val="ctr"/>
        <c:lblOffset val="100"/>
        <c:noMultiLvlLbl val="0"/>
      </c:catAx>
      <c:valAx>
        <c:axId val="2445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82220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241300</xdr:colOff>
      <xdr:row>4</xdr:row>
      <xdr:rowOff>114300</xdr:rowOff>
    </xdr:from>
    <xdr:to>
      <xdr:col>14</xdr:col>
      <xdr:colOff>774700</xdr:colOff>
      <xdr:row>26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943477C-4C2F-2041-B88F-11A38004C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22706</xdr:colOff>
      <xdr:row>0</xdr:row>
      <xdr:rowOff>0</xdr:rowOff>
    </xdr:from>
    <xdr:to>
      <xdr:col>25</xdr:col>
      <xdr:colOff>130656</xdr:colOff>
      <xdr:row>23</xdr:row>
      <xdr:rowOff>135467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5DB7AF2-BCA0-8543-82F1-F8EF65825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28</xdr:row>
      <xdr:rowOff>0</xdr:rowOff>
    </xdr:from>
    <xdr:to>
      <xdr:col>13</xdr:col>
      <xdr:colOff>107950</xdr:colOff>
      <xdr:row>51</xdr:row>
      <xdr:rowOff>127000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4B9E241-10FE-9845-B9F8-6CC055D29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813569</xdr:colOff>
      <xdr:row>23</xdr:row>
      <xdr:rowOff>166640</xdr:rowOff>
    </xdr:from>
    <xdr:to>
      <xdr:col>25</xdr:col>
      <xdr:colOff>96019</xdr:colOff>
      <xdr:row>47</xdr:row>
      <xdr:rowOff>81973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F92BA3D-74A4-3A41-98BC-C2200B964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EC62-53F5-5A49-A4EC-0E0C7FDC96B6}">
  <dimension ref="A1:I16"/>
  <sheetViews>
    <sheetView workbookViewId="0">
      <selection activeCell="A18" sqref="A18"/>
    </sheetView>
  </sheetViews>
  <sheetFormatPr defaultColWidth="10.6640625" defaultRowHeight="15.5" x14ac:dyDescent="0.35"/>
  <sheetData>
    <row r="1" spans="1:9" x14ac:dyDescent="0.35">
      <c r="A1" t="s">
        <v>0</v>
      </c>
      <c r="B1" t="s">
        <v>57</v>
      </c>
      <c r="C1" t="s">
        <v>1</v>
      </c>
      <c r="D1" t="s">
        <v>59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2019</v>
      </c>
      <c r="B2" s="4">
        <v>2608.8469999999998</v>
      </c>
      <c r="C2" s="3">
        <v>1717.857</v>
      </c>
      <c r="D2" s="3">
        <v>271.327</v>
      </c>
      <c r="E2" s="3">
        <v>230.245</v>
      </c>
      <c r="F2" s="3">
        <v>1243.3720000000001</v>
      </c>
      <c r="G2" s="4">
        <v>775.40599999999995</v>
      </c>
      <c r="H2" s="4">
        <v>409.42099999999999</v>
      </c>
      <c r="I2" s="4">
        <v>27.626999999999999</v>
      </c>
    </row>
    <row r="3" spans="1:9" x14ac:dyDescent="0.35">
      <c r="A3">
        <v>2020</v>
      </c>
      <c r="B3" s="4">
        <v>2734.0140000000001</v>
      </c>
      <c r="C3" s="3">
        <v>1791.395</v>
      </c>
      <c r="D3" s="3">
        <v>304.77100000000002</v>
      </c>
      <c r="E3" s="3">
        <v>233.78800000000001</v>
      </c>
      <c r="F3" s="3">
        <v>1302.3309999999999</v>
      </c>
      <c r="G3" s="4">
        <v>828.22199999999998</v>
      </c>
      <c r="H3" s="4">
        <v>423.15</v>
      </c>
      <c r="I3" s="4">
        <v>28.533000000000001</v>
      </c>
    </row>
    <row r="4" spans="1:9" x14ac:dyDescent="0.35">
      <c r="A4">
        <v>2021</v>
      </c>
      <c r="B4" s="4">
        <v>2867.57</v>
      </c>
      <c r="C4" s="3">
        <v>1904.3630000000001</v>
      </c>
      <c r="D4" s="3">
        <v>298.04599999999999</v>
      </c>
      <c r="E4" s="3">
        <v>256.71199999999999</v>
      </c>
      <c r="F4" s="3">
        <v>1356.3520000000001</v>
      </c>
      <c r="G4" s="4">
        <v>885.96</v>
      </c>
      <c r="H4" s="4">
        <v>442.846</v>
      </c>
      <c r="I4" s="4">
        <v>30.507000000000001</v>
      </c>
    </row>
    <row r="5" spans="1:9" x14ac:dyDescent="0.35">
      <c r="A5">
        <v>2022</v>
      </c>
      <c r="B5" s="4">
        <v>3087.7400000000002</v>
      </c>
      <c r="C5" s="3">
        <v>1995.787</v>
      </c>
      <c r="D5" s="3">
        <v>304.31299999999999</v>
      </c>
      <c r="E5" s="3">
        <v>291.74700000000001</v>
      </c>
      <c r="F5" s="3">
        <v>1408.539</v>
      </c>
      <c r="G5" s="4">
        <v>992.62699999999995</v>
      </c>
      <c r="H5" s="4">
        <v>465.267</v>
      </c>
      <c r="I5" s="4">
        <v>34.828000000000003</v>
      </c>
    </row>
    <row r="6" spans="1:9" x14ac:dyDescent="0.35">
      <c r="A6">
        <v>2023</v>
      </c>
      <c r="B6" s="4">
        <v>3217.16</v>
      </c>
      <c r="C6" s="3">
        <v>2095.6280000000002</v>
      </c>
      <c r="D6" s="3">
        <v>311.62700000000001</v>
      </c>
      <c r="E6" s="3">
        <v>333.89499999999998</v>
      </c>
      <c r="F6" s="3">
        <v>1463.7149999999999</v>
      </c>
      <c r="G6" s="4">
        <v>1027.2270000000001</v>
      </c>
      <c r="H6" s="4">
        <v>492.887</v>
      </c>
      <c r="I6" s="4">
        <v>41.956000000000003</v>
      </c>
    </row>
    <row r="7" spans="1:9" x14ac:dyDescent="0.35">
      <c r="A7">
        <v>2024</v>
      </c>
      <c r="B7" s="4">
        <v>3342.3100000000004</v>
      </c>
      <c r="C7" s="3">
        <v>2178.39</v>
      </c>
      <c r="D7" s="3">
        <v>317.41899999999998</v>
      </c>
      <c r="E7" s="3">
        <v>362.428</v>
      </c>
      <c r="F7" s="3">
        <v>1523.1579999999999</v>
      </c>
      <c r="G7" s="4">
        <v>1055.278</v>
      </c>
      <c r="H7" s="4">
        <v>522.05100000000004</v>
      </c>
      <c r="I7" s="4">
        <v>46.265999999999998</v>
      </c>
    </row>
    <row r="8" spans="1:9" x14ac:dyDescent="0.35">
      <c r="A8">
        <v>2025</v>
      </c>
      <c r="B8" s="4">
        <v>3595.72</v>
      </c>
      <c r="C8" s="3">
        <v>2266.451</v>
      </c>
      <c r="D8" s="3">
        <v>325.99900000000002</v>
      </c>
      <c r="E8" s="3">
        <v>386.15199999999999</v>
      </c>
      <c r="F8" s="3">
        <v>1583.605</v>
      </c>
      <c r="G8" s="4">
        <v>1182.252</v>
      </c>
      <c r="H8" s="4">
        <v>552.42999999999995</v>
      </c>
      <c r="I8" s="4">
        <v>47.701000000000001</v>
      </c>
    </row>
    <row r="9" spans="1:9" x14ac:dyDescent="0.35">
      <c r="A9">
        <v>2026</v>
      </c>
      <c r="B9" s="4">
        <v>3818.7599999999998</v>
      </c>
      <c r="C9" s="3">
        <v>2483.5729999999999</v>
      </c>
      <c r="D9" s="3">
        <v>339.74299999999999</v>
      </c>
      <c r="E9" s="3">
        <v>384.91300000000001</v>
      </c>
      <c r="F9" s="3">
        <v>1642.366</v>
      </c>
      <c r="G9" s="4">
        <v>1269.2719999999999</v>
      </c>
      <c r="H9" s="4">
        <v>584.70500000000004</v>
      </c>
      <c r="I9" s="4">
        <v>50.38</v>
      </c>
    </row>
    <row r="10" spans="1:9" x14ac:dyDescent="0.35">
      <c r="A10">
        <v>2027</v>
      </c>
      <c r="B10" s="4">
        <v>4017.3500000000004</v>
      </c>
      <c r="C10" s="3">
        <v>2708.7040000000002</v>
      </c>
      <c r="D10" s="3">
        <v>359.16500000000002</v>
      </c>
      <c r="E10" s="3">
        <v>382.13799999999998</v>
      </c>
      <c r="F10" s="3">
        <v>1703.42</v>
      </c>
      <c r="G10" s="4">
        <v>1362.9860000000001</v>
      </c>
      <c r="H10" s="4">
        <v>618.66200000000003</v>
      </c>
      <c r="I10" s="4">
        <v>52.034999999999997</v>
      </c>
    </row>
    <row r="11" spans="1:9" x14ac:dyDescent="0.35">
      <c r="A11">
        <v>2028</v>
      </c>
      <c r="B11" s="4">
        <v>4340.5150000000003</v>
      </c>
      <c r="C11" s="3">
        <v>2808.7269999999999</v>
      </c>
      <c r="D11" s="3">
        <v>374.762</v>
      </c>
      <c r="E11" s="3">
        <v>390.16300000000001</v>
      </c>
      <c r="F11" s="3">
        <v>1767.7929999999999</v>
      </c>
      <c r="G11" s="4">
        <v>1531.1179999999999</v>
      </c>
      <c r="H11" s="4">
        <v>654.07100000000003</v>
      </c>
      <c r="I11" s="4">
        <v>53.704000000000001</v>
      </c>
    </row>
    <row r="12" spans="1:9" x14ac:dyDescent="0.35">
      <c r="A12">
        <v>2029</v>
      </c>
      <c r="B12" s="4">
        <v>4391.8019999999997</v>
      </c>
      <c r="C12" s="3">
        <v>2926.9369999999999</v>
      </c>
      <c r="D12" s="3">
        <v>387.25799999999998</v>
      </c>
      <c r="E12" s="3">
        <v>397.81200000000001</v>
      </c>
      <c r="F12" s="3">
        <v>1831.999</v>
      </c>
      <c r="G12" s="4">
        <v>1503.9269999999999</v>
      </c>
      <c r="H12" s="4">
        <v>691.42899999999997</v>
      </c>
      <c r="I12" s="4">
        <v>55.768999999999998</v>
      </c>
    </row>
    <row r="13" spans="1:9" x14ac:dyDescent="0.35">
      <c r="A13">
        <v>2030</v>
      </c>
      <c r="B13" s="4">
        <v>4772.277</v>
      </c>
      <c r="C13" s="3">
        <v>3046.0250000000001</v>
      </c>
      <c r="D13" s="3">
        <v>395.19</v>
      </c>
      <c r="E13" s="3">
        <v>405.71699999999998</v>
      </c>
      <c r="F13" s="3">
        <v>1896.2429999999999</v>
      </c>
      <c r="G13" s="4">
        <v>1714.636</v>
      </c>
      <c r="H13" s="4">
        <v>731.21</v>
      </c>
      <c r="I13" s="4">
        <v>57.305999999999997</v>
      </c>
    </row>
    <row r="15" spans="1:9" x14ac:dyDescent="0.35">
      <c r="B15" t="s">
        <v>58</v>
      </c>
    </row>
    <row r="16" spans="1:9" x14ac:dyDescent="0.35">
      <c r="B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4FEC-51DD-584C-8EE9-224D1243B79C}">
  <dimension ref="A1:P48"/>
  <sheetViews>
    <sheetView workbookViewId="0">
      <pane ySplit="1" topLeftCell="A2" activePane="bottomLeft" state="frozen"/>
      <selection pane="bottomLeft" activeCell="F14" sqref="F14"/>
    </sheetView>
  </sheetViews>
  <sheetFormatPr defaultColWidth="10.6640625" defaultRowHeight="15.5" x14ac:dyDescent="0.35"/>
  <cols>
    <col min="2" max="2" width="58.5" customWidth="1"/>
    <col min="3" max="3" width="21.33203125" style="7" customWidth="1"/>
    <col min="4" max="4" width="20.83203125" style="7" customWidth="1"/>
  </cols>
  <sheetData>
    <row r="1" spans="1:13" x14ac:dyDescent="0.35">
      <c r="A1" t="s">
        <v>26</v>
      </c>
      <c r="B1" t="s">
        <v>25</v>
      </c>
      <c r="C1" s="7" t="s">
        <v>19</v>
      </c>
      <c r="D1" s="7" t="s">
        <v>20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</row>
    <row r="3" spans="1:13" x14ac:dyDescent="0.35">
      <c r="A3" s="1" t="s">
        <v>15</v>
      </c>
    </row>
    <row r="4" spans="1:13" x14ac:dyDescent="0.35">
      <c r="A4" t="s">
        <v>27</v>
      </c>
      <c r="B4" t="s">
        <v>38</v>
      </c>
      <c r="C4" s="7" t="s">
        <v>40</v>
      </c>
      <c r="D4" s="7" t="s">
        <v>39</v>
      </c>
      <c r="E4">
        <v>0</v>
      </c>
      <c r="F4">
        <v>377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ht="108.5" x14ac:dyDescent="0.35">
      <c r="A5" s="2" t="s">
        <v>43</v>
      </c>
      <c r="B5" t="s">
        <v>41</v>
      </c>
      <c r="C5" s="7" t="s">
        <v>42</v>
      </c>
      <c r="D5" s="7" t="s">
        <v>39</v>
      </c>
      <c r="E5">
        <v>0</v>
      </c>
      <c r="F5">
        <v>321.3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27</v>
      </c>
      <c r="B6" s="6" t="s">
        <v>7</v>
      </c>
      <c r="C6" s="7" t="s">
        <v>21</v>
      </c>
      <c r="D6" s="7" t="s">
        <v>22</v>
      </c>
      <c r="E6">
        <v>0</v>
      </c>
      <c r="F6">
        <v>30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27</v>
      </c>
      <c r="B7" s="6" t="s">
        <v>8</v>
      </c>
      <c r="C7" s="7" t="s">
        <v>21</v>
      </c>
      <c r="D7" s="7" t="s">
        <v>22</v>
      </c>
      <c r="E7">
        <v>0</v>
      </c>
      <c r="F7">
        <v>175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27</v>
      </c>
      <c r="B8" s="6" t="s">
        <v>9</v>
      </c>
      <c r="C8" s="7" t="s">
        <v>21</v>
      </c>
      <c r="D8" s="7" t="s">
        <v>22</v>
      </c>
      <c r="E8">
        <v>0</v>
      </c>
      <c r="F8">
        <v>12</v>
      </c>
      <c r="G8">
        <v>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27</v>
      </c>
      <c r="B9" t="s">
        <v>24</v>
      </c>
      <c r="C9" s="7" t="s">
        <v>23</v>
      </c>
      <c r="D9" s="7" t="s">
        <v>22</v>
      </c>
      <c r="E9">
        <v>0</v>
      </c>
      <c r="F9">
        <v>139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27</v>
      </c>
      <c r="B10" t="s">
        <v>10</v>
      </c>
      <c r="C10" s="7" t="s">
        <v>28</v>
      </c>
      <c r="D10" s="7" t="s">
        <v>28</v>
      </c>
      <c r="E10">
        <v>0</v>
      </c>
      <c r="F10">
        <v>454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27</v>
      </c>
      <c r="B11" t="s">
        <v>11</v>
      </c>
      <c r="C11" s="7" t="s">
        <v>29</v>
      </c>
      <c r="D11" s="7" t="s">
        <v>30</v>
      </c>
      <c r="E11">
        <v>0</v>
      </c>
      <c r="F11">
        <v>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27</v>
      </c>
      <c r="B12" t="s">
        <v>18</v>
      </c>
      <c r="C12" s="7" t="s">
        <v>32</v>
      </c>
      <c r="D12" s="7" t="s">
        <v>31</v>
      </c>
      <c r="E12">
        <v>0</v>
      </c>
      <c r="F12">
        <v>150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ht="108.5" x14ac:dyDescent="0.35">
      <c r="A13" s="2" t="s">
        <v>43</v>
      </c>
      <c r="B13" t="s">
        <v>44</v>
      </c>
      <c r="C13" s="7" t="s">
        <v>45</v>
      </c>
      <c r="D13" s="7" t="s">
        <v>46</v>
      </c>
      <c r="E13">
        <v>0</v>
      </c>
      <c r="F13">
        <v>51.6</v>
      </c>
      <c r="G13">
        <v>42.2</v>
      </c>
      <c r="H13">
        <v>4.2</v>
      </c>
      <c r="I13">
        <v>1.2</v>
      </c>
      <c r="J13">
        <v>0.4</v>
      </c>
      <c r="K13">
        <v>0</v>
      </c>
      <c r="L13">
        <v>0</v>
      </c>
      <c r="M13">
        <v>0</v>
      </c>
    </row>
    <row r="14" spans="1:13" x14ac:dyDescent="0.35">
      <c r="A14" s="2" t="s">
        <v>48</v>
      </c>
      <c r="B14" s="6" t="s">
        <v>49</v>
      </c>
      <c r="C14" s="7" t="s">
        <v>47</v>
      </c>
      <c r="D14" s="7" t="s">
        <v>22</v>
      </c>
      <c r="E14">
        <v>0</v>
      </c>
      <c r="F14">
        <v>9.8000000000000007</v>
      </c>
      <c r="G14">
        <v>8.6999999999999993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2" t="s">
        <v>48</v>
      </c>
      <c r="B15" s="6" t="s">
        <v>50</v>
      </c>
      <c r="C15" s="7" t="s">
        <v>47</v>
      </c>
      <c r="D15" s="7" t="s">
        <v>22</v>
      </c>
      <c r="E15">
        <v>0</v>
      </c>
      <c r="F15">
        <v>0.63</v>
      </c>
      <c r="G15">
        <v>2.1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s="2" t="s">
        <v>48</v>
      </c>
      <c r="B16" s="6" t="s">
        <v>52</v>
      </c>
      <c r="C16" s="7" t="s">
        <v>53</v>
      </c>
      <c r="D16" s="7" t="s">
        <v>54</v>
      </c>
      <c r="E16">
        <v>0</v>
      </c>
      <c r="F16">
        <v>29.1</v>
      </c>
      <c r="G16">
        <v>20.8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6" x14ac:dyDescent="0.35">
      <c r="A17" s="2" t="s">
        <v>48</v>
      </c>
      <c r="B17" t="s">
        <v>56</v>
      </c>
      <c r="C17" s="7" t="s">
        <v>55</v>
      </c>
      <c r="D17" s="7" t="s">
        <v>30</v>
      </c>
      <c r="E17">
        <v>0</v>
      </c>
      <c r="F17">
        <v>8.6</v>
      </c>
      <c r="G17">
        <v>1.5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9" spans="1:16" x14ac:dyDescent="0.35">
      <c r="A19" s="1" t="s">
        <v>14</v>
      </c>
    </row>
    <row r="20" spans="1:16" x14ac:dyDescent="0.35">
      <c r="A20" t="s">
        <v>27</v>
      </c>
      <c r="B20" t="s">
        <v>12</v>
      </c>
      <c r="C20" s="7" t="s">
        <v>33</v>
      </c>
      <c r="D20" s="7" t="s">
        <v>30</v>
      </c>
      <c r="E20">
        <v>0</v>
      </c>
      <c r="F20">
        <v>-47</v>
      </c>
      <c r="G20">
        <v>-5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6" x14ac:dyDescent="0.35">
      <c r="A21" t="s">
        <v>27</v>
      </c>
      <c r="B21" s="6" t="s">
        <v>13</v>
      </c>
      <c r="C21" s="7" t="s">
        <v>34</v>
      </c>
      <c r="D21" s="7" t="s">
        <v>35</v>
      </c>
      <c r="E21">
        <v>0</v>
      </c>
      <c r="F21">
        <v>-211</v>
      </c>
      <c r="G21">
        <v>-141</v>
      </c>
      <c r="H21">
        <v>171</v>
      </c>
      <c r="I21">
        <v>169</v>
      </c>
      <c r="J21">
        <v>0</v>
      </c>
      <c r="K21">
        <v>0</v>
      </c>
      <c r="L21">
        <v>0</v>
      </c>
      <c r="M21">
        <v>0</v>
      </c>
    </row>
    <row r="22" spans="1:16" x14ac:dyDescent="0.35">
      <c r="A22" t="s">
        <v>27</v>
      </c>
      <c r="B22" s="6" t="s">
        <v>16</v>
      </c>
      <c r="C22" s="7" t="s">
        <v>36</v>
      </c>
      <c r="D22" s="7" t="s">
        <v>37</v>
      </c>
      <c r="E22">
        <v>0</v>
      </c>
      <c r="F22">
        <v>-80</v>
      </c>
      <c r="G22">
        <v>-9</v>
      </c>
      <c r="H22">
        <v>3</v>
      </c>
      <c r="I22">
        <v>4</v>
      </c>
      <c r="J22">
        <v>9</v>
      </c>
      <c r="K22">
        <v>13</v>
      </c>
      <c r="L22">
        <v>13</v>
      </c>
      <c r="M22">
        <v>0</v>
      </c>
    </row>
    <row r="23" spans="1:16" x14ac:dyDescent="0.35">
      <c r="A23" t="s">
        <v>27</v>
      </c>
      <c r="B23" s="6" t="s">
        <v>17</v>
      </c>
      <c r="C23" s="7" t="s">
        <v>36</v>
      </c>
      <c r="D23" s="7" t="s">
        <v>37</v>
      </c>
      <c r="E23">
        <v>0</v>
      </c>
      <c r="F23">
        <v>-74</v>
      </c>
      <c r="G23">
        <v>-74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6" x14ac:dyDescent="0.35">
      <c r="A24" t="s">
        <v>27</v>
      </c>
      <c r="B24" t="s">
        <v>24</v>
      </c>
      <c r="C24" s="7" t="s">
        <v>23</v>
      </c>
      <c r="D24" s="7" t="s">
        <v>65</v>
      </c>
      <c r="E24">
        <v>0</v>
      </c>
      <c r="F24">
        <v>-131</v>
      </c>
      <c r="G24">
        <v>-11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6" x14ac:dyDescent="0.35">
      <c r="A25" t="s">
        <v>48</v>
      </c>
      <c r="B25" t="s">
        <v>56</v>
      </c>
      <c r="C25" s="7" t="s">
        <v>55</v>
      </c>
      <c r="D25" s="7" t="s">
        <v>30</v>
      </c>
      <c r="E25">
        <v>0</v>
      </c>
      <c r="F25">
        <v>-80.5</v>
      </c>
      <c r="G25">
        <v>-14.2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8" spans="1:16" x14ac:dyDescent="0.35">
      <c r="A28" s="1" t="s">
        <v>61</v>
      </c>
    </row>
    <row r="29" spans="1:16" x14ac:dyDescent="0.35">
      <c r="B29" t="s">
        <v>57</v>
      </c>
      <c r="E29" s="4">
        <v>2608.8469999999998</v>
      </c>
      <c r="F29" s="4">
        <v>2734.0140000000001</v>
      </c>
      <c r="G29" s="4">
        <v>2867.57</v>
      </c>
      <c r="H29" s="4">
        <v>3087.7400000000002</v>
      </c>
      <c r="I29" s="4">
        <v>3217.16</v>
      </c>
      <c r="J29" s="4">
        <v>3342.3100000000004</v>
      </c>
      <c r="K29" s="4">
        <v>3595.72</v>
      </c>
      <c r="L29" s="4">
        <v>3818.7599999999998</v>
      </c>
      <c r="M29" s="4">
        <v>4017.3500000000004</v>
      </c>
      <c r="N29" s="4"/>
      <c r="O29" s="4"/>
      <c r="P29" s="4"/>
    </row>
    <row r="30" spans="1:16" x14ac:dyDescent="0.35">
      <c r="B30" t="s">
        <v>1</v>
      </c>
      <c r="E30" s="3">
        <v>1717.857</v>
      </c>
      <c r="F30" s="3">
        <v>1791.395</v>
      </c>
      <c r="G30" s="3">
        <v>1904.3630000000001</v>
      </c>
      <c r="H30" s="3">
        <v>1995.787</v>
      </c>
      <c r="I30" s="3">
        <v>2095.6280000000002</v>
      </c>
      <c r="J30" s="3">
        <v>2178.39</v>
      </c>
      <c r="K30" s="3">
        <v>2266.451</v>
      </c>
      <c r="L30" s="3">
        <v>2483.5729999999999</v>
      </c>
      <c r="M30" s="3">
        <v>2708.7040000000002</v>
      </c>
      <c r="N30" s="3"/>
      <c r="O30" s="3"/>
      <c r="P30" s="3"/>
    </row>
    <row r="31" spans="1:16" x14ac:dyDescent="0.35">
      <c r="B31" t="s">
        <v>59</v>
      </c>
      <c r="E31" s="3">
        <v>271.327</v>
      </c>
      <c r="F31" s="3">
        <v>304.77100000000002</v>
      </c>
      <c r="G31" s="3">
        <v>298.04599999999999</v>
      </c>
      <c r="H31" s="3">
        <v>304.31299999999999</v>
      </c>
      <c r="I31" s="3">
        <v>311.62700000000001</v>
      </c>
      <c r="J31" s="3">
        <v>317.41899999999998</v>
      </c>
      <c r="K31" s="3">
        <v>325.99900000000002</v>
      </c>
      <c r="L31" s="3">
        <v>339.74299999999999</v>
      </c>
      <c r="M31" s="3">
        <v>359.16500000000002</v>
      </c>
      <c r="N31" s="3"/>
      <c r="O31" s="3"/>
      <c r="P31" s="3"/>
    </row>
    <row r="32" spans="1:16" x14ac:dyDescent="0.35">
      <c r="B32" t="s">
        <v>2</v>
      </c>
      <c r="E32" s="3">
        <v>230.245</v>
      </c>
      <c r="F32" s="3">
        <v>233.78800000000001</v>
      </c>
      <c r="G32" s="3">
        <v>256.71199999999999</v>
      </c>
      <c r="H32" s="3">
        <v>291.74700000000001</v>
      </c>
      <c r="I32" s="3">
        <v>333.89499999999998</v>
      </c>
      <c r="J32" s="3">
        <v>362.428</v>
      </c>
      <c r="K32" s="3">
        <v>386.15199999999999</v>
      </c>
      <c r="L32" s="3">
        <v>384.91300000000001</v>
      </c>
      <c r="M32" s="3">
        <v>382.13799999999998</v>
      </c>
      <c r="N32" s="3"/>
      <c r="O32" s="3"/>
      <c r="P32" s="3"/>
    </row>
    <row r="33" spans="1:16" x14ac:dyDescent="0.35">
      <c r="B33" t="s">
        <v>3</v>
      </c>
      <c r="E33" s="3">
        <v>1243.3720000000001</v>
      </c>
      <c r="F33" s="3">
        <v>1302.3309999999999</v>
      </c>
      <c r="G33" s="3">
        <v>1356.3520000000001</v>
      </c>
      <c r="H33" s="3">
        <v>1408.539</v>
      </c>
      <c r="I33" s="3">
        <v>1463.7149999999999</v>
      </c>
      <c r="J33" s="3">
        <v>1523.1579999999999</v>
      </c>
      <c r="K33" s="3">
        <v>1583.605</v>
      </c>
      <c r="L33" s="3">
        <v>1642.366</v>
      </c>
      <c r="M33" s="3">
        <v>1703.42</v>
      </c>
      <c r="N33" s="3"/>
      <c r="O33" s="3"/>
      <c r="P33" s="3"/>
    </row>
    <row r="34" spans="1:16" x14ac:dyDescent="0.35">
      <c r="B34" t="s">
        <v>4</v>
      </c>
      <c r="E34" s="4">
        <v>775.40599999999995</v>
      </c>
      <c r="F34" s="4">
        <v>828.22199999999998</v>
      </c>
      <c r="G34" s="4">
        <v>885.96</v>
      </c>
      <c r="H34" s="4">
        <v>992.62699999999995</v>
      </c>
      <c r="I34" s="4">
        <v>1027.2270000000001</v>
      </c>
      <c r="J34" s="4">
        <v>1055.278</v>
      </c>
      <c r="K34" s="4">
        <v>1182.252</v>
      </c>
      <c r="L34" s="4">
        <v>1269.2719999999999</v>
      </c>
      <c r="M34" s="4">
        <v>1362.9860000000001</v>
      </c>
      <c r="N34" s="4"/>
      <c r="O34" s="4"/>
      <c r="P34" s="4"/>
    </row>
    <row r="35" spans="1:16" x14ac:dyDescent="0.35">
      <c r="B35" t="s">
        <v>5</v>
      </c>
      <c r="E35" s="4">
        <v>409.42099999999999</v>
      </c>
      <c r="F35" s="4">
        <v>423.15</v>
      </c>
      <c r="G35" s="4">
        <v>442.846</v>
      </c>
      <c r="H35" s="4">
        <v>465.267</v>
      </c>
      <c r="I35" s="4">
        <v>492.887</v>
      </c>
      <c r="J35" s="4">
        <v>522.05100000000004</v>
      </c>
      <c r="K35" s="4">
        <v>552.42999999999995</v>
      </c>
      <c r="L35" s="4">
        <v>584.70500000000004</v>
      </c>
      <c r="M35" s="4">
        <v>618.66200000000003</v>
      </c>
      <c r="N35" s="4"/>
      <c r="O35" s="4"/>
      <c r="P35" s="4"/>
    </row>
    <row r="36" spans="1:16" x14ac:dyDescent="0.35">
      <c r="B36" t="s">
        <v>6</v>
      </c>
      <c r="E36" s="4">
        <v>27.626999999999999</v>
      </c>
      <c r="F36" s="4">
        <v>28.533000000000001</v>
      </c>
      <c r="G36" s="4">
        <v>30.507000000000001</v>
      </c>
      <c r="H36" s="4">
        <v>34.828000000000003</v>
      </c>
      <c r="I36" s="4">
        <v>41.956000000000003</v>
      </c>
      <c r="J36" s="4">
        <v>46.265999999999998</v>
      </c>
      <c r="K36" s="4">
        <v>47.701000000000001</v>
      </c>
      <c r="L36" s="4">
        <v>50.38</v>
      </c>
      <c r="M36" s="4">
        <v>52.034999999999997</v>
      </c>
      <c r="N36" s="4"/>
      <c r="O36" s="4"/>
      <c r="P36" s="4"/>
    </row>
    <row r="37" spans="1:16" x14ac:dyDescent="0.35">
      <c r="B37" t="s">
        <v>66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</row>
    <row r="38" spans="1:16" x14ac:dyDescent="0.35">
      <c r="A38" s="1" t="s">
        <v>62</v>
      </c>
    </row>
    <row r="39" spans="1:16" x14ac:dyDescent="0.35">
      <c r="B39" t="s">
        <v>57</v>
      </c>
      <c r="E39" s="5">
        <f>E29+(-1*E24)+E15+E14+E9+E8+E7+E6</f>
        <v>2608.8469999999998</v>
      </c>
      <c r="F39" s="5">
        <f t="shared" ref="F39:M39" si="0">F29+(-1*F24)+F15+F14+F9+F8+F7+F6</f>
        <v>3231.4440000000004</v>
      </c>
      <c r="G39" s="5">
        <f t="shared" si="0"/>
        <v>2946.37</v>
      </c>
      <c r="H39" s="5">
        <f t="shared" si="0"/>
        <v>3087.7400000000002</v>
      </c>
      <c r="I39" s="5">
        <f t="shared" si="0"/>
        <v>3217.16</v>
      </c>
      <c r="J39" s="5">
        <f t="shared" si="0"/>
        <v>3342.3100000000004</v>
      </c>
      <c r="K39" s="5">
        <f t="shared" si="0"/>
        <v>3595.72</v>
      </c>
      <c r="L39" s="5">
        <f t="shared" si="0"/>
        <v>3818.7599999999998</v>
      </c>
      <c r="M39" s="5">
        <f t="shared" si="0"/>
        <v>4017.3500000000004</v>
      </c>
    </row>
    <row r="40" spans="1:16" x14ac:dyDescent="0.35">
      <c r="B40" t="s">
        <v>63</v>
      </c>
      <c r="E40" s="5">
        <f>E30</f>
        <v>1717.857</v>
      </c>
      <c r="F40" s="5">
        <f t="shared" ref="F40:M40" si="1">F30</f>
        <v>1791.395</v>
      </c>
      <c r="G40" s="5">
        <f t="shared" si="1"/>
        <v>1904.3630000000001</v>
      </c>
      <c r="H40" s="5">
        <f t="shared" si="1"/>
        <v>1995.787</v>
      </c>
      <c r="I40" s="5">
        <f t="shared" si="1"/>
        <v>2095.6280000000002</v>
      </c>
      <c r="J40" s="5">
        <f t="shared" si="1"/>
        <v>2178.39</v>
      </c>
      <c r="K40" s="5">
        <f t="shared" si="1"/>
        <v>2266.451</v>
      </c>
      <c r="L40" s="5">
        <f t="shared" si="1"/>
        <v>2483.5729999999999</v>
      </c>
      <c r="M40" s="5">
        <f t="shared" si="1"/>
        <v>2708.7040000000002</v>
      </c>
    </row>
    <row r="41" spans="1:16" x14ac:dyDescent="0.35">
      <c r="B41" t="s">
        <v>59</v>
      </c>
      <c r="E41" s="5">
        <f>E31</f>
        <v>271.327</v>
      </c>
      <c r="F41" s="5">
        <f t="shared" ref="F41:M41" si="2">F31</f>
        <v>304.77100000000002</v>
      </c>
      <c r="G41" s="5">
        <f t="shared" si="2"/>
        <v>298.04599999999999</v>
      </c>
      <c r="H41" s="5">
        <f t="shared" si="2"/>
        <v>304.31299999999999</v>
      </c>
      <c r="I41" s="5">
        <f t="shared" si="2"/>
        <v>311.62700000000001</v>
      </c>
      <c r="J41" s="5">
        <f t="shared" si="2"/>
        <v>317.41899999999998</v>
      </c>
      <c r="K41" s="5">
        <f t="shared" si="2"/>
        <v>325.99900000000002</v>
      </c>
      <c r="L41" s="5">
        <f t="shared" si="2"/>
        <v>339.74299999999999</v>
      </c>
      <c r="M41" s="5">
        <f t="shared" si="2"/>
        <v>359.16500000000002</v>
      </c>
    </row>
    <row r="42" spans="1:16" x14ac:dyDescent="0.35">
      <c r="B42" t="s">
        <v>2</v>
      </c>
      <c r="E42" s="5">
        <f>E32+E23+E22</f>
        <v>230.245</v>
      </c>
      <c r="F42" s="5">
        <f t="shared" ref="F42:M42" si="3">F32+F23+F22</f>
        <v>79.788000000000011</v>
      </c>
      <c r="G42" s="5">
        <f t="shared" si="3"/>
        <v>173.71199999999999</v>
      </c>
      <c r="H42" s="5">
        <f t="shared" si="3"/>
        <v>296.74700000000001</v>
      </c>
      <c r="I42" s="5">
        <f t="shared" si="3"/>
        <v>338.89499999999998</v>
      </c>
      <c r="J42" s="5">
        <f t="shared" si="3"/>
        <v>371.428</v>
      </c>
      <c r="K42" s="5">
        <f t="shared" si="3"/>
        <v>399.15199999999999</v>
      </c>
      <c r="L42" s="5">
        <f t="shared" si="3"/>
        <v>397.91300000000001</v>
      </c>
      <c r="M42" s="5">
        <f t="shared" si="3"/>
        <v>382.13799999999998</v>
      </c>
    </row>
    <row r="43" spans="1:16" x14ac:dyDescent="0.35">
      <c r="B43" t="s">
        <v>3</v>
      </c>
      <c r="E43" s="5">
        <f>E33+E21</f>
        <v>1243.3720000000001</v>
      </c>
      <c r="F43" s="5">
        <f t="shared" ref="F43:M43" si="4">F33+F21</f>
        <v>1091.3309999999999</v>
      </c>
      <c r="G43" s="5">
        <f t="shared" si="4"/>
        <v>1215.3520000000001</v>
      </c>
      <c r="H43" s="5">
        <f t="shared" si="4"/>
        <v>1579.539</v>
      </c>
      <c r="I43" s="5">
        <f t="shared" si="4"/>
        <v>1632.7149999999999</v>
      </c>
      <c r="J43" s="5">
        <f t="shared" si="4"/>
        <v>1523.1579999999999</v>
      </c>
      <c r="K43" s="5">
        <f t="shared" si="4"/>
        <v>1583.605</v>
      </c>
      <c r="L43" s="5">
        <f t="shared" si="4"/>
        <v>1642.366</v>
      </c>
      <c r="M43" s="5">
        <f t="shared" si="4"/>
        <v>1703.42</v>
      </c>
    </row>
    <row r="44" spans="1:16" x14ac:dyDescent="0.35">
      <c r="B44" t="s">
        <v>4</v>
      </c>
      <c r="E44" s="5">
        <f>E34</f>
        <v>775.40599999999995</v>
      </c>
      <c r="F44" s="5">
        <f>F34</f>
        <v>828.22199999999998</v>
      </c>
      <c r="G44" s="5">
        <f t="shared" ref="G44:M44" si="5">G34</f>
        <v>885.96</v>
      </c>
      <c r="H44" s="5">
        <f t="shared" si="5"/>
        <v>992.62699999999995</v>
      </c>
      <c r="I44" s="5">
        <f t="shared" si="5"/>
        <v>1027.2270000000001</v>
      </c>
      <c r="J44" s="5">
        <f t="shared" si="5"/>
        <v>1055.278</v>
      </c>
      <c r="K44" s="5">
        <f t="shared" si="5"/>
        <v>1182.252</v>
      </c>
      <c r="L44" s="5">
        <f t="shared" si="5"/>
        <v>1269.2719999999999</v>
      </c>
      <c r="M44" s="5">
        <f t="shared" si="5"/>
        <v>1362.9860000000001</v>
      </c>
    </row>
    <row r="45" spans="1:16" x14ac:dyDescent="0.35">
      <c r="B45" t="s">
        <v>5</v>
      </c>
      <c r="E45" s="5">
        <f>E35+E13+E16</f>
        <v>409.42099999999999</v>
      </c>
      <c r="F45" s="5">
        <f t="shared" ref="F45:M45" si="6">F35+F13+F16</f>
        <v>503.85</v>
      </c>
      <c r="G45" s="5">
        <f t="shared" si="6"/>
        <v>505.846</v>
      </c>
      <c r="H45" s="5">
        <f t="shared" si="6"/>
        <v>469.46699999999998</v>
      </c>
      <c r="I45" s="5">
        <f t="shared" si="6"/>
        <v>494.08699999999999</v>
      </c>
      <c r="J45" s="5">
        <f t="shared" si="6"/>
        <v>522.45100000000002</v>
      </c>
      <c r="K45" s="5">
        <f t="shared" si="6"/>
        <v>552.42999999999995</v>
      </c>
      <c r="L45" s="5">
        <f t="shared" si="6"/>
        <v>584.70500000000004</v>
      </c>
      <c r="M45" s="5">
        <f t="shared" si="6"/>
        <v>618.66200000000003</v>
      </c>
    </row>
    <row r="46" spans="1:16" x14ac:dyDescent="0.35">
      <c r="B46" t="s">
        <v>6</v>
      </c>
      <c r="E46" s="5">
        <f>E36+E6+E7+E8</f>
        <v>27.626999999999999</v>
      </c>
      <c r="F46" s="5">
        <f t="shared" ref="F46:M46" si="7">F36+F6+F7+F8</f>
        <v>245.53300000000002</v>
      </c>
      <c r="G46" s="5">
        <f t="shared" si="7"/>
        <v>75.507000000000005</v>
      </c>
      <c r="H46" s="5">
        <f t="shared" si="7"/>
        <v>34.828000000000003</v>
      </c>
      <c r="I46" s="5">
        <f t="shared" si="7"/>
        <v>41.956000000000003</v>
      </c>
      <c r="J46" s="5">
        <f t="shared" si="7"/>
        <v>46.265999999999998</v>
      </c>
      <c r="K46" s="5">
        <f t="shared" si="7"/>
        <v>47.701000000000001</v>
      </c>
      <c r="L46" s="5">
        <f t="shared" si="7"/>
        <v>50.38</v>
      </c>
      <c r="M46" s="5">
        <f t="shared" si="7"/>
        <v>52.034999999999997</v>
      </c>
    </row>
    <row r="47" spans="1:16" x14ac:dyDescent="0.35">
      <c r="B47" t="s">
        <v>66</v>
      </c>
      <c r="E47" s="5">
        <f>E37+E25+E17+E20+E11+E5+E4</f>
        <v>0</v>
      </c>
      <c r="F47" s="5">
        <f t="shared" ref="F47:M47" si="8">F37+F25+F17+F20+F11+F5+F4</f>
        <v>601.4</v>
      </c>
      <c r="G47" s="5">
        <f t="shared" si="8"/>
        <v>-17.7</v>
      </c>
      <c r="H47" s="5">
        <f t="shared" si="8"/>
        <v>0</v>
      </c>
      <c r="I47" s="5">
        <f t="shared" si="8"/>
        <v>0</v>
      </c>
      <c r="J47" s="5">
        <f t="shared" si="8"/>
        <v>0</v>
      </c>
      <c r="K47" s="5">
        <f t="shared" si="8"/>
        <v>0</v>
      </c>
      <c r="L47" s="5">
        <f t="shared" si="8"/>
        <v>0</v>
      </c>
      <c r="M47" s="5">
        <f t="shared" si="8"/>
        <v>0</v>
      </c>
    </row>
    <row r="48" spans="1:16" x14ac:dyDescent="0.35">
      <c r="B4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8CF2-90F4-F341-A7F0-904B38E27680}">
  <dimension ref="A1:M4"/>
  <sheetViews>
    <sheetView workbookViewId="0">
      <selection activeCell="A2" sqref="A2"/>
    </sheetView>
  </sheetViews>
  <sheetFormatPr defaultColWidth="10.6640625" defaultRowHeight="15.5" x14ac:dyDescent="0.35"/>
  <sheetData>
    <row r="1" spans="1:13" x14ac:dyDescent="0.35">
      <c r="A1" t="s">
        <v>70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</row>
    <row r="2" spans="1:13" x14ac:dyDescent="0.35">
      <c r="A2" t="s">
        <v>67</v>
      </c>
      <c r="B2">
        <v>21220</v>
      </c>
      <c r="C2">
        <v>22111</v>
      </c>
      <c r="D2">
        <v>23029</v>
      </c>
      <c r="E2">
        <v>23917</v>
      </c>
      <c r="F2">
        <v>24809</v>
      </c>
      <c r="G2">
        <v>25724</v>
      </c>
      <c r="H2">
        <v>26653</v>
      </c>
      <c r="I2">
        <v>27616</v>
      </c>
      <c r="J2">
        <v>28653</v>
      </c>
      <c r="K2">
        <v>29737</v>
      </c>
      <c r="L2">
        <v>30850</v>
      </c>
      <c r="M2">
        <v>32003</v>
      </c>
    </row>
    <row r="3" spans="1:13" x14ac:dyDescent="0.35">
      <c r="A3" t="s">
        <v>68</v>
      </c>
      <c r="B3">
        <v>1403.5</v>
      </c>
      <c r="C3">
        <v>1459.6</v>
      </c>
      <c r="D3">
        <v>1501.9</v>
      </c>
      <c r="E3">
        <v>1540.9</v>
      </c>
      <c r="F3">
        <v>1580.5</v>
      </c>
      <c r="G3">
        <v>1621.8</v>
      </c>
      <c r="H3">
        <v>1663</v>
      </c>
      <c r="I3">
        <v>1704.6</v>
      </c>
      <c r="J3">
        <v>1747.5</v>
      </c>
      <c r="K3">
        <v>1791.5</v>
      </c>
      <c r="L3">
        <v>1836.1</v>
      </c>
      <c r="M3">
        <v>1881.9</v>
      </c>
    </row>
    <row r="4" spans="1:13" x14ac:dyDescent="0.35">
      <c r="A4" t="s">
        <v>69</v>
      </c>
      <c r="B4">
        <v>2307.3000000000002</v>
      </c>
      <c r="C4">
        <v>2400.3000000000002</v>
      </c>
      <c r="D4">
        <v>2488.9</v>
      </c>
      <c r="E4">
        <v>2583.1999999999998</v>
      </c>
      <c r="F4">
        <v>2685.4</v>
      </c>
      <c r="G4">
        <v>2792</v>
      </c>
      <c r="H4">
        <v>2901.2</v>
      </c>
      <c r="I4">
        <v>3012.1</v>
      </c>
      <c r="J4">
        <v>3126.2</v>
      </c>
      <c r="K4">
        <v>3243.2</v>
      </c>
      <c r="L4">
        <v>3363.9</v>
      </c>
      <c r="M4">
        <v>3486.9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8FB3-8617-1847-9853-8341EEE7B86F}">
  <dimension ref="A1:M4"/>
  <sheetViews>
    <sheetView workbookViewId="0">
      <selection activeCell="B2" sqref="B2:L4"/>
    </sheetView>
  </sheetViews>
  <sheetFormatPr defaultColWidth="10.6640625" defaultRowHeight="15.5" x14ac:dyDescent="0.35"/>
  <sheetData>
    <row r="1" spans="1:13" x14ac:dyDescent="0.35">
      <c r="A1" t="s">
        <v>70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</row>
    <row r="2" spans="1:13" x14ac:dyDescent="0.35">
      <c r="A2" t="s">
        <v>67</v>
      </c>
      <c r="B2">
        <v>21219.9</v>
      </c>
      <c r="C2">
        <v>20590.7</v>
      </c>
      <c r="D2">
        <v>21080</v>
      </c>
    </row>
    <row r="3" spans="1:13" x14ac:dyDescent="0.35">
      <c r="A3" t="s">
        <v>68</v>
      </c>
      <c r="B3">
        <v>1404</v>
      </c>
      <c r="C3">
        <v>1478</v>
      </c>
      <c r="D3">
        <v>1533</v>
      </c>
    </row>
    <row r="4" spans="1:13" x14ac:dyDescent="0.35">
      <c r="A4" t="s">
        <v>69</v>
      </c>
      <c r="B4">
        <v>2307</v>
      </c>
      <c r="C4">
        <v>2305</v>
      </c>
      <c r="D4">
        <v>2286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A5DF-FA5A-5641-9407-0BFF3BB57FCF}">
  <dimension ref="A1:L27"/>
  <sheetViews>
    <sheetView tabSelected="1" zoomScale="66" workbookViewId="0">
      <selection activeCell="O40" sqref="O40"/>
    </sheetView>
  </sheetViews>
  <sheetFormatPr defaultColWidth="10.6640625" defaultRowHeight="15.5" x14ac:dyDescent="0.35"/>
  <sheetData>
    <row r="1" spans="1:12" x14ac:dyDescent="0.35">
      <c r="A1" s="1"/>
    </row>
    <row r="2" spans="1:12" x14ac:dyDescent="0.35">
      <c r="D2">
        <v>2019</v>
      </c>
      <c r="E2">
        <v>2020</v>
      </c>
      <c r="F2">
        <v>2021</v>
      </c>
      <c r="G2">
        <v>2022</v>
      </c>
      <c r="H2">
        <v>2023</v>
      </c>
      <c r="I2">
        <v>2024</v>
      </c>
      <c r="J2">
        <v>2025</v>
      </c>
      <c r="K2">
        <v>2026</v>
      </c>
      <c r="L2">
        <v>2027</v>
      </c>
    </row>
    <row r="3" spans="1:12" x14ac:dyDescent="0.35">
      <c r="A3" t="s">
        <v>57</v>
      </c>
      <c r="B3" t="s">
        <v>71</v>
      </c>
      <c r="C3" t="s">
        <v>82</v>
      </c>
      <c r="D3" s="4">
        <v>2608.8469999999998</v>
      </c>
      <c r="E3" s="4">
        <v>2734.0140000000001</v>
      </c>
      <c r="F3" s="4">
        <v>2867.57</v>
      </c>
      <c r="G3" s="4">
        <v>3087.7400000000002</v>
      </c>
      <c r="H3" s="4">
        <v>3217.16</v>
      </c>
      <c r="I3" s="4">
        <v>3342.3100000000004</v>
      </c>
      <c r="J3" s="4">
        <v>3595.72</v>
      </c>
      <c r="K3" s="4">
        <v>3818.7599999999998</v>
      </c>
      <c r="L3" s="4">
        <v>4017.3500000000004</v>
      </c>
    </row>
    <row r="4" spans="1:12" x14ac:dyDescent="0.35">
      <c r="A4" t="s">
        <v>1</v>
      </c>
      <c r="B4" t="s">
        <v>72</v>
      </c>
      <c r="C4" t="s">
        <v>82</v>
      </c>
      <c r="D4" s="3">
        <v>1717.857</v>
      </c>
      <c r="E4" s="3">
        <v>1791.395</v>
      </c>
      <c r="F4" s="3">
        <v>1904.3630000000001</v>
      </c>
      <c r="G4" s="3">
        <v>1995.787</v>
      </c>
      <c r="H4" s="3">
        <v>2095.6280000000002</v>
      </c>
      <c r="I4" s="3">
        <v>2178.39</v>
      </c>
      <c r="J4" s="3">
        <v>2266.451</v>
      </c>
      <c r="K4" s="3">
        <v>2483.5729999999999</v>
      </c>
      <c r="L4" s="3">
        <v>2708.7040000000002</v>
      </c>
    </row>
    <row r="5" spans="1:12" x14ac:dyDescent="0.35">
      <c r="A5" t="s">
        <v>59</v>
      </c>
      <c r="B5" t="s">
        <v>73</v>
      </c>
      <c r="C5" t="s">
        <v>82</v>
      </c>
      <c r="D5" s="3">
        <v>271.327</v>
      </c>
      <c r="E5" s="3">
        <v>304.77100000000002</v>
      </c>
      <c r="F5" s="3">
        <v>298.04599999999999</v>
      </c>
      <c r="G5" s="3">
        <v>304.31299999999999</v>
      </c>
      <c r="H5" s="3">
        <v>311.62700000000001</v>
      </c>
      <c r="I5" s="3">
        <v>317.41899999999998</v>
      </c>
      <c r="J5" s="3">
        <v>325.99900000000002</v>
      </c>
      <c r="K5" s="3">
        <v>339.74299999999999</v>
      </c>
      <c r="L5" s="3">
        <v>359.16500000000002</v>
      </c>
    </row>
    <row r="6" spans="1:12" x14ac:dyDescent="0.35">
      <c r="A6" t="s">
        <v>2</v>
      </c>
      <c r="B6" t="s">
        <v>74</v>
      </c>
      <c r="C6" t="s">
        <v>82</v>
      </c>
      <c r="D6" s="3">
        <v>230.245</v>
      </c>
      <c r="E6" s="3">
        <v>233.78800000000001</v>
      </c>
      <c r="F6" s="3">
        <v>256.71199999999999</v>
      </c>
      <c r="G6" s="3">
        <v>291.74700000000001</v>
      </c>
      <c r="H6" s="3">
        <v>333.89499999999998</v>
      </c>
      <c r="I6" s="3">
        <v>362.428</v>
      </c>
      <c r="J6" s="3">
        <v>386.15199999999999</v>
      </c>
      <c r="K6" s="3">
        <v>384.91300000000001</v>
      </c>
      <c r="L6" s="3">
        <v>382.13799999999998</v>
      </c>
    </row>
    <row r="7" spans="1:12" x14ac:dyDescent="0.35">
      <c r="A7" t="s">
        <v>3</v>
      </c>
      <c r="B7" t="s">
        <v>75</v>
      </c>
      <c r="C7" t="s">
        <v>82</v>
      </c>
      <c r="D7" s="3">
        <v>1243.3720000000001</v>
      </c>
      <c r="E7" s="3">
        <v>1302.3309999999999</v>
      </c>
      <c r="F7" s="3">
        <v>1356.3520000000001</v>
      </c>
      <c r="G7" s="3">
        <v>1408.539</v>
      </c>
      <c r="H7" s="3">
        <v>1463.7149999999999</v>
      </c>
      <c r="I7" s="3">
        <v>1523.1579999999999</v>
      </c>
      <c r="J7" s="3">
        <v>1583.605</v>
      </c>
      <c r="K7" s="3">
        <v>1642.366</v>
      </c>
      <c r="L7" s="3">
        <v>1703.42</v>
      </c>
    </row>
    <row r="8" spans="1:12" x14ac:dyDescent="0.35">
      <c r="A8" t="s">
        <v>4</v>
      </c>
      <c r="B8" t="s">
        <v>51</v>
      </c>
      <c r="C8" t="s">
        <v>82</v>
      </c>
      <c r="D8" s="4">
        <v>775.40599999999995</v>
      </c>
      <c r="E8" s="4">
        <v>828.22199999999998</v>
      </c>
      <c r="F8" s="4">
        <v>885.96</v>
      </c>
      <c r="G8" s="4">
        <v>992.62699999999995</v>
      </c>
      <c r="H8" s="4">
        <v>1027.2270000000001</v>
      </c>
      <c r="I8" s="4">
        <v>1055.278</v>
      </c>
      <c r="J8" s="4">
        <v>1182.252</v>
      </c>
      <c r="K8" s="4">
        <v>1269.2719999999999</v>
      </c>
      <c r="L8" s="4">
        <v>1362.9860000000001</v>
      </c>
    </row>
    <row r="9" spans="1:12" x14ac:dyDescent="0.35">
      <c r="A9" t="s">
        <v>5</v>
      </c>
      <c r="B9" t="s">
        <v>76</v>
      </c>
      <c r="C9" t="s">
        <v>82</v>
      </c>
      <c r="D9" s="4">
        <v>409.42099999999999</v>
      </c>
      <c r="E9" s="4">
        <v>423.15</v>
      </c>
      <c r="F9" s="4">
        <v>442.846</v>
      </c>
      <c r="G9" s="4">
        <v>465.267</v>
      </c>
      <c r="H9" s="4">
        <v>492.887</v>
      </c>
      <c r="I9" s="4">
        <v>522.05100000000004</v>
      </c>
      <c r="J9" s="4">
        <v>552.42999999999995</v>
      </c>
      <c r="K9" s="4">
        <v>584.70500000000004</v>
      </c>
      <c r="L9" s="4">
        <v>618.66200000000003</v>
      </c>
    </row>
    <row r="10" spans="1:12" x14ac:dyDescent="0.35">
      <c r="A10" t="s">
        <v>6</v>
      </c>
      <c r="B10" t="s">
        <v>77</v>
      </c>
      <c r="C10" t="s">
        <v>82</v>
      </c>
      <c r="D10" s="4">
        <v>27.626999999999999</v>
      </c>
      <c r="E10" s="4">
        <v>28.533000000000001</v>
      </c>
      <c r="F10" s="4">
        <v>30.507000000000001</v>
      </c>
      <c r="G10" s="4">
        <v>34.828000000000003</v>
      </c>
      <c r="H10" s="4">
        <v>41.956000000000003</v>
      </c>
      <c r="I10" s="4">
        <v>46.265999999999998</v>
      </c>
      <c r="J10" s="4">
        <v>47.701000000000001</v>
      </c>
      <c r="K10" s="4">
        <v>50.38</v>
      </c>
      <c r="L10" s="4">
        <v>52.034999999999997</v>
      </c>
    </row>
    <row r="11" spans="1:12" x14ac:dyDescent="0.35">
      <c r="A11" t="s">
        <v>66</v>
      </c>
      <c r="B11" t="s">
        <v>78</v>
      </c>
      <c r="C11" t="s">
        <v>82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35">
      <c r="A12" t="s">
        <v>68</v>
      </c>
      <c r="B12" t="s">
        <v>80</v>
      </c>
      <c r="C12" t="s">
        <v>82</v>
      </c>
      <c r="D12">
        <v>1403.5</v>
      </c>
      <c r="E12">
        <v>1459.6</v>
      </c>
      <c r="F12">
        <v>1501.9</v>
      </c>
      <c r="G12">
        <v>1540.9</v>
      </c>
      <c r="H12">
        <v>1580.5</v>
      </c>
      <c r="I12">
        <v>1621.8</v>
      </c>
      <c r="J12">
        <v>1663</v>
      </c>
      <c r="K12">
        <v>1704.6</v>
      </c>
      <c r="L12">
        <v>1747.5</v>
      </c>
    </row>
    <row r="13" spans="1:12" x14ac:dyDescent="0.35">
      <c r="A13" t="s">
        <v>69</v>
      </c>
      <c r="B13" t="s">
        <v>81</v>
      </c>
      <c r="C13" t="s">
        <v>82</v>
      </c>
      <c r="D13">
        <v>2307.3000000000002</v>
      </c>
      <c r="E13">
        <v>2400.3000000000002</v>
      </c>
      <c r="F13">
        <v>2488.9</v>
      </c>
      <c r="G13">
        <v>2583.1999999999998</v>
      </c>
      <c r="H13">
        <v>2685.4</v>
      </c>
      <c r="I13">
        <v>2792</v>
      </c>
      <c r="J13">
        <v>2901.2</v>
      </c>
      <c r="K13">
        <v>3012.1</v>
      </c>
      <c r="L13">
        <v>3126.2</v>
      </c>
    </row>
    <row r="14" spans="1:12" x14ac:dyDescent="0.35">
      <c r="A14" t="s">
        <v>67</v>
      </c>
      <c r="B14" t="s">
        <v>79</v>
      </c>
      <c r="C14" t="s">
        <v>82</v>
      </c>
      <c r="D14">
        <v>21220</v>
      </c>
      <c r="E14">
        <v>22111</v>
      </c>
      <c r="F14">
        <v>23029</v>
      </c>
      <c r="G14">
        <v>23917</v>
      </c>
      <c r="H14">
        <v>24809</v>
      </c>
      <c r="I14">
        <v>25724</v>
      </c>
      <c r="J14">
        <v>26653</v>
      </c>
      <c r="K14">
        <v>27616</v>
      </c>
      <c r="L14">
        <v>28653</v>
      </c>
    </row>
    <row r="16" spans="1:12" x14ac:dyDescent="0.35">
      <c r="A16" t="s">
        <v>57</v>
      </c>
      <c r="B16" t="s">
        <v>71</v>
      </c>
      <c r="C16" t="s">
        <v>83</v>
      </c>
      <c r="D16" s="5">
        <v>2608.8469999999998</v>
      </c>
      <c r="E16" s="5">
        <v>3231.4440000000004</v>
      </c>
      <c r="F16" s="5">
        <v>2946.37</v>
      </c>
      <c r="G16" s="5">
        <v>3087.7400000000002</v>
      </c>
      <c r="H16" s="5">
        <v>3217.16</v>
      </c>
      <c r="I16" s="5">
        <v>3342.3100000000004</v>
      </c>
      <c r="J16" s="5">
        <v>3595.72</v>
      </c>
      <c r="K16" s="5">
        <v>3818.7599999999998</v>
      </c>
      <c r="L16" s="5">
        <v>4017.3500000000004</v>
      </c>
    </row>
    <row r="17" spans="1:12" x14ac:dyDescent="0.35">
      <c r="A17" t="s">
        <v>63</v>
      </c>
      <c r="B17" t="s">
        <v>72</v>
      </c>
      <c r="C17" t="s">
        <v>83</v>
      </c>
      <c r="D17" s="5">
        <v>1717.857</v>
      </c>
      <c r="E17" s="5">
        <v>1791.395</v>
      </c>
      <c r="F17" s="5">
        <v>1904.3630000000001</v>
      </c>
      <c r="G17" s="5">
        <v>1995.787</v>
      </c>
      <c r="H17" s="5">
        <v>2095.6280000000002</v>
      </c>
      <c r="I17" s="5">
        <v>2178.39</v>
      </c>
      <c r="J17" s="5">
        <v>2266.451</v>
      </c>
      <c r="K17" s="5">
        <v>2483.5729999999999</v>
      </c>
      <c r="L17" s="5">
        <v>2708.7040000000002</v>
      </c>
    </row>
    <row r="18" spans="1:12" x14ac:dyDescent="0.35">
      <c r="A18" t="s">
        <v>59</v>
      </c>
      <c r="B18" t="s">
        <v>73</v>
      </c>
      <c r="C18" t="s">
        <v>83</v>
      </c>
      <c r="D18" s="5">
        <v>271.327</v>
      </c>
      <c r="E18" s="5">
        <v>304.77100000000002</v>
      </c>
      <c r="F18" s="5">
        <v>298.04599999999999</v>
      </c>
      <c r="G18" s="5">
        <v>304.31299999999999</v>
      </c>
      <c r="H18" s="5">
        <v>311.62700000000001</v>
      </c>
      <c r="I18" s="5">
        <v>317.41899999999998</v>
      </c>
      <c r="J18" s="5">
        <v>325.99900000000002</v>
      </c>
      <c r="K18" s="5">
        <v>339.74299999999999</v>
      </c>
      <c r="L18" s="5">
        <v>359.16500000000002</v>
      </c>
    </row>
    <row r="19" spans="1:12" x14ac:dyDescent="0.35">
      <c r="A19" t="s">
        <v>2</v>
      </c>
      <c r="B19" t="s">
        <v>74</v>
      </c>
      <c r="C19" t="s">
        <v>83</v>
      </c>
      <c r="D19" s="5">
        <v>230.245</v>
      </c>
      <c r="E19" s="5">
        <v>79.788000000000011</v>
      </c>
      <c r="F19" s="5">
        <v>173.71199999999999</v>
      </c>
      <c r="G19" s="5">
        <v>296.74700000000001</v>
      </c>
      <c r="H19" s="5">
        <v>338.89499999999998</v>
      </c>
      <c r="I19" s="5">
        <v>371.428</v>
      </c>
      <c r="J19" s="5">
        <v>399.15199999999999</v>
      </c>
      <c r="K19" s="5">
        <v>397.91300000000001</v>
      </c>
      <c r="L19" s="5">
        <v>382.13799999999998</v>
      </c>
    </row>
    <row r="20" spans="1:12" x14ac:dyDescent="0.35">
      <c r="A20" t="s">
        <v>3</v>
      </c>
      <c r="B20" t="s">
        <v>75</v>
      </c>
      <c r="C20" t="s">
        <v>83</v>
      </c>
      <c r="D20" s="5">
        <v>1243.3720000000001</v>
      </c>
      <c r="E20" s="5">
        <v>1091.3309999999999</v>
      </c>
      <c r="F20" s="5">
        <v>1215.3520000000001</v>
      </c>
      <c r="G20" s="5">
        <v>1579.539</v>
      </c>
      <c r="H20" s="5">
        <v>1632.7149999999999</v>
      </c>
      <c r="I20" s="5">
        <v>1523.1579999999999</v>
      </c>
      <c r="J20" s="5">
        <v>1583.605</v>
      </c>
      <c r="K20" s="5">
        <v>1642.366</v>
      </c>
      <c r="L20" s="5">
        <v>1703.42</v>
      </c>
    </row>
    <row r="21" spans="1:12" x14ac:dyDescent="0.35">
      <c r="A21" t="s">
        <v>4</v>
      </c>
      <c r="B21" t="s">
        <v>51</v>
      </c>
      <c r="C21" t="s">
        <v>83</v>
      </c>
      <c r="D21" s="5">
        <v>775.40599999999995</v>
      </c>
      <c r="E21" s="5">
        <v>828.22199999999998</v>
      </c>
      <c r="F21" s="5">
        <v>885.96</v>
      </c>
      <c r="G21" s="5">
        <v>992.62699999999995</v>
      </c>
      <c r="H21" s="5">
        <v>1027.2270000000001</v>
      </c>
      <c r="I21" s="5">
        <v>1055.278</v>
      </c>
      <c r="J21" s="5">
        <v>1182.252</v>
      </c>
      <c r="K21" s="5">
        <v>1269.2719999999999</v>
      </c>
      <c r="L21" s="5">
        <v>1362.9860000000001</v>
      </c>
    </row>
    <row r="22" spans="1:12" x14ac:dyDescent="0.35">
      <c r="A22" t="s">
        <v>5</v>
      </c>
      <c r="B22" t="s">
        <v>76</v>
      </c>
      <c r="C22" t="s">
        <v>83</v>
      </c>
      <c r="D22" s="5">
        <v>409.42099999999999</v>
      </c>
      <c r="E22" s="5">
        <v>503.85</v>
      </c>
      <c r="F22" s="5">
        <v>505.846</v>
      </c>
      <c r="G22" s="5">
        <v>469.46699999999998</v>
      </c>
      <c r="H22" s="5">
        <v>494.08699999999999</v>
      </c>
      <c r="I22" s="5">
        <v>522.45100000000002</v>
      </c>
      <c r="J22" s="5">
        <v>552.42999999999995</v>
      </c>
      <c r="K22" s="5">
        <v>584.70500000000004</v>
      </c>
      <c r="L22" s="5">
        <v>618.66200000000003</v>
      </c>
    </row>
    <row r="23" spans="1:12" x14ac:dyDescent="0.35">
      <c r="A23" t="s">
        <v>6</v>
      </c>
      <c r="B23" t="s">
        <v>77</v>
      </c>
      <c r="C23" t="s">
        <v>83</v>
      </c>
      <c r="D23" s="5">
        <v>27.626999999999999</v>
      </c>
      <c r="E23" s="5">
        <v>245.53300000000002</v>
      </c>
      <c r="F23" s="5">
        <v>75.507000000000005</v>
      </c>
      <c r="G23" s="5">
        <v>34.828000000000003</v>
      </c>
      <c r="H23" s="5">
        <v>41.956000000000003</v>
      </c>
      <c r="I23" s="5">
        <v>46.265999999999998</v>
      </c>
      <c r="J23" s="5">
        <v>47.701000000000001</v>
      </c>
      <c r="K23" s="5">
        <v>50.38</v>
      </c>
      <c r="L23" s="5">
        <v>52.034999999999997</v>
      </c>
    </row>
    <row r="24" spans="1:12" x14ac:dyDescent="0.35">
      <c r="A24" t="s">
        <v>66</v>
      </c>
      <c r="B24" t="s">
        <v>78</v>
      </c>
      <c r="C24" t="s">
        <v>83</v>
      </c>
      <c r="D24" s="5">
        <v>0</v>
      </c>
      <c r="E24" s="5">
        <v>601.4</v>
      </c>
      <c r="F24" s="5">
        <v>-17.7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x14ac:dyDescent="0.35">
      <c r="A25" t="s">
        <v>68</v>
      </c>
      <c r="B25" t="s">
        <v>80</v>
      </c>
      <c r="C25" t="s">
        <v>83</v>
      </c>
      <c r="D25">
        <v>1404</v>
      </c>
      <c r="E25">
        <v>1478</v>
      </c>
      <c r="F25">
        <v>1533</v>
      </c>
    </row>
    <row r="26" spans="1:12" x14ac:dyDescent="0.35">
      <c r="A26" t="s">
        <v>69</v>
      </c>
      <c r="B26" t="s">
        <v>81</v>
      </c>
      <c r="C26" t="s">
        <v>83</v>
      </c>
      <c r="D26">
        <v>2307</v>
      </c>
      <c r="E26">
        <v>2305</v>
      </c>
      <c r="F26">
        <v>2286</v>
      </c>
    </row>
    <row r="27" spans="1:12" x14ac:dyDescent="0.35">
      <c r="A27" t="s">
        <v>67</v>
      </c>
      <c r="B27" t="s">
        <v>79</v>
      </c>
      <c r="C27" t="s">
        <v>83</v>
      </c>
      <c r="D27">
        <v>21219.9</v>
      </c>
      <c r="E27">
        <v>20590.7</v>
      </c>
      <c r="F27">
        <v>21080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7742-AC7C-504A-BBFA-B0C7946072C4}">
  <dimension ref="A1:B32"/>
  <sheetViews>
    <sheetView topLeftCell="A6" workbookViewId="0">
      <selection activeCell="L32" sqref="L32"/>
    </sheetView>
  </sheetViews>
  <sheetFormatPr defaultColWidth="10.6640625" defaultRowHeight="15.5" x14ac:dyDescent="0.35"/>
  <sheetData>
    <row r="1" spans="1:2" x14ac:dyDescent="0.35">
      <c r="A1" t="s">
        <v>84</v>
      </c>
    </row>
    <row r="2" spans="1:2" x14ac:dyDescent="0.35">
      <c r="A2" t="s">
        <v>85</v>
      </c>
    </row>
    <row r="3" spans="1:2" x14ac:dyDescent="0.35">
      <c r="A3" t="s">
        <v>86</v>
      </c>
    </row>
    <row r="5" spans="1:2" x14ac:dyDescent="0.35">
      <c r="A5" t="s">
        <v>87</v>
      </c>
    </row>
    <row r="6" spans="1:2" x14ac:dyDescent="0.35">
      <c r="A6" t="s">
        <v>88</v>
      </c>
    </row>
    <row r="7" spans="1:2" x14ac:dyDescent="0.35">
      <c r="A7" t="s">
        <v>89</v>
      </c>
    </row>
    <row r="8" spans="1:2" x14ac:dyDescent="0.35">
      <c r="A8" t="s">
        <v>90</v>
      </c>
    </row>
    <row r="11" spans="1:2" x14ac:dyDescent="0.35">
      <c r="A11" t="s">
        <v>103</v>
      </c>
    </row>
    <row r="12" spans="1:2" x14ac:dyDescent="0.35">
      <c r="A12" s="1" t="s">
        <v>91</v>
      </c>
    </row>
    <row r="13" spans="1:2" x14ac:dyDescent="0.35">
      <c r="A13" s="8" t="s">
        <v>92</v>
      </c>
      <c r="B13" t="s">
        <v>95</v>
      </c>
    </row>
    <row r="14" spans="1:2" x14ac:dyDescent="0.35">
      <c r="A14" s="8" t="s">
        <v>93</v>
      </c>
      <c r="B14" t="s">
        <v>108</v>
      </c>
    </row>
    <row r="15" spans="1:2" x14ac:dyDescent="0.35">
      <c r="A15" s="8" t="s">
        <v>77</v>
      </c>
      <c r="B15" t="s">
        <v>105</v>
      </c>
    </row>
    <row r="16" spans="1:2" x14ac:dyDescent="0.35">
      <c r="A16" s="8" t="s">
        <v>94</v>
      </c>
      <c r="B16" t="s">
        <v>96</v>
      </c>
    </row>
    <row r="17" spans="1:2" x14ac:dyDescent="0.35">
      <c r="A17" s="8" t="s">
        <v>110</v>
      </c>
      <c r="B17" t="s">
        <v>111</v>
      </c>
    </row>
    <row r="18" spans="1:2" x14ac:dyDescent="0.35">
      <c r="A18" s="8" t="s">
        <v>112</v>
      </c>
      <c r="B18" t="s">
        <v>113</v>
      </c>
    </row>
    <row r="19" spans="1:2" x14ac:dyDescent="0.35">
      <c r="A19" s="1" t="s">
        <v>97</v>
      </c>
      <c r="B19" t="s">
        <v>98</v>
      </c>
    </row>
    <row r="20" spans="1:2" x14ac:dyDescent="0.35">
      <c r="A20" s="1" t="s">
        <v>99</v>
      </c>
      <c r="B20" t="s">
        <v>100</v>
      </c>
    </row>
    <row r="21" spans="1:2" x14ac:dyDescent="0.35">
      <c r="A21" s="1" t="s">
        <v>74</v>
      </c>
      <c r="B21" t="s">
        <v>101</v>
      </c>
    </row>
    <row r="22" spans="1:2" x14ac:dyDescent="0.35">
      <c r="A22" s="1" t="s">
        <v>75</v>
      </c>
      <c r="B22" t="s">
        <v>102</v>
      </c>
    </row>
    <row r="24" spans="1:2" x14ac:dyDescent="0.35">
      <c r="A24" t="s">
        <v>104</v>
      </c>
    </row>
    <row r="25" spans="1:2" x14ac:dyDescent="0.35">
      <c r="A25" s="1" t="s">
        <v>91</v>
      </c>
    </row>
    <row r="26" spans="1:2" x14ac:dyDescent="0.35">
      <c r="A26" s="8" t="s">
        <v>76</v>
      </c>
      <c r="B26" t="s">
        <v>109</v>
      </c>
    </row>
    <row r="27" spans="1:2" x14ac:dyDescent="0.35">
      <c r="A27" s="8" t="s">
        <v>77</v>
      </c>
      <c r="B27" t="s">
        <v>106</v>
      </c>
    </row>
    <row r="28" spans="1:2" x14ac:dyDescent="0.35">
      <c r="A28" s="8" t="s">
        <v>112</v>
      </c>
      <c r="B28" t="s">
        <v>113</v>
      </c>
    </row>
    <row r="29" spans="1:2" x14ac:dyDescent="0.35">
      <c r="A29" s="1" t="s">
        <v>97</v>
      </c>
      <c r="B29" t="s">
        <v>107</v>
      </c>
    </row>
    <row r="30" spans="1:2" x14ac:dyDescent="0.35">
      <c r="A30" s="1" t="s">
        <v>99</v>
      </c>
      <c r="B30" t="s">
        <v>100</v>
      </c>
    </row>
    <row r="31" spans="1:2" x14ac:dyDescent="0.35">
      <c r="A31" s="1" t="s">
        <v>74</v>
      </c>
      <c r="B31" t="s">
        <v>101</v>
      </c>
    </row>
    <row r="32" spans="1:2" x14ac:dyDescent="0.35">
      <c r="A32" s="1" t="s">
        <v>75</v>
      </c>
      <c r="B32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396D66-4AA7-4C2C-8270-3274223D8C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7DF9EC-12C6-4310-8DF8-4A03469B8A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748A13-4F94-4B18-9FE3-C9236A62298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ac5d118-ba7b-4807-b700-df6f95cfff5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6951ee6-cd93-49c7-9437-e871b2a117d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March 6 Budg Baseline</vt:lpstr>
      <vt:lpstr>Budg Add-Ons</vt:lpstr>
      <vt:lpstr>Jan Econ Baseline</vt:lpstr>
      <vt:lpstr>May Econ Baseline</vt:lpstr>
      <vt:lpstr>New Outlook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Belz</dc:creator>
  <cp:lastModifiedBy>Louise Sheiner</cp:lastModifiedBy>
  <dcterms:created xsi:type="dcterms:W3CDTF">2020-05-19T20:43:19Z</dcterms:created>
  <dcterms:modified xsi:type="dcterms:W3CDTF">2020-07-31T13:40:41Z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