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brookingsinstitution.sharepoint.com/sites/hutchinscenterteam/Shared Documents/Projects/Fiscal Impact/COVID-19 Changes/September/"/>
    </mc:Choice>
  </mc:AlternateContent>
  <xr:revisionPtr revIDLastSave="11" documentId="8_{43C43BAA-198D-469E-A64F-7EA806887ED2}" xr6:coauthVersionLast="44" xr6:coauthVersionMax="44" xr10:uidLastSave="{2C03CED2-2391-491F-931F-8BA2CE8F29B3}"/>
  <bookViews>
    <workbookView xWindow="28680" yWindow="75" windowWidth="29040" windowHeight="15840" activeTab="1" xr2:uid="{32B8EDEA-5FD5-412D-8D15-F127A7E2E8F1}"/>
  </bookViews>
  <sheets>
    <sheet name="July 2020"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3" i="1" l="1"/>
  <c r="L33" i="1"/>
  <c r="X28" i="1" l="1"/>
  <c r="X29" i="1" s="1"/>
  <c r="X27" i="1"/>
  <c r="W28" i="1"/>
  <c r="V28" i="1"/>
  <c r="W27" i="1"/>
  <c r="V27" i="1"/>
  <c r="V29" i="1" s="1"/>
  <c r="F17" i="1"/>
  <c r="G17" i="1" s="1"/>
  <c r="C18" i="1"/>
  <c r="C21" i="1" s="1"/>
  <c r="D18" i="1"/>
  <c r="D21" i="1" s="1"/>
  <c r="E18" i="1"/>
  <c r="E21" i="1"/>
  <c r="F31" i="1"/>
  <c r="E31" i="1" s="1"/>
  <c r="D31" i="1" s="1"/>
  <c r="C31" i="1" s="1"/>
  <c r="M40" i="1"/>
  <c r="N40" i="1"/>
  <c r="N41" i="1"/>
  <c r="C42" i="1"/>
  <c r="D42" i="1"/>
  <c r="E42" i="1"/>
  <c r="C52" i="1"/>
  <c r="D52" i="1"/>
  <c r="V26" i="1"/>
  <c r="V38" i="1" s="1"/>
  <c r="M35" i="1"/>
  <c r="K35" i="1"/>
  <c r="N35" i="1" s="1"/>
  <c r="K36" i="1"/>
  <c r="N36" i="1" s="1"/>
  <c r="M36" i="1"/>
  <c r="M37" i="1"/>
  <c r="K37" i="1"/>
  <c r="N37" i="1" s="1"/>
  <c r="J33" i="1"/>
  <c r="J39" i="1" s="1"/>
  <c r="M39" i="1" s="1"/>
  <c r="K33" i="1"/>
  <c r="K41" i="1" s="1"/>
  <c r="W29" i="1" l="1"/>
  <c r="O36" i="1"/>
  <c r="K38" i="1"/>
  <c r="N38" i="1" s="1"/>
  <c r="T34" i="1"/>
  <c r="O37" i="1"/>
  <c r="P37" i="1" s="1"/>
  <c r="P36" i="1"/>
  <c r="L36" i="1"/>
  <c r="O35" i="1"/>
  <c r="U34" i="1" s="1"/>
  <c r="M33" i="1"/>
  <c r="N33" i="1"/>
  <c r="L37" i="1" l="1"/>
  <c r="L40" i="1" s="1"/>
  <c r="O40" i="1" s="1"/>
  <c r="K39" i="1"/>
  <c r="N39" i="1" s="1"/>
  <c r="P35" i="1"/>
  <c r="L35" i="1"/>
  <c r="L38" i="1" s="1"/>
  <c r="O38" i="1" s="1"/>
  <c r="L39" i="1" l="1"/>
  <c r="O39" i="1" s="1"/>
  <c r="E35" i="1"/>
  <c r="E36" i="1"/>
  <c r="E37" i="1"/>
  <c r="D37" i="1" l="1"/>
  <c r="D35" i="1"/>
  <c r="D36" i="1"/>
  <c r="C37" i="1" l="1"/>
  <c r="C35" i="1"/>
  <c r="C36" i="1"/>
</calcChain>
</file>

<file path=xl/sharedStrings.xml><?xml version="1.0" encoding="utf-8"?>
<sst xmlns="http://schemas.openxmlformats.org/spreadsheetml/2006/main" count="137" uniqueCount="114">
  <si>
    <t>Effects of Selected Federal Pandemic Response Programs on Personal Income, July 2020</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</si>
  <si>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</si>
  <si>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</si>
  <si>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Line</t>
  </si>
  <si>
    <t>Jan.</t>
  </si>
  <si>
    <t>Feb.</t>
  </si>
  <si>
    <t>Mar.</t>
  </si>
  <si>
    <t>Apr.</t>
  </si>
  <si>
    <t>May</t>
  </si>
  <si>
    <t>Jun.</t>
  </si>
  <si>
    <t>Jul.</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</si>
  <si>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</si>
  <si>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</si>
  <si>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</si>
  <si>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</si>
  <si>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</si>
  <si>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</si>
  <si>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</si>
  <si>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</si>
  <si>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</si>
  <si>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</si>
  <si>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</si>
  <si>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</si>
  <si>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</si>
  <si>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</si>
  <si>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</si>
  <si>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</si>
  <si>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</si>
  <si>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</si>
  <si>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</si>
  <si>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</si>
  <si>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</si>
  <si>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</si>
  <si>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</si>
  <si>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</si>
  <si>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</si>
  <si>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</si>
  <si>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</si>
  <si>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</si>
  <si>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</si>
  <si>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</si>
  <si>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</si>
  <si>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</si>
  <si>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</si>
  <si>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</si>
  <si>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6</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</si>
  <si>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</si>
  <si>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</si>
  <si>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</si>
  <si>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</si>
  <si>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</si>
  <si>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</si>
  <si>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</si>
  <si>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</si>
  <si>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7</t>
    </r>
  </si>
  <si>
    <t xml:space="preserve">        Personal current transfer payments</t>
  </si>
  <si>
    <t xml:space="preserve">                To government</t>
  </si>
  <si>
    <t xml:space="preserve">                To the rest of the world (net)</t>
  </si>
  <si>
    <t>Equals: Personal saving</t>
  </si>
  <si>
    <t>CCAdj</t>
  </si>
  <si>
    <t>-Capital consumption adjustment</t>
  </si>
  <si>
    <t>IVA</t>
  </si>
  <si>
    <t>-Inventory valuation adjustment</t>
  </si>
  <si>
    <t>NPISH</t>
  </si>
  <si>
    <t>-Nonprofit institutions serving households</t>
  </si>
  <si>
    <t>1. The Coronavirus Aid, Relief, and Economic Security Act (CARES) provides direct support to farmers and ranchers where prices and market supply chains have been impacted by the coronavirus pandemic.</t>
  </si>
  <si>
    <t xml:space="preserve">2. The Coronavirus Aid, Relief, and Economic Security Act (CARES) provides forgivable loans to help small businesses and nonprofit institutions make payroll and cover other expenses. For more </t>
  </si>
  <si>
    <r>
      <rPr>
        <sz val="11"/>
        <rFont val="Calibri"/>
        <family val="2"/>
        <scheme val="minor"/>
      </rPr>
      <t xml:space="preserve">     information, see</t>
    </r>
    <r>
      <rPr>
        <u/>
        <sz val="11"/>
        <color theme="10"/>
        <rFont val="Calibri"/>
        <family val="2"/>
        <scheme val="minor"/>
      </rPr>
      <t xml:space="preserve"> "How does the Paycheck Protection Program of 2020 impact the national income and product accounts (NIPAs)?".</t>
    </r>
  </si>
  <si>
    <t xml:space="preserve">3. The Coronavirus Aid, Relief, and Economic Security Act (CARES) temporarily suspends a two percent reduction in reimbursements paid to Medicare service providers that went into effect in </t>
  </si>
  <si>
    <t xml:space="preserve">     2013. Increased reimbursement rates will be in effect from May 1, 2020 through December 31, 2020.</t>
  </si>
  <si>
    <t>4. The Coronavirus Aid, Relief, and Economic Security Act (CARES) expanded unemployment insurance benefits provided through three programs. The Federal Pandemic Unemployment</t>
  </si>
  <si>
    <t xml:space="preserve">     Compensation (PUC) program provides a temporary weekly supplemental payment of $600 for people receiving unemployment benefits. The Pandemic Unemployment Assistance (PUA)</t>
  </si>
  <si>
    <t xml:space="preserve">     program provides temporary unemployment benefits to people who are not usually eligible for unemployment insurance benefits. The Pandemic Emergency Unemployment Compensation</t>
  </si>
  <si>
    <t xml:space="preserve">     (PEUC) program provides a temporary extension of unemployment benefits for 13 weeks to people who exhausted all available regular and extended unemployment benefits. For more</t>
  </si>
  <si>
    <r>
      <rPr>
        <sz val="11"/>
        <rFont val="Calibri"/>
        <family val="2"/>
        <scheme val="minor"/>
      </rPr>
      <t xml:space="preserve">     information, see</t>
    </r>
    <r>
      <rPr>
        <u/>
        <sz val="11"/>
        <color theme="10"/>
        <rFont val="Calibri"/>
        <family val="2"/>
        <scheme val="minor"/>
      </rPr>
      <t xml:space="preserve"> "How will the expansion of unemployment benefits in response to the COVID-19 pandemic be recorded in the NIPAs?"</t>
    </r>
  </si>
  <si>
    <t>5. The Coronavirus Aid, Relief, and Economic Security Act (CARES) provides $300 billion in direct support economic impact payments to individuals. For more information, see "How are the</t>
  </si>
  <si>
    <r>
      <rPr>
        <sz val="11"/>
        <rFont val="Calibri"/>
        <family val="2"/>
        <scheme val="minor"/>
      </rPr>
      <t xml:space="preserve">     </t>
    </r>
    <r>
      <rPr>
        <u/>
        <sz val="11"/>
        <color theme="10"/>
        <rFont val="Calibri"/>
        <family val="2"/>
        <scheme val="minor"/>
      </rPr>
      <t>economic impact payments for individuals authorized by the CARES Act of 2020 recorded in the NIPAs?".</t>
    </r>
  </si>
  <si>
    <t>6. The Coronavirus Aid, Relief, and Economic Security Act (CARES) provides funds, distributed by the Department of Health and Human Services, for hospitals and health care providers on the front</t>
  </si>
  <si>
    <t xml:space="preserve">     lines of the coronavirus response. This funding supports health care-related expenses or lost revenue attributable to COVID-19 and ensures uninsured Americans can get treatment for COVID-19.</t>
  </si>
  <si>
    <t xml:space="preserve">     In the NIPAs, funds provided to nonprofit hospitals are recorded as social benefits.</t>
  </si>
  <si>
    <t>7. The Coronavirus Aid, Relief, and Economic Security Act (CARES) provides for the temporary suspension of interest payments due on certain categories of federally held student loans. For more</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</si>
  <si>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</si>
  <si>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</si>
  <si>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</si>
  <si>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</si>
  <si>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</si>
  <si>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</si>
  <si>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t>
  </si>
  <si>
    <t>Q2</t>
  </si>
  <si>
    <t>Q1</t>
  </si>
  <si>
    <t>Annual Rates</t>
  </si>
  <si>
    <t>Actual Spending</t>
  </si>
  <si>
    <t>CBO Scorde</t>
  </si>
  <si>
    <t>Legislation</t>
  </si>
  <si>
    <t>Q3 so far</t>
  </si>
  <si>
    <t>Other</t>
  </si>
  <si>
    <t>States</t>
  </si>
  <si>
    <t>aug</t>
  </si>
  <si>
    <t>setp</t>
  </si>
  <si>
    <t>sept</t>
  </si>
  <si>
    <t>Q3</t>
  </si>
  <si>
    <t>Unemployment Compensation Expansion</t>
  </si>
  <si>
    <t>FPUC - Additional $600 per week</t>
  </si>
  <si>
    <t>PUA - Eligibility expansion</t>
  </si>
  <si>
    <t>PEUC - Additional 13 weeks of coverage</t>
  </si>
  <si>
    <t>___</t>
  </si>
  <si>
    <t>Subtotal, unemployment compensation</t>
  </si>
  <si>
    <t>CBO Legislation</t>
  </si>
  <si>
    <t>CBO TOTAL UI</t>
  </si>
  <si>
    <t>NonLegislation</t>
  </si>
  <si>
    <t>Emergecy</t>
  </si>
  <si>
    <t>State</t>
  </si>
  <si>
    <t>AS EUC</t>
  </si>
  <si>
    <t>Figure out Q3 to hit CBO total Legislation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</si>
</sst>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mmmm\ d\,\ yyyy;@"/>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name val="Calibri"/>
      <family val="2"/>
    </font>
    <font>
      <i/>
      <sz val="11"/>
      <color theme="1"/>
      <name val="Calibri"/>
      <family val="2"/>
      <scheme val="minor"/>
    </font>
    <font>
      <vertAlign val="superscript"/>
      <sz val="11"/>
      <color theme="1"/>
      <name val="Calibri"/>
      <family val="2"/>
      <scheme val="minor"/>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sz val="10"/>
      <name val="Arial"/>
      <family val="2"/>
    </font>
    <font>
      <sz val="11"/>
      <name val="Arial"/>
      <family val="2"/>
    </font>
    <font>
      <sz val="12"/>
      <name val="Arial"/>
      <family val="2"/>
    </font>
    <font>
      <u/>
      <sz val="10"/>
      <color theme="10"/>
      <name val="Arial"/>
      <family val="2"/>
    </font>
    <font>
      <sz val="11"/>
      <color theme="3"/>
      <name val="Arial"/>
      <family val="2"/>
    </font>
    <font>
      <sz val="12"/>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0">
    <border>
      <left/>
      <right/>
      <top/>
      <bottom/>
      <diagonal/>
    </border>
    <border>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diagonal/>
    </border>
    <border>
      <left style="medium">
        <color theme="0" tint="-0.499984740745262"/>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bottom/>
      <diagonal/>
    </border>
    <border>
      <left style="medium">
        <color theme="2" tint="-0.499984740745262"/>
      </left>
      <right style="medium">
        <color theme="2"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top/>
      <bottom style="thin">
        <color indexed="64"/>
      </bottom>
      <diagonal/>
    </border>
    <border>
      <left/>
      <right/>
      <top style="thin">
        <color indexed="64"/>
      </top>
      <bottom/>
      <diagonal/>
    </border>
  </borders>
  <cellStyleXfs count="14">
    <xf numFmtId="0" fontId="0" fillId="0" borderId="0"/>
    <xf numFmtId="0" fontId="3" fillId="0" borderId="0" applyNumberFormat="0" applyFill="0" applyBorder="0" applyAlignment="0" applyProtection="0"/>
    <xf numFmtId="0" fontId="1" fillId="0" borderId="0"/>
    <xf numFmtId="0" fontId="13" fillId="0" borderId="0"/>
    <xf numFmtId="0" fontId="15" fillId="0" borderId="0"/>
    <xf numFmtId="0" fontId="16" fillId="0" borderId="0" applyNumberFormat="0" applyFill="0" applyBorder="0" applyAlignment="0" applyProtection="0"/>
    <xf numFmtId="0" fontId="13" fillId="0" borderId="0"/>
    <xf numFmtId="43" fontId="13" fillId="0" borderId="0" applyFont="0" applyFill="0" applyBorder="0" applyAlignment="0" applyProtection="0"/>
    <xf numFmtId="0" fontId="13" fillId="0" borderId="0"/>
    <xf numFmtId="0" fontId="18" fillId="0" borderId="0"/>
    <xf numFmtId="0" fontId="15" fillId="0" borderId="0"/>
    <xf numFmtId="0" fontId="17" fillId="0" borderId="0" applyNumberFormat="0" applyFill="0" applyBorder="0" applyAlignment="0" applyProtection="0"/>
    <xf numFmtId="0" fontId="15" fillId="0" borderId="0"/>
    <xf numFmtId="0" fontId="17" fillId="0" borderId="0" applyNumberFormat="0" applyFill="0" applyBorder="0" applyAlignment="0" applyProtection="0"/>
  </cellStyleXfs>
  <cellXfs count="77">
    <xf numFmtId="0" fontId="0" fillId="0" borderId="0" xfId="0"/>
    <xf numFmtId="164" fontId="0" fillId="0" borderId="0" xfId="0" applyNumberFormat="1" applyAlignment="1">
      <alignment horizontal="right"/>
    </xf>
    <xf numFmtId="0" fontId="2" fillId="0" borderId="2" xfId="0" applyFont="1" applyBorder="1"/>
    <xf numFmtId="0" fontId="0" fillId="0" borderId="3" xfId="0" applyBorder="1"/>
    <xf numFmtId="0" fontId="0" fillId="0" borderId="0" xfId="0" applyAlignment="1">
      <alignment horizontal="center"/>
    </xf>
    <xf numFmtId="0" fontId="0" fillId="0" borderId="7"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2" borderId="0" xfId="0" applyFont="1" applyFill="1"/>
    <xf numFmtId="0" fontId="5" fillId="2" borderId="18" xfId="0" applyFont="1" applyFill="1" applyBorder="1"/>
    <xf numFmtId="165" fontId="2" fillId="2" borderId="19" xfId="0" quotePrefix="1" applyNumberFormat="1" applyFont="1" applyFill="1" applyBorder="1" applyAlignment="1">
      <alignment horizontal="right"/>
    </xf>
    <xf numFmtId="165" fontId="2" fillId="2" borderId="20" xfId="0" quotePrefix="1" applyNumberFormat="1" applyFont="1" applyFill="1" applyBorder="1" applyAlignment="1">
      <alignment horizontal="right"/>
    </xf>
    <xf numFmtId="165" fontId="2" fillId="2" borderId="21" xfId="0" quotePrefix="1" applyNumberFormat="1" applyFont="1" applyFill="1" applyBorder="1" applyAlignment="1">
      <alignment horizontal="right"/>
    </xf>
    <xf numFmtId="0" fontId="2" fillId="0" borderId="0" xfId="0" applyFont="1"/>
    <xf numFmtId="0" fontId="5" fillId="0" borderId="7" xfId="0" applyFont="1" applyBorder="1"/>
    <xf numFmtId="165" fontId="2" fillId="0" borderId="22" xfId="0" quotePrefix="1" applyNumberFormat="1" applyFont="1" applyBorder="1" applyAlignment="1">
      <alignment horizontal="right"/>
    </xf>
    <xf numFmtId="165" fontId="2" fillId="0" borderId="23" xfId="0" quotePrefix="1" applyNumberFormat="1" applyFont="1" applyBorder="1" applyAlignment="1">
      <alignment horizontal="right"/>
    </xf>
    <xf numFmtId="165" fontId="2" fillId="0" borderId="0" xfId="0" quotePrefix="1" applyNumberFormat="1" applyFont="1" applyAlignment="1">
      <alignment horizontal="right"/>
    </xf>
    <xf numFmtId="0" fontId="0" fillId="2" borderId="0" xfId="0" applyFill="1"/>
    <xf numFmtId="0" fontId="0" fillId="2" borderId="7" xfId="0" applyFill="1" applyBorder="1"/>
    <xf numFmtId="165" fontId="0" fillId="2" borderId="22" xfId="0" quotePrefix="1" applyNumberFormat="1" applyFill="1" applyBorder="1" applyAlignment="1">
      <alignment horizontal="right"/>
    </xf>
    <xf numFmtId="165" fontId="0" fillId="2" borderId="23" xfId="0" quotePrefix="1" applyNumberFormat="1" applyFill="1" applyBorder="1" applyAlignment="1">
      <alignment horizontal="right"/>
    </xf>
    <xf numFmtId="165" fontId="0" fillId="2" borderId="0" xfId="0" quotePrefix="1" applyNumberFormat="1" applyFill="1" applyAlignment="1">
      <alignment horizontal="right"/>
    </xf>
    <xf numFmtId="165" fontId="0" fillId="0" borderId="22" xfId="0" quotePrefix="1" applyNumberFormat="1" applyBorder="1" applyAlignment="1">
      <alignment horizontal="right"/>
    </xf>
    <xf numFmtId="165" fontId="0" fillId="0" borderId="23" xfId="0" quotePrefix="1" applyNumberFormat="1" applyBorder="1" applyAlignment="1">
      <alignment horizontal="right"/>
    </xf>
    <xf numFmtId="165" fontId="0" fillId="0" borderId="0" xfId="0" quotePrefix="1" applyNumberFormat="1" applyAlignment="1">
      <alignment horizontal="right"/>
    </xf>
    <xf numFmtId="0" fontId="5" fillId="2" borderId="7" xfId="0" applyFont="1" applyFill="1" applyBorder="1"/>
    <xf numFmtId="165" fontId="2" fillId="2" borderId="22" xfId="0" quotePrefix="1" applyNumberFormat="1" applyFont="1" applyFill="1" applyBorder="1" applyAlignment="1">
      <alignment horizontal="right"/>
    </xf>
    <xf numFmtId="165" fontId="2" fillId="2" borderId="23" xfId="0" quotePrefix="1" applyNumberFormat="1" applyFont="1" applyFill="1" applyBorder="1" applyAlignment="1">
      <alignment horizontal="right"/>
    </xf>
    <xf numFmtId="165" fontId="2" fillId="2" borderId="0" xfId="0" quotePrefix="1" applyNumberFormat="1" applyFont="1" applyFill="1" applyAlignment="1">
      <alignment horizontal="right"/>
    </xf>
    <xf numFmtId="0" fontId="6" fillId="2" borderId="7" xfId="0" applyFont="1" applyFill="1" applyBorder="1"/>
    <xf numFmtId="0" fontId="0" fillId="0" borderId="24" xfId="0" applyBorder="1"/>
    <xf numFmtId="0" fontId="6" fillId="0" borderId="7" xfId="0" applyFont="1" applyBorder="1"/>
    <xf numFmtId="0" fontId="6" fillId="0" borderId="7" xfId="0" applyFont="1" applyBorder="1" applyAlignment="1">
      <alignment horizontal="left"/>
    </xf>
    <xf numFmtId="0" fontId="9" fillId="0" borderId="7" xfId="2" quotePrefix="1" applyFont="1" applyBorder="1" applyAlignment="1">
      <alignment horizontal="left"/>
    </xf>
    <xf numFmtId="0" fontId="9" fillId="2" borderId="7" xfId="2" quotePrefix="1" applyFont="1" applyFill="1" applyBorder="1" applyAlignment="1">
      <alignment horizontal="left"/>
    </xf>
    <xf numFmtId="0" fontId="6" fillId="2" borderId="7" xfId="0" applyFont="1" applyFill="1" applyBorder="1" applyAlignment="1">
      <alignment horizontal="left"/>
    </xf>
    <xf numFmtId="0" fontId="0" fillId="2" borderId="7" xfId="0" applyFill="1" applyBorder="1" applyAlignment="1">
      <alignment horizontal="left"/>
    </xf>
    <xf numFmtId="0" fontId="10" fillId="2" borderId="7" xfId="0" applyFont="1" applyFill="1" applyBorder="1" applyAlignment="1">
      <alignment horizontal="left" indent="3"/>
    </xf>
    <xf numFmtId="0" fontId="11" fillId="2" borderId="7" xfId="0" applyFont="1" applyFill="1" applyBorder="1" applyAlignment="1">
      <alignment horizontal="left"/>
    </xf>
    <xf numFmtId="0" fontId="2" fillId="2" borderId="1" xfId="0" applyFont="1" applyFill="1" applyBorder="1"/>
    <xf numFmtId="0" fontId="5" fillId="2" borderId="25" xfId="0" applyFont="1" applyFill="1" applyBorder="1"/>
    <xf numFmtId="165" fontId="2" fillId="2" borderId="26" xfId="0" quotePrefix="1" applyNumberFormat="1" applyFont="1" applyFill="1" applyBorder="1" applyAlignment="1">
      <alignment horizontal="right"/>
    </xf>
    <xf numFmtId="165" fontId="2" fillId="2" borderId="27" xfId="0" quotePrefix="1" applyNumberFormat="1" applyFont="1" applyFill="1" applyBorder="1" applyAlignment="1">
      <alignment horizontal="right"/>
    </xf>
    <xf numFmtId="165" fontId="2" fillId="2" borderId="1" xfId="0" quotePrefix="1" applyNumberFormat="1" applyFont="1" applyFill="1" applyBorder="1" applyAlignment="1">
      <alignment horizontal="right"/>
    </xf>
    <xf numFmtId="0" fontId="0" fillId="0" borderId="0" xfId="0" quotePrefix="1"/>
    <xf numFmtId="0" fontId="9" fillId="0" borderId="0" xfId="1" applyFont="1" applyAlignment="1">
      <alignment horizontal="left" vertical="center"/>
    </xf>
    <xf numFmtId="0" fontId="3" fillId="0" borderId="0" xfId="1" applyAlignment="1">
      <alignment horizontal="left" vertical="center"/>
    </xf>
    <xf numFmtId="0" fontId="9" fillId="0" borderId="0" xfId="1" applyFont="1" applyFill="1" applyAlignment="1">
      <alignment horizontal="left" vertical="center"/>
    </xf>
    <xf numFmtId="0" fontId="0" fillId="0" borderId="0" xfId="0" applyAlignment="1">
      <alignment horizontal="left" vertical="center"/>
    </xf>
    <xf numFmtId="0" fontId="3" fillId="0" borderId="0" xfId="1"/>
    <xf numFmtId="0" fontId="0" fillId="0" borderId="0" xfId="0" applyAlignment="1">
      <alignment horizontal="left" vertical="center" indent="2"/>
    </xf>
    <xf numFmtId="3" fontId="0" fillId="0" borderId="0" xfId="0" applyNumberFormat="1" applyAlignment="1">
      <alignment horizontal="center"/>
    </xf>
    <xf numFmtId="3" fontId="0" fillId="3" borderId="0" xfId="0" applyNumberFormat="1" applyFill="1" applyAlignment="1">
      <alignment horizontal="center"/>
    </xf>
    <xf numFmtId="3" fontId="0" fillId="0" borderId="0" xfId="0" applyNumberFormat="1"/>
    <xf numFmtId="3" fontId="14" fillId="0" borderId="0" xfId="0" applyNumberFormat="1" applyFont="1" applyFill="1" applyAlignment="1"/>
    <xf numFmtId="0" fontId="14" fillId="0" borderId="0" xfId="0" applyFont="1" applyFill="1" applyBorder="1" applyAlignment="1"/>
    <xf numFmtId="3" fontId="14" fillId="0" borderId="0" xfId="0" applyNumberFormat="1" applyFont="1" applyFill="1" applyBorder="1" applyAlignment="1">
      <alignment horizontal="right"/>
    </xf>
    <xf numFmtId="0" fontId="14" fillId="0" borderId="28" xfId="0" applyNumberFormat="1" applyFont="1" applyFill="1" applyBorder="1" applyAlignment="1"/>
    <xf numFmtId="0" fontId="14" fillId="0" borderId="28" xfId="0" applyNumberFormat="1" applyFont="1" applyFill="1" applyBorder="1" applyAlignment="1">
      <alignment horizontal="right"/>
    </xf>
    <xf numFmtId="0" fontId="14" fillId="0" borderId="0" xfId="0" applyNumberFormat="1" applyFont="1" applyFill="1" applyAlignment="1"/>
    <xf numFmtId="3" fontId="14" fillId="0" borderId="29" xfId="0" applyNumberFormat="1" applyFont="1" applyFill="1" applyBorder="1" applyAlignment="1">
      <alignment horizontal="right"/>
    </xf>
    <xf numFmtId="0" fontId="0" fillId="0" borderId="22"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14">
    <cellStyle name="Comma 2" xfId="7" xr:uid="{00000000-0005-0000-0000-000000000000}"/>
    <cellStyle name="Hyperlink" xfId="1" builtinId="8"/>
    <cellStyle name="Hyperlink 2" xfId="11" xr:uid="{00000000-0005-0000-0000-000002000000}"/>
    <cellStyle name="Hyperlink 3" xfId="5" xr:uid="{00000000-0005-0000-0000-000033000000}"/>
    <cellStyle name="Hyperlink 7" xfId="13" xr:uid="{00000000-0005-0000-0000-000003000000}"/>
    <cellStyle name="Normal" xfId="0" builtinId="0"/>
    <cellStyle name="Normal 14" xfId="2" xr:uid="{782289D2-4F44-4C32-B787-A3F1FE4530F0}"/>
    <cellStyle name="Normal 19 2" xfId="12" xr:uid="{00000000-0005-0000-0000-000005000000}"/>
    <cellStyle name="Normal 2" xfId="9" xr:uid="{00000000-0005-0000-0000-000006000000}"/>
    <cellStyle name="Normal 2 2" xfId="6" xr:uid="{00000000-0005-0000-0000-000007000000}"/>
    <cellStyle name="Normal 2 3" xfId="4" xr:uid="{00000000-0005-0000-0000-000008000000}"/>
    <cellStyle name="Normal 3" xfId="10" xr:uid="{00000000-0005-0000-0000-000009000000}"/>
    <cellStyle name="Normal 3 2" xfId="8" xr:uid="{00000000-0005-0000-0000-00000A000000}"/>
    <cellStyle name="Normal 5" xfId="3"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7" Type="http://schemas.openxmlformats.org/officeDocument/2006/relationships/customProperty" Target="../customProperty1.bin"/><Relationship Id="rId2" Type="http://schemas.openxmlformats.org/officeDocument/2006/relationships/hyperlink" Target="https://www.bea.gov/help/faq/121" TargetMode="External"/><Relationship Id="rId1" Type="http://schemas.openxmlformats.org/officeDocument/2006/relationships/hyperlink" Target="https://www.bea.gov/help/faq/1408" TargetMode="External"/><Relationship Id="rId6" Type="http://schemas.openxmlformats.org/officeDocument/2006/relationships/printerSettings" Target="../printerSettings/printerSettings1.bin"/><Relationship Id="rId5" Type="http://schemas.openxmlformats.org/officeDocument/2006/relationships/hyperlink" Target="https://www.bea.gov/help/faq/1415"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63354-354D-43F4-BA31-2DC297D0C41A}">
  <dimension ref="A1:X90"/>
  <sheetViews>
    <sheetView zoomScale="80" zoomScaleNormal="80" workbookViewId="0">
      <selection activeCell="L17" sqref="L17"/>
    </sheetView>
  </sheetViews>
  <sheetFormatPr defaultRowHeight="14.5" x14ac:dyDescent="0.35"/>
  <cols>
    <col min="1" max="1" width="6.54296875" customWidth="1"/>
    <col min="2" max="2" width="62.453125" customWidth="1"/>
    <col min="3" max="9" width="12.453125" customWidth="1"/>
  </cols>
  <sheetData>
    <row r="1" spans="1:24" x14ac:dyDescent="0.35">
      <c r="J1" s="1"/>
      <c r="K1" s="1"/>
    </row>
    <row r="2" spans="1:24" x14ac:dyDescent="0.35">
      <c r="A2" s="72" t="s">
        <v>0</v>
      </c>
      <c r="B2" s="72"/>
      <c r="C2" s="72"/>
      <c r="D2" s="72"/>
      <c r="E2" s="72"/>
      <c r="F2" s="72"/>
      <c r="G2" s="72"/>
      <c r="H2" s="72"/>
      <c r="I2" s="72"/>
    </row>
    <row r="3" spans="1:24" x14ac:dyDescent="0.35">
      <c r="A3" s="72" t="s">
        <v>1</v>
      </c>
      <c r="B3" s="72"/>
      <c r="C3" s="72"/>
      <c r="D3" s="72"/>
      <c r="E3" s="72"/>
      <c r="F3" s="72"/>
      <c r="G3" s="72"/>
      <c r="H3" s="72"/>
      <c r="I3" s="72"/>
    </row>
    <row r="4" spans="1:24" ht="15" thickBot="1" x14ac:dyDescent="0.4">
      <c r="A4" s="73"/>
      <c r="B4" s="73"/>
      <c r="C4" s="73"/>
      <c r="D4" s="73"/>
      <c r="E4" s="73"/>
      <c r="F4" s="73"/>
      <c r="G4" s="73"/>
      <c r="H4" s="73"/>
      <c r="I4" s="73"/>
    </row>
    <row r="5" spans="1:24" x14ac:dyDescent="0.35">
      <c r="A5" s="2"/>
      <c r="B5" s="3"/>
      <c r="C5" s="74" t="s">
        <v>2</v>
      </c>
      <c r="D5" s="75"/>
      <c r="E5" s="75"/>
      <c r="F5" s="75"/>
      <c r="G5" s="75"/>
      <c r="H5" s="75"/>
      <c r="I5" s="76"/>
      <c r="J5" s="67" t="s">
        <v>90</v>
      </c>
      <c r="K5" s="68"/>
      <c r="L5" s="68"/>
      <c r="M5" s="67" t="s">
        <v>91</v>
      </c>
      <c r="N5" s="68"/>
      <c r="O5" s="68"/>
    </row>
    <row r="6" spans="1:24" x14ac:dyDescent="0.35">
      <c r="A6" s="4" t="s">
        <v>3</v>
      </c>
      <c r="B6" s="5"/>
      <c r="C6" s="69">
        <v>2020</v>
      </c>
      <c r="D6" s="70"/>
      <c r="E6" s="70"/>
      <c r="F6" s="70"/>
      <c r="G6" s="70"/>
      <c r="H6" s="70"/>
      <c r="I6" s="71"/>
      <c r="J6" t="s">
        <v>89</v>
      </c>
      <c r="K6" t="s">
        <v>88</v>
      </c>
      <c r="L6" t="s">
        <v>100</v>
      </c>
      <c r="M6" t="s">
        <v>89</v>
      </c>
      <c r="N6" t="s">
        <v>88</v>
      </c>
      <c r="O6" t="s">
        <v>100</v>
      </c>
      <c r="P6" t="s">
        <v>97</v>
      </c>
      <c r="Q6" t="s">
        <v>98</v>
      </c>
    </row>
    <row r="7" spans="1:24" x14ac:dyDescent="0.35">
      <c r="A7" s="6"/>
      <c r="B7" s="7"/>
      <c r="C7" s="8" t="s">
        <v>4</v>
      </c>
      <c r="D7" s="9" t="s">
        <v>5</v>
      </c>
      <c r="E7" s="10" t="s">
        <v>6</v>
      </c>
      <c r="F7" s="11" t="s">
        <v>7</v>
      </c>
      <c r="G7" s="11" t="s">
        <v>8</v>
      </c>
      <c r="H7" s="11" t="s">
        <v>9</v>
      </c>
      <c r="I7" s="12" t="s">
        <v>10</v>
      </c>
      <c r="Q7" t="s">
        <v>99</v>
      </c>
    </row>
    <row r="8" spans="1:24" x14ac:dyDescent="0.35">
      <c r="A8" s="13">
        <v>1</v>
      </c>
      <c r="B8" s="14" t="s">
        <v>11</v>
      </c>
      <c r="C8" s="15">
        <v>18973.3</v>
      </c>
      <c r="D8" s="16">
        <v>19116.2</v>
      </c>
      <c r="E8" s="17">
        <v>18763.5</v>
      </c>
      <c r="F8" s="16">
        <v>21055.1</v>
      </c>
      <c r="G8" s="17">
        <v>20177.2</v>
      </c>
      <c r="H8" s="16">
        <v>19972.2</v>
      </c>
      <c r="I8" s="17">
        <v>20042.7</v>
      </c>
    </row>
    <row r="9" spans="1:24" x14ac:dyDescent="0.35">
      <c r="A9" s="18">
        <v>2</v>
      </c>
      <c r="B9" s="19" t="s">
        <v>12</v>
      </c>
      <c r="C9" s="20">
        <v>11714.7</v>
      </c>
      <c r="D9" s="21">
        <v>11824.6</v>
      </c>
      <c r="E9" s="22">
        <v>11483.9</v>
      </c>
      <c r="F9" s="21">
        <v>10627.8</v>
      </c>
      <c r="G9" s="22">
        <v>10894.3</v>
      </c>
      <c r="H9" s="21">
        <v>11129.5</v>
      </c>
      <c r="I9" s="22">
        <v>11279.4</v>
      </c>
    </row>
    <row r="10" spans="1:24" x14ac:dyDescent="0.35">
      <c r="A10" s="23">
        <v>3</v>
      </c>
      <c r="B10" s="24" t="s">
        <v>13</v>
      </c>
      <c r="C10" s="25">
        <v>9560.7999999999993</v>
      </c>
      <c r="D10" s="26">
        <v>9659.2999999999993</v>
      </c>
      <c r="E10" s="27">
        <v>9358.1</v>
      </c>
      <c r="F10" s="26">
        <v>8631.2000000000007</v>
      </c>
      <c r="G10" s="27">
        <v>8862</v>
      </c>
      <c r="H10" s="26">
        <v>9048.9</v>
      </c>
      <c r="I10" s="27">
        <v>9174.4</v>
      </c>
    </row>
    <row r="11" spans="1:24" x14ac:dyDescent="0.35">
      <c r="A11">
        <v>4</v>
      </c>
      <c r="B11" s="5" t="s">
        <v>14</v>
      </c>
      <c r="C11" s="28">
        <v>8083.1</v>
      </c>
      <c r="D11" s="29">
        <v>8176.7</v>
      </c>
      <c r="E11" s="30">
        <v>7873.7</v>
      </c>
      <c r="F11" s="29">
        <v>7194.5</v>
      </c>
      <c r="G11" s="30">
        <v>7449.5</v>
      </c>
      <c r="H11" s="29">
        <v>7630.2</v>
      </c>
      <c r="I11" s="30">
        <v>7739.1</v>
      </c>
    </row>
    <row r="12" spans="1:24" x14ac:dyDescent="0.35">
      <c r="A12" s="23">
        <v>5</v>
      </c>
      <c r="B12" s="24" t="s">
        <v>15</v>
      </c>
      <c r="C12" s="25">
        <v>1477.7</v>
      </c>
      <c r="D12" s="26">
        <v>1482.5</v>
      </c>
      <c r="E12" s="27">
        <v>1484.4</v>
      </c>
      <c r="F12" s="26">
        <v>1436.7</v>
      </c>
      <c r="G12" s="27">
        <v>1412.5</v>
      </c>
      <c r="H12" s="26">
        <v>1418.7</v>
      </c>
      <c r="I12" s="27">
        <v>1435.3</v>
      </c>
    </row>
    <row r="13" spans="1:24" x14ac:dyDescent="0.35">
      <c r="A13">
        <v>6</v>
      </c>
      <c r="B13" s="5" t="s">
        <v>16</v>
      </c>
      <c r="C13" s="28">
        <v>2153.9</v>
      </c>
      <c r="D13" s="29">
        <v>2165.3000000000002</v>
      </c>
      <c r="E13" s="30">
        <v>2125.8000000000002</v>
      </c>
      <c r="F13" s="29">
        <v>1996.6</v>
      </c>
      <c r="G13" s="30">
        <v>2032.4</v>
      </c>
      <c r="H13" s="29">
        <v>2080.5</v>
      </c>
      <c r="I13" s="30">
        <v>2105</v>
      </c>
    </row>
    <row r="14" spans="1:24" x14ac:dyDescent="0.35">
      <c r="A14" s="13">
        <v>7</v>
      </c>
      <c r="B14" s="31" t="s">
        <v>17</v>
      </c>
      <c r="C14" s="32">
        <v>1719.1</v>
      </c>
      <c r="D14" s="33">
        <v>1762.3</v>
      </c>
      <c r="E14" s="34">
        <v>1636.6</v>
      </c>
      <c r="F14" s="33">
        <v>1443.8</v>
      </c>
      <c r="G14" s="34">
        <v>1489.4</v>
      </c>
      <c r="H14" s="33">
        <v>1589.5</v>
      </c>
      <c r="I14" s="34">
        <v>1611.5</v>
      </c>
      <c r="T14" t="s">
        <v>107</v>
      </c>
    </row>
    <row r="15" spans="1:24" x14ac:dyDescent="0.35">
      <c r="A15">
        <v>8</v>
      </c>
      <c r="B15" s="5" t="s">
        <v>18</v>
      </c>
      <c r="C15" s="28">
        <v>44.5</v>
      </c>
      <c r="D15" s="29">
        <v>79.8</v>
      </c>
      <c r="E15" s="30">
        <v>44.9</v>
      </c>
      <c r="F15" s="29">
        <v>31.7</v>
      </c>
      <c r="G15" s="30">
        <v>18.899999999999999</v>
      </c>
      <c r="H15" s="29">
        <v>54.2</v>
      </c>
      <c r="I15" s="30">
        <v>42</v>
      </c>
    </row>
    <row r="16" spans="1:24" x14ac:dyDescent="0.35">
      <c r="A16" s="23"/>
      <c r="B16" s="35" t="s">
        <v>19</v>
      </c>
      <c r="C16" s="25"/>
      <c r="D16" s="26"/>
      <c r="E16" s="27"/>
      <c r="F16" s="26"/>
      <c r="G16" s="27"/>
      <c r="H16" s="26"/>
      <c r="I16" s="27"/>
      <c r="S16" s="63"/>
      <c r="T16" s="63"/>
      <c r="U16" s="63"/>
      <c r="V16" s="64">
        <v>2020</v>
      </c>
      <c r="W16" s="64">
        <v>2021</v>
      </c>
      <c r="X16">
        <v>2022</v>
      </c>
    </row>
    <row r="17" spans="1:24" ht="16.5" x14ac:dyDescent="0.35">
      <c r="A17" s="23">
        <v>9</v>
      </c>
      <c r="B17" s="24" t="s">
        <v>20</v>
      </c>
      <c r="C17" s="25" t="s">
        <v>87</v>
      </c>
      <c r="D17" s="26" t="s">
        <v>87</v>
      </c>
      <c r="E17" s="27" t="s">
        <v>87</v>
      </c>
      <c r="F17" s="26" t="str">
        <f>E17</f>
        <v>...</v>
      </c>
      <c r="G17" s="27" t="str">
        <f>F17</f>
        <v>...</v>
      </c>
      <c r="H17" s="26">
        <v>50.6</v>
      </c>
      <c r="I17" s="27">
        <v>20.5</v>
      </c>
      <c r="S17" s="60"/>
      <c r="T17" s="60"/>
      <c r="U17" s="60"/>
      <c r="V17" s="66"/>
      <c r="W17" s="66"/>
    </row>
    <row r="18" spans="1:24" ht="16.5" x14ac:dyDescent="0.35">
      <c r="A18">
        <v>10</v>
      </c>
      <c r="B18" s="36" t="s">
        <v>21</v>
      </c>
      <c r="C18" s="28" t="str">
        <f>C17</f>
        <v>...</v>
      </c>
      <c r="D18" s="29" t="str">
        <f>D17</f>
        <v>...</v>
      </c>
      <c r="E18" s="30" t="str">
        <f>E17</f>
        <v>...</v>
      </c>
      <c r="F18" s="29">
        <v>2.9</v>
      </c>
      <c r="G18" s="30">
        <v>7.4</v>
      </c>
      <c r="H18" s="29">
        <v>9</v>
      </c>
      <c r="I18" s="30">
        <v>9.1</v>
      </c>
      <c r="S18" s="65" t="s">
        <v>101</v>
      </c>
      <c r="T18" s="65"/>
      <c r="U18" s="65"/>
      <c r="V18" s="62"/>
      <c r="W18" s="60"/>
    </row>
    <row r="19" spans="1:24" x14ac:dyDescent="0.35">
      <c r="A19" s="23">
        <v>11</v>
      </c>
      <c r="B19" s="24" t="s">
        <v>22</v>
      </c>
      <c r="C19" s="25">
        <v>1674.7</v>
      </c>
      <c r="D19" s="26">
        <v>1682.5</v>
      </c>
      <c r="E19" s="27">
        <v>1591.7</v>
      </c>
      <c r="F19" s="26">
        <v>1412.1</v>
      </c>
      <c r="G19" s="27">
        <v>1470.4</v>
      </c>
      <c r="H19" s="26">
        <v>1535.3</v>
      </c>
      <c r="I19" s="27">
        <v>1569.5</v>
      </c>
      <c r="S19" s="65"/>
      <c r="T19" s="61" t="s">
        <v>102</v>
      </c>
      <c r="U19" s="65"/>
      <c r="V19" s="62">
        <v>285.56</v>
      </c>
      <c r="W19" s="62">
        <v>5</v>
      </c>
      <c r="X19">
        <v>0</v>
      </c>
    </row>
    <row r="20" spans="1:24" x14ac:dyDescent="0.35">
      <c r="B20" s="37" t="s">
        <v>23</v>
      </c>
      <c r="C20" s="28"/>
      <c r="D20" s="29"/>
      <c r="E20" s="30"/>
      <c r="F20" s="29"/>
      <c r="G20" s="30"/>
      <c r="H20" s="29"/>
      <c r="I20" s="30"/>
      <c r="S20" s="60"/>
      <c r="T20" s="65" t="s">
        <v>103</v>
      </c>
      <c r="U20" s="60"/>
      <c r="V20" s="62">
        <v>67.209999999999994</v>
      </c>
      <c r="W20" s="62">
        <v>13.68</v>
      </c>
      <c r="X20">
        <v>0</v>
      </c>
    </row>
    <row r="21" spans="1:24" ht="16.5" x14ac:dyDescent="0.35">
      <c r="A21">
        <v>12</v>
      </c>
      <c r="B21" s="36" t="s">
        <v>21</v>
      </c>
      <c r="C21" s="28" t="str">
        <f>C18</f>
        <v>...</v>
      </c>
      <c r="D21" s="29" t="str">
        <f>D18</f>
        <v>...</v>
      </c>
      <c r="E21" s="30" t="str">
        <f>E18</f>
        <v>...</v>
      </c>
      <c r="F21" s="29">
        <v>95</v>
      </c>
      <c r="G21" s="30">
        <v>240</v>
      </c>
      <c r="H21" s="29">
        <v>292.2</v>
      </c>
      <c r="I21" s="30">
        <v>295.39999999999998</v>
      </c>
      <c r="S21" s="60"/>
      <c r="T21" s="65" t="s">
        <v>104</v>
      </c>
      <c r="U21" s="60"/>
      <c r="V21" s="62">
        <v>11.12</v>
      </c>
      <c r="W21" s="62">
        <v>47.8</v>
      </c>
      <c r="X21">
        <v>0</v>
      </c>
    </row>
    <row r="22" spans="1:24" x14ac:dyDescent="0.35">
      <c r="A22" s="13">
        <v>13</v>
      </c>
      <c r="B22" s="31" t="s">
        <v>24</v>
      </c>
      <c r="C22" s="32">
        <v>800.8</v>
      </c>
      <c r="D22" s="33">
        <v>802.3</v>
      </c>
      <c r="E22" s="34">
        <v>803.9</v>
      </c>
      <c r="F22" s="33">
        <v>800.8</v>
      </c>
      <c r="G22" s="34">
        <v>798.4</v>
      </c>
      <c r="H22" s="33">
        <v>794.3</v>
      </c>
      <c r="I22" s="34">
        <v>804.9</v>
      </c>
      <c r="S22" s="60"/>
      <c r="T22" s="65" t="s">
        <v>95</v>
      </c>
      <c r="U22" s="60"/>
      <c r="V22" s="62">
        <v>6.2149999999999999</v>
      </c>
      <c r="W22" s="62">
        <v>5.0049999999999999</v>
      </c>
      <c r="X22">
        <v>0</v>
      </c>
    </row>
    <row r="23" spans="1:24" x14ac:dyDescent="0.35">
      <c r="A23" s="18">
        <v>14</v>
      </c>
      <c r="B23" s="19" t="s">
        <v>25</v>
      </c>
      <c r="C23" s="20">
        <v>2990.1</v>
      </c>
      <c r="D23" s="21">
        <v>2984.1</v>
      </c>
      <c r="E23" s="22">
        <v>2978.8</v>
      </c>
      <c r="F23" s="21">
        <v>2942.4</v>
      </c>
      <c r="G23" s="22">
        <v>2903.4</v>
      </c>
      <c r="H23" s="21">
        <v>2868.5</v>
      </c>
      <c r="I23" s="22">
        <v>2857</v>
      </c>
      <c r="S23" s="60"/>
      <c r="T23" s="65"/>
      <c r="U23" s="60"/>
      <c r="V23" s="62" t="s">
        <v>105</v>
      </c>
      <c r="W23" s="62" t="s">
        <v>105</v>
      </c>
    </row>
    <row r="24" spans="1:24" x14ac:dyDescent="0.35">
      <c r="A24" s="23">
        <v>15</v>
      </c>
      <c r="B24" s="24" t="s">
        <v>26</v>
      </c>
      <c r="C24" s="25">
        <v>1688.5</v>
      </c>
      <c r="D24" s="26">
        <v>1679.8</v>
      </c>
      <c r="E24" s="27">
        <v>1671</v>
      </c>
      <c r="F24" s="26">
        <v>1651.3</v>
      </c>
      <c r="G24" s="27">
        <v>1631.6</v>
      </c>
      <c r="H24" s="26">
        <v>1611.8</v>
      </c>
      <c r="I24" s="27">
        <v>1614.9</v>
      </c>
      <c r="S24" s="60"/>
      <c r="T24" s="65"/>
      <c r="U24" s="60" t="s">
        <v>106</v>
      </c>
      <c r="V24" s="62">
        <v>370.10500000000002</v>
      </c>
      <c r="W24" s="62">
        <v>71.484999999999999</v>
      </c>
      <c r="X24">
        <v>0</v>
      </c>
    </row>
    <row r="25" spans="1:24" x14ac:dyDescent="0.35">
      <c r="A25">
        <v>16</v>
      </c>
      <c r="B25" s="5" t="s">
        <v>27</v>
      </c>
      <c r="C25" s="28">
        <v>1301.7</v>
      </c>
      <c r="D25" s="29">
        <v>1304.4000000000001</v>
      </c>
      <c r="E25" s="30">
        <v>1307.8</v>
      </c>
      <c r="F25" s="29">
        <v>1291.0999999999999</v>
      </c>
      <c r="G25" s="30">
        <v>1271.8</v>
      </c>
      <c r="H25" s="29">
        <v>1256.8</v>
      </c>
      <c r="I25" s="30">
        <v>1242.0999999999999</v>
      </c>
    </row>
    <row r="26" spans="1:24" x14ac:dyDescent="0.35">
      <c r="A26" s="13">
        <v>17</v>
      </c>
      <c r="B26" s="31" t="s">
        <v>28</v>
      </c>
      <c r="C26" s="32">
        <v>3203.8</v>
      </c>
      <c r="D26" s="33">
        <v>3211.2</v>
      </c>
      <c r="E26" s="34">
        <v>3291.4</v>
      </c>
      <c r="F26" s="33">
        <v>6590.9</v>
      </c>
      <c r="G26" s="34">
        <v>5475.8</v>
      </c>
      <c r="H26" s="33">
        <v>4996.6000000000004</v>
      </c>
      <c r="I26" s="34">
        <v>4912.6000000000004</v>
      </c>
      <c r="S26" t="s">
        <v>108</v>
      </c>
      <c r="V26">
        <f>557</f>
        <v>557</v>
      </c>
      <c r="W26">
        <v>166</v>
      </c>
      <c r="X26">
        <v>67</v>
      </c>
    </row>
    <row r="27" spans="1:24" x14ac:dyDescent="0.35">
      <c r="A27">
        <v>18</v>
      </c>
      <c r="B27" s="5" t="s">
        <v>29</v>
      </c>
      <c r="C27" s="28">
        <v>3157.9</v>
      </c>
      <c r="D27" s="29">
        <v>3165.4</v>
      </c>
      <c r="E27" s="30">
        <v>3245.7</v>
      </c>
      <c r="F27" s="29">
        <v>6545.2</v>
      </c>
      <c r="G27" s="30">
        <v>5430</v>
      </c>
      <c r="H27" s="29">
        <v>4936.3</v>
      </c>
      <c r="I27" s="30">
        <v>4866.7</v>
      </c>
      <c r="S27" t="s">
        <v>109</v>
      </c>
      <c r="V27" s="59">
        <f>V26-V24</f>
        <v>186.89499999999998</v>
      </c>
      <c r="W27" s="59">
        <f>W26-W24</f>
        <v>94.515000000000001</v>
      </c>
      <c r="X27">
        <f>X26</f>
        <v>67</v>
      </c>
    </row>
    <row r="28" spans="1:24" x14ac:dyDescent="0.35">
      <c r="A28" s="23">
        <v>19</v>
      </c>
      <c r="B28" s="24" t="s">
        <v>30</v>
      </c>
      <c r="C28" s="25">
        <v>1064.9000000000001</v>
      </c>
      <c r="D28" s="26">
        <v>1067.2</v>
      </c>
      <c r="E28" s="27">
        <v>1073.3</v>
      </c>
      <c r="F28" s="26">
        <v>1074.8</v>
      </c>
      <c r="G28" s="27">
        <v>1076.3</v>
      </c>
      <c r="H28" s="26">
        <v>1075.0999999999999</v>
      </c>
      <c r="I28" s="27">
        <v>1080.5999999999999</v>
      </c>
      <c r="S28" t="s">
        <v>110</v>
      </c>
      <c r="V28" s="59">
        <f>V21</f>
        <v>11.12</v>
      </c>
      <c r="W28" s="59">
        <f>W21</f>
        <v>47.8</v>
      </c>
      <c r="X28">
        <f>24</f>
        <v>24</v>
      </c>
    </row>
    <row r="29" spans="1:24" x14ac:dyDescent="0.35">
      <c r="A29">
        <v>20</v>
      </c>
      <c r="B29" s="5" t="s">
        <v>31</v>
      </c>
      <c r="C29" s="28">
        <v>802.1</v>
      </c>
      <c r="D29" s="29">
        <v>804.5</v>
      </c>
      <c r="E29" s="30">
        <v>807.3</v>
      </c>
      <c r="F29" s="29">
        <v>810.6</v>
      </c>
      <c r="G29" s="30">
        <v>828.7</v>
      </c>
      <c r="H29" s="29">
        <v>832.9</v>
      </c>
      <c r="I29" s="30">
        <v>837.5</v>
      </c>
      <c r="O29" t="s">
        <v>113</v>
      </c>
      <c r="S29" t="s">
        <v>111</v>
      </c>
      <c r="V29" s="59">
        <f>V27-V28</f>
        <v>175.77499999999998</v>
      </c>
      <c r="W29" s="59">
        <f>W27-W28</f>
        <v>46.715000000000003</v>
      </c>
      <c r="X29">
        <f>X26-X28</f>
        <v>43</v>
      </c>
    </row>
    <row r="30" spans="1:24" x14ac:dyDescent="0.35">
      <c r="A30" s="23"/>
      <c r="B30" s="35" t="s">
        <v>32</v>
      </c>
      <c r="C30" s="25"/>
      <c r="D30" s="26"/>
      <c r="E30" s="27"/>
      <c r="F30" s="26"/>
      <c r="G30" s="27"/>
      <c r="H30" s="26"/>
      <c r="I30" s="27"/>
    </row>
    <row r="31" spans="1:24" ht="16.5" x14ac:dyDescent="0.35">
      <c r="A31" s="23">
        <v>21</v>
      </c>
      <c r="B31" s="24" t="s">
        <v>33</v>
      </c>
      <c r="C31" s="25" t="str">
        <f>D31</f>
        <v>...</v>
      </c>
      <c r="D31" s="26" t="str">
        <f>E31</f>
        <v>...</v>
      </c>
      <c r="E31" s="27" t="str">
        <f>F31</f>
        <v>...</v>
      </c>
      <c r="F31" s="26" t="str">
        <f>F17</f>
        <v>...</v>
      </c>
      <c r="G31" s="27">
        <v>14.5</v>
      </c>
      <c r="H31" s="26">
        <v>14.6</v>
      </c>
      <c r="I31" s="27">
        <v>14.7</v>
      </c>
    </row>
    <row r="32" spans="1:24" x14ac:dyDescent="0.35">
      <c r="A32">
        <v>22</v>
      </c>
      <c r="B32" s="5" t="s">
        <v>34</v>
      </c>
      <c r="C32" s="28">
        <v>615.79999999999995</v>
      </c>
      <c r="D32" s="29">
        <v>620.79999999999995</v>
      </c>
      <c r="E32" s="30">
        <v>635.70000000000005</v>
      </c>
      <c r="F32" s="29">
        <v>644.29999999999995</v>
      </c>
      <c r="G32" s="30">
        <v>656.5</v>
      </c>
      <c r="H32" s="29">
        <v>672.4</v>
      </c>
      <c r="I32" s="30">
        <v>692.2</v>
      </c>
      <c r="T32" t="s">
        <v>88</v>
      </c>
      <c r="U32" t="s">
        <v>94</v>
      </c>
      <c r="V32" t="s">
        <v>92</v>
      </c>
    </row>
    <row r="33" spans="1:23" x14ac:dyDescent="0.35">
      <c r="A33" s="23">
        <v>23</v>
      </c>
      <c r="B33" s="24" t="s">
        <v>35</v>
      </c>
      <c r="C33" s="25">
        <v>28.1</v>
      </c>
      <c r="D33" s="26">
        <v>27.8</v>
      </c>
      <c r="E33" s="27">
        <v>74.400000000000006</v>
      </c>
      <c r="F33" s="26">
        <v>495.8</v>
      </c>
      <c r="G33" s="27">
        <v>1372.3</v>
      </c>
      <c r="H33" s="26">
        <v>1469.5</v>
      </c>
      <c r="I33" s="27">
        <v>1364</v>
      </c>
      <c r="J33" s="57">
        <f>AVERAGE(C33:E33)</f>
        <v>43.433333333333337</v>
      </c>
      <c r="K33" s="57">
        <f>AVERAGE(F33:H33)</f>
        <v>1112.5333333333333</v>
      </c>
      <c r="L33" s="57">
        <f>O33*4</f>
        <v>1072.0333333333333</v>
      </c>
      <c r="M33" s="58">
        <f>J33/4</f>
        <v>10.858333333333334</v>
      </c>
      <c r="N33" s="58">
        <f>K33/4</f>
        <v>278.13333333333333</v>
      </c>
      <c r="O33" s="58">
        <f>V26-M33-N33</f>
        <v>268.00833333333333</v>
      </c>
    </row>
    <row r="34" spans="1:23" ht="16.5" x14ac:dyDescent="0.35">
      <c r="B34" s="38" t="s">
        <v>36</v>
      </c>
      <c r="C34" s="28"/>
      <c r="D34" s="29"/>
      <c r="E34" s="30"/>
      <c r="F34" s="29"/>
      <c r="G34" s="30"/>
      <c r="H34" s="29"/>
      <c r="I34" s="30"/>
      <c r="J34" s="57"/>
      <c r="K34" s="57"/>
      <c r="L34" s="57"/>
      <c r="M34" s="58"/>
      <c r="N34" s="58"/>
      <c r="O34" s="58"/>
      <c r="P34" s="59"/>
      <c r="S34" t="s">
        <v>93</v>
      </c>
      <c r="T34" s="59">
        <f>SUM(N35:N37)</f>
        <v>203.96666666666664</v>
      </c>
      <c r="U34" s="59">
        <f>SUM(O35:O37)</f>
        <v>160.03333333333336</v>
      </c>
      <c r="V34">
        <v>370</v>
      </c>
      <c r="W34">
        <v>71</v>
      </c>
    </row>
    <row r="35" spans="1:23" x14ac:dyDescent="0.35">
      <c r="A35">
        <v>24</v>
      </c>
      <c r="B35" s="39" t="s">
        <v>37</v>
      </c>
      <c r="C35" s="28" t="str">
        <f>C31</f>
        <v>...</v>
      </c>
      <c r="D35" s="29" t="str">
        <f>D31</f>
        <v>...</v>
      </c>
      <c r="E35" s="30" t="str">
        <f>E31</f>
        <v>...</v>
      </c>
      <c r="F35" s="29">
        <v>1</v>
      </c>
      <c r="G35" s="30">
        <v>7.4</v>
      </c>
      <c r="H35" s="29">
        <v>12.8</v>
      </c>
      <c r="I35" s="30">
        <v>16.899999999999999</v>
      </c>
      <c r="J35" s="57"/>
      <c r="K35" s="57">
        <f t="shared" ref="K35:K37" si="0">AVERAGE(F35:H35)</f>
        <v>7.0666666666666673</v>
      </c>
      <c r="L35" s="57">
        <f t="shared" ref="L35:L37" si="1">O35*4</f>
        <v>36.93333333333333</v>
      </c>
      <c r="M35" s="58">
        <f t="shared" ref="M35:M37" si="2">J35/4</f>
        <v>0</v>
      </c>
      <c r="N35" s="58">
        <f t="shared" ref="N35:N38" si="3">K35/4</f>
        <v>1.7666666666666668</v>
      </c>
      <c r="O35" s="58">
        <f t="shared" ref="O35:O37" si="4">V35-M35-N35</f>
        <v>9.2333333333333325</v>
      </c>
      <c r="P35" s="59">
        <f t="shared" ref="P35:P37" si="5">O35+N35</f>
        <v>11</v>
      </c>
      <c r="V35">
        <v>11</v>
      </c>
      <c r="W35">
        <v>48</v>
      </c>
    </row>
    <row r="36" spans="1:23" x14ac:dyDescent="0.35">
      <c r="A36" s="23">
        <v>25</v>
      </c>
      <c r="B36" s="40" t="s">
        <v>38</v>
      </c>
      <c r="C36" s="25" t="str">
        <f>C31</f>
        <v>...</v>
      </c>
      <c r="D36" s="26" t="str">
        <f>D31</f>
        <v>...</v>
      </c>
      <c r="E36" s="27" t="str">
        <f>E31</f>
        <v>...</v>
      </c>
      <c r="F36" s="26">
        <v>30.9</v>
      </c>
      <c r="G36" s="27">
        <v>138.4</v>
      </c>
      <c r="H36" s="26">
        <v>198.9</v>
      </c>
      <c r="I36" s="27">
        <v>184.3</v>
      </c>
      <c r="J36" s="57"/>
      <c r="K36" s="57">
        <f t="shared" si="0"/>
        <v>122.73333333333335</v>
      </c>
      <c r="L36" s="57">
        <f t="shared" si="1"/>
        <v>145.26666666666665</v>
      </c>
      <c r="M36" s="58">
        <f t="shared" si="2"/>
        <v>0</v>
      </c>
      <c r="N36" s="58">
        <f t="shared" si="3"/>
        <v>30.683333333333337</v>
      </c>
      <c r="O36" s="58">
        <f t="shared" si="4"/>
        <v>36.316666666666663</v>
      </c>
      <c r="P36" s="59">
        <f t="shared" si="5"/>
        <v>67</v>
      </c>
      <c r="V36">
        <v>67</v>
      </c>
      <c r="W36">
        <v>14</v>
      </c>
    </row>
    <row r="37" spans="1:23" x14ac:dyDescent="0.35">
      <c r="A37">
        <v>26</v>
      </c>
      <c r="B37" s="39" t="s">
        <v>39</v>
      </c>
      <c r="C37" s="28" t="str">
        <f>C31</f>
        <v>...</v>
      </c>
      <c r="D37" s="29" t="str">
        <f>D31</f>
        <v>...</v>
      </c>
      <c r="E37" s="30" t="str">
        <f>E31</f>
        <v>...</v>
      </c>
      <c r="F37" s="29">
        <v>172.6</v>
      </c>
      <c r="G37" s="30">
        <v>907.8</v>
      </c>
      <c r="H37" s="29">
        <v>977.8</v>
      </c>
      <c r="I37" s="30">
        <v>901.7</v>
      </c>
      <c r="J37" s="57"/>
      <c r="K37" s="57">
        <f t="shared" si="0"/>
        <v>686.06666666666661</v>
      </c>
      <c r="L37" s="57">
        <f t="shared" si="1"/>
        <v>457.93333333333339</v>
      </c>
      <c r="M37" s="58">
        <f t="shared" si="2"/>
        <v>0</v>
      </c>
      <c r="N37" s="58">
        <f t="shared" si="3"/>
        <v>171.51666666666665</v>
      </c>
      <c r="O37" s="58">
        <f t="shared" si="4"/>
        <v>114.48333333333335</v>
      </c>
      <c r="P37" s="59">
        <f t="shared" si="5"/>
        <v>286</v>
      </c>
      <c r="Q37" s="59"/>
      <c r="T37">
        <v>286</v>
      </c>
      <c r="U37">
        <v>5</v>
      </c>
      <c r="V37">
        <v>286</v>
      </c>
      <c r="W37">
        <v>5</v>
      </c>
    </row>
    <row r="38" spans="1:23" x14ac:dyDescent="0.35">
      <c r="A38" s="23">
        <v>27</v>
      </c>
      <c r="B38" s="24" t="s">
        <v>40</v>
      </c>
      <c r="C38" s="25">
        <v>137.4</v>
      </c>
      <c r="D38" s="26">
        <v>138.6</v>
      </c>
      <c r="E38" s="27">
        <v>139.80000000000001</v>
      </c>
      <c r="F38" s="26">
        <v>140.80000000000001</v>
      </c>
      <c r="G38" s="27">
        <v>142.19999999999999</v>
      </c>
      <c r="H38" s="26">
        <v>143.1</v>
      </c>
      <c r="I38" s="27">
        <v>144.30000000000001</v>
      </c>
      <c r="J38" t="s">
        <v>112</v>
      </c>
      <c r="K38" s="59">
        <f>K35</f>
        <v>7.0666666666666673</v>
      </c>
      <c r="L38" s="59">
        <f>L35</f>
        <v>36.93333333333333</v>
      </c>
      <c r="N38" s="58">
        <f t="shared" si="3"/>
        <v>1.7666666666666668</v>
      </c>
      <c r="O38">
        <f>L38/4</f>
        <v>9.2333333333333325</v>
      </c>
      <c r="V38">
        <f>V26-SUM(V35:V37)</f>
        <v>193</v>
      </c>
    </row>
    <row r="39" spans="1:23" x14ac:dyDescent="0.35">
      <c r="A39">
        <v>28</v>
      </c>
      <c r="B39" s="5" t="s">
        <v>41</v>
      </c>
      <c r="C39" s="28">
        <v>509.6</v>
      </c>
      <c r="D39" s="29">
        <v>506.4</v>
      </c>
      <c r="E39" s="30">
        <v>515.20000000000005</v>
      </c>
      <c r="F39" s="29">
        <v>3378.9</v>
      </c>
      <c r="G39" s="30">
        <v>1354</v>
      </c>
      <c r="H39" s="29">
        <v>743.3</v>
      </c>
      <c r="I39" s="30">
        <v>748.2</v>
      </c>
      <c r="J39" s="59">
        <f>J33</f>
        <v>43.433333333333337</v>
      </c>
      <c r="K39" s="59">
        <f>K33-SUM(K35:K38)</f>
        <v>289.60000000000002</v>
      </c>
      <c r="L39" s="59">
        <f>L33-SUM(L35:L38)</f>
        <v>394.96666666666658</v>
      </c>
      <c r="M39" s="58">
        <f>J39/4</f>
        <v>10.858333333333334</v>
      </c>
      <c r="N39" s="58">
        <f t="shared" ref="N39" si="6">K39/4</f>
        <v>72.400000000000006</v>
      </c>
      <c r="O39" s="58">
        <f>L39/4</f>
        <v>98.741666666666646</v>
      </c>
      <c r="P39" t="s">
        <v>95</v>
      </c>
    </row>
    <row r="40" spans="1:23" x14ac:dyDescent="0.35">
      <c r="A40" s="23"/>
      <c r="B40" s="41" t="s">
        <v>42</v>
      </c>
      <c r="C40" s="25"/>
      <c r="D40" s="26"/>
      <c r="E40" s="27"/>
      <c r="F40" s="26"/>
      <c r="G40" s="27"/>
      <c r="H40" s="26"/>
      <c r="I40" s="27"/>
      <c r="J40" s="59"/>
      <c r="L40">
        <f>2/3*L37</f>
        <v>305.28888888888889</v>
      </c>
      <c r="M40" s="58">
        <f>J40/4</f>
        <v>0</v>
      </c>
      <c r="N40" s="58">
        <f t="shared" ref="N40" si="7">K40/4</f>
        <v>0</v>
      </c>
      <c r="O40" s="58">
        <f t="shared" ref="O40" si="8">L40/4</f>
        <v>76.322222222222223</v>
      </c>
      <c r="P40" t="s">
        <v>96</v>
      </c>
    </row>
    <row r="41" spans="1:23" ht="16.5" x14ac:dyDescent="0.35">
      <c r="A41" s="23">
        <v>29</v>
      </c>
      <c r="B41" s="42" t="s">
        <v>43</v>
      </c>
      <c r="C41" s="25" t="s">
        <v>87</v>
      </c>
      <c r="D41" s="26" t="s">
        <v>87</v>
      </c>
      <c r="E41" s="27" t="s">
        <v>87</v>
      </c>
      <c r="F41" s="26">
        <v>2588.4</v>
      </c>
      <c r="G41" s="27">
        <v>605.79999999999995</v>
      </c>
      <c r="H41" s="26">
        <v>40.200000000000003</v>
      </c>
      <c r="I41" s="27">
        <v>32.799999999999997</v>
      </c>
      <c r="J41" s="59"/>
      <c r="K41" s="59">
        <f>K33-768</f>
        <v>344.5333333333333</v>
      </c>
      <c r="N41" s="58">
        <f>21.5+30+35</f>
        <v>86.5</v>
      </c>
    </row>
    <row r="42" spans="1:23" ht="16.5" x14ac:dyDescent="0.35">
      <c r="A42">
        <v>30</v>
      </c>
      <c r="B42" s="36" t="s">
        <v>44</v>
      </c>
      <c r="C42" s="28" t="str">
        <f>C41</f>
        <v>...</v>
      </c>
      <c r="D42" s="29" t="str">
        <f>D41</f>
        <v>...</v>
      </c>
      <c r="E42" s="30" t="str">
        <f>E41</f>
        <v>...</v>
      </c>
      <c r="F42" s="29">
        <v>8.6999999999999993</v>
      </c>
      <c r="G42" s="30">
        <v>21.9</v>
      </c>
      <c r="H42" s="29">
        <v>26.7</v>
      </c>
      <c r="I42" s="30">
        <v>27</v>
      </c>
      <c r="K42" s="59"/>
    </row>
    <row r="43" spans="1:23" ht="16.5" x14ac:dyDescent="0.35">
      <c r="A43" s="23">
        <v>31</v>
      </c>
      <c r="B43" s="24" t="s">
        <v>45</v>
      </c>
      <c r="C43" s="25" t="s">
        <v>87</v>
      </c>
      <c r="D43" s="26" t="s">
        <v>87</v>
      </c>
      <c r="E43" s="27" t="s">
        <v>87</v>
      </c>
      <c r="F43" s="26">
        <v>237.3</v>
      </c>
      <c r="G43" s="27">
        <v>161.80000000000001</v>
      </c>
      <c r="H43" s="26">
        <v>83.7</v>
      </c>
      <c r="I43" s="27">
        <v>99.1</v>
      </c>
    </row>
    <row r="44" spans="1:23" x14ac:dyDescent="0.35">
      <c r="A44">
        <v>32</v>
      </c>
      <c r="B44" s="5" t="s">
        <v>46</v>
      </c>
      <c r="C44" s="28">
        <v>46</v>
      </c>
      <c r="D44" s="29">
        <v>45.8</v>
      </c>
      <c r="E44" s="30">
        <v>45.8</v>
      </c>
      <c r="F44" s="29">
        <v>45.8</v>
      </c>
      <c r="G44" s="30">
        <v>45.8</v>
      </c>
      <c r="H44" s="29">
        <v>60.3</v>
      </c>
      <c r="I44" s="30">
        <v>45.8</v>
      </c>
    </row>
    <row r="45" spans="1:23" x14ac:dyDescent="0.35">
      <c r="A45" s="13">
        <v>33</v>
      </c>
      <c r="B45" s="31" t="s">
        <v>47</v>
      </c>
      <c r="C45" s="32">
        <v>1455.4</v>
      </c>
      <c r="D45" s="33">
        <v>1468.2</v>
      </c>
      <c r="E45" s="34">
        <v>1431.1</v>
      </c>
      <c r="F45" s="33">
        <v>1350.6</v>
      </c>
      <c r="G45" s="34">
        <v>1384.1</v>
      </c>
      <c r="H45" s="33">
        <v>1406.3</v>
      </c>
      <c r="I45" s="34">
        <v>1422.7</v>
      </c>
    </row>
    <row r="46" spans="1:23" x14ac:dyDescent="0.35">
      <c r="A46" s="18">
        <v>34</v>
      </c>
      <c r="B46" s="19" t="s">
        <v>48</v>
      </c>
      <c r="C46" s="20">
        <v>2258.9</v>
      </c>
      <c r="D46" s="21">
        <v>2285</v>
      </c>
      <c r="E46" s="22">
        <v>2213.4</v>
      </c>
      <c r="F46" s="21">
        <v>2058.1999999999998</v>
      </c>
      <c r="G46" s="22">
        <v>2097.3000000000002</v>
      </c>
      <c r="H46" s="21">
        <v>2130.5</v>
      </c>
      <c r="I46" s="22">
        <v>2161.1999999999998</v>
      </c>
    </row>
    <row r="47" spans="1:23" x14ac:dyDescent="0.35">
      <c r="A47" s="13">
        <v>35</v>
      </c>
      <c r="B47" s="31" t="s">
        <v>49</v>
      </c>
      <c r="C47" s="32">
        <v>16714.400000000001</v>
      </c>
      <c r="D47" s="33">
        <v>16831.3</v>
      </c>
      <c r="E47" s="34">
        <v>16550.099999999999</v>
      </c>
      <c r="F47" s="33">
        <v>18996.900000000001</v>
      </c>
      <c r="G47" s="34">
        <v>18079.900000000001</v>
      </c>
      <c r="H47" s="33">
        <v>17841.599999999999</v>
      </c>
      <c r="I47" s="34">
        <v>17881.5</v>
      </c>
    </row>
    <row r="48" spans="1:23" x14ac:dyDescent="0.35">
      <c r="A48" s="18">
        <v>36</v>
      </c>
      <c r="B48" s="19" t="s">
        <v>50</v>
      </c>
      <c r="C48" s="20">
        <v>15448.1</v>
      </c>
      <c r="D48" s="21">
        <v>15442.3</v>
      </c>
      <c r="E48" s="22">
        <v>14419.3</v>
      </c>
      <c r="F48" s="21">
        <v>12600.5</v>
      </c>
      <c r="G48" s="22">
        <v>13626.5</v>
      </c>
      <c r="H48" s="21">
        <v>14424.2</v>
      </c>
      <c r="I48" s="22">
        <v>14694.8</v>
      </c>
    </row>
    <row r="49" spans="1:9" x14ac:dyDescent="0.35">
      <c r="A49" s="23">
        <v>37</v>
      </c>
      <c r="B49" s="24" t="s">
        <v>51</v>
      </c>
      <c r="C49" s="25">
        <v>14880.5</v>
      </c>
      <c r="D49" s="26">
        <v>14877.4</v>
      </c>
      <c r="E49" s="27">
        <v>13878.5</v>
      </c>
      <c r="F49" s="26">
        <v>12085.4</v>
      </c>
      <c r="G49" s="27">
        <v>13122.9</v>
      </c>
      <c r="H49" s="26">
        <v>13931.9</v>
      </c>
      <c r="I49" s="27">
        <v>14199.5</v>
      </c>
    </row>
    <row r="50" spans="1:9" x14ac:dyDescent="0.35">
      <c r="A50">
        <v>38</v>
      </c>
      <c r="B50" s="5" t="s">
        <v>52</v>
      </c>
      <c r="C50" s="28">
        <v>362.9</v>
      </c>
      <c r="D50" s="29">
        <v>360.1</v>
      </c>
      <c r="E50" s="30">
        <v>335.9</v>
      </c>
      <c r="F50" s="29">
        <v>309.7</v>
      </c>
      <c r="G50" s="30">
        <v>298.2</v>
      </c>
      <c r="H50" s="29">
        <v>286.7</v>
      </c>
      <c r="I50" s="30">
        <v>289.5</v>
      </c>
    </row>
    <row r="51" spans="1:9" x14ac:dyDescent="0.35">
      <c r="A51" s="23"/>
      <c r="B51" s="43" t="s">
        <v>53</v>
      </c>
      <c r="C51" s="25"/>
      <c r="D51" s="26"/>
      <c r="E51" s="27"/>
      <c r="F51" s="26"/>
      <c r="G51" s="27"/>
      <c r="H51" s="26"/>
      <c r="I51" s="27"/>
    </row>
    <row r="52" spans="1:9" ht="16.5" x14ac:dyDescent="0.35">
      <c r="A52" s="23">
        <v>39</v>
      </c>
      <c r="B52" s="44" t="s">
        <v>54</v>
      </c>
      <c r="C52" s="25" t="str">
        <f>C43</f>
        <v>...</v>
      </c>
      <c r="D52" s="26" t="str">
        <f>D43</f>
        <v>...</v>
      </c>
      <c r="E52" s="27">
        <v>-21.4</v>
      </c>
      <c r="F52" s="26">
        <v>-36</v>
      </c>
      <c r="G52" s="27">
        <v>-36</v>
      </c>
      <c r="H52" s="26">
        <v>-36</v>
      </c>
      <c r="I52" s="27">
        <v>-36</v>
      </c>
    </row>
    <row r="53" spans="1:9" x14ac:dyDescent="0.35">
      <c r="A53">
        <v>40</v>
      </c>
      <c r="B53" s="5" t="s">
        <v>55</v>
      </c>
      <c r="C53" s="28">
        <v>204.8</v>
      </c>
      <c r="D53" s="29">
        <v>204.9</v>
      </c>
      <c r="E53" s="30">
        <v>205</v>
      </c>
      <c r="F53" s="29">
        <v>205.3</v>
      </c>
      <c r="G53" s="30">
        <v>205.5</v>
      </c>
      <c r="H53" s="29">
        <v>205.6</v>
      </c>
      <c r="I53" s="30">
        <v>205.8</v>
      </c>
    </row>
    <row r="54" spans="1:9" x14ac:dyDescent="0.35">
      <c r="A54" s="23">
        <v>41</v>
      </c>
      <c r="B54" s="24" t="s">
        <v>56</v>
      </c>
      <c r="C54" s="25">
        <v>112.1</v>
      </c>
      <c r="D54" s="26">
        <v>112.2</v>
      </c>
      <c r="E54" s="27">
        <v>112.3</v>
      </c>
      <c r="F54" s="26">
        <v>112.3</v>
      </c>
      <c r="G54" s="27">
        <v>112.5</v>
      </c>
      <c r="H54" s="26">
        <v>112.6</v>
      </c>
      <c r="I54" s="27">
        <v>112.8</v>
      </c>
    </row>
    <row r="55" spans="1:9" x14ac:dyDescent="0.35">
      <c r="A55">
        <v>42</v>
      </c>
      <c r="B55" s="5" t="s">
        <v>57</v>
      </c>
      <c r="C55" s="28">
        <v>92.7</v>
      </c>
      <c r="D55" s="29">
        <v>92.7</v>
      </c>
      <c r="E55" s="30">
        <v>92.7</v>
      </c>
      <c r="F55" s="29">
        <v>93</v>
      </c>
      <c r="G55" s="30">
        <v>93</v>
      </c>
      <c r="H55" s="29">
        <v>93</v>
      </c>
      <c r="I55" s="30">
        <v>93</v>
      </c>
    </row>
    <row r="56" spans="1:9" ht="15" thickBot="1" x14ac:dyDescent="0.4">
      <c r="A56" s="45">
        <v>43</v>
      </c>
      <c r="B56" s="46" t="s">
        <v>58</v>
      </c>
      <c r="C56" s="47">
        <v>1266.3</v>
      </c>
      <c r="D56" s="48">
        <v>1388.9</v>
      </c>
      <c r="E56" s="49">
        <v>2130.6999999999998</v>
      </c>
      <c r="F56" s="48">
        <v>6396.5</v>
      </c>
      <c r="G56" s="49">
        <v>4453.3999999999996</v>
      </c>
      <c r="H56" s="48">
        <v>3417.4</v>
      </c>
      <c r="I56" s="49">
        <v>3186.7</v>
      </c>
    </row>
    <row r="58" spans="1:9" x14ac:dyDescent="0.35">
      <c r="A58" t="s">
        <v>59</v>
      </c>
      <c r="B58" s="50" t="s">
        <v>60</v>
      </c>
    </row>
    <row r="59" spans="1:9" x14ac:dyDescent="0.35">
      <c r="A59" t="s">
        <v>61</v>
      </c>
      <c r="B59" s="50" t="s">
        <v>62</v>
      </c>
    </row>
    <row r="60" spans="1:9" x14ac:dyDescent="0.35">
      <c r="A60" t="s">
        <v>63</v>
      </c>
      <c r="B60" s="50" t="s">
        <v>64</v>
      </c>
    </row>
    <row r="62" spans="1:9" x14ac:dyDescent="0.35">
      <c r="A62" t="s">
        <v>65</v>
      </c>
    </row>
    <row r="63" spans="1:9" x14ac:dyDescent="0.35">
      <c r="A63" s="51" t="s">
        <v>66</v>
      </c>
    </row>
    <row r="64" spans="1:9" x14ac:dyDescent="0.35">
      <c r="A64" s="52" t="s">
        <v>67</v>
      </c>
    </row>
    <row r="65" spans="1:1" x14ac:dyDescent="0.35">
      <c r="A65" s="53" t="s">
        <v>68</v>
      </c>
    </row>
    <row r="66" spans="1:1" x14ac:dyDescent="0.35">
      <c r="A66" s="53" t="s">
        <v>69</v>
      </c>
    </row>
    <row r="67" spans="1:1" x14ac:dyDescent="0.35">
      <c r="A67" s="54" t="s">
        <v>70</v>
      </c>
    </row>
    <row r="68" spans="1:1" x14ac:dyDescent="0.35">
      <c r="A68" s="54" t="s">
        <v>71</v>
      </c>
    </row>
    <row r="69" spans="1:1" x14ac:dyDescent="0.35">
      <c r="A69" s="54" t="s">
        <v>72</v>
      </c>
    </row>
    <row r="70" spans="1:1" x14ac:dyDescent="0.35">
      <c r="A70" s="54" t="s">
        <v>73</v>
      </c>
    </row>
    <row r="71" spans="1:1" x14ac:dyDescent="0.35">
      <c r="A71" s="52" t="s">
        <v>74</v>
      </c>
    </row>
    <row r="72" spans="1:1" x14ac:dyDescent="0.35">
      <c r="A72" s="54" t="s">
        <v>75</v>
      </c>
    </row>
    <row r="73" spans="1:1" x14ac:dyDescent="0.35">
      <c r="A73" s="52" t="s">
        <v>76</v>
      </c>
    </row>
    <row r="74" spans="1:1" x14ac:dyDescent="0.35">
      <c r="A74" s="53" t="s">
        <v>77</v>
      </c>
    </row>
    <row r="75" spans="1:1" x14ac:dyDescent="0.35">
      <c r="A75" s="53" t="s">
        <v>78</v>
      </c>
    </row>
    <row r="76" spans="1:1" x14ac:dyDescent="0.35">
      <c r="A76" s="53" t="s">
        <v>79</v>
      </c>
    </row>
    <row r="77" spans="1:1" x14ac:dyDescent="0.35">
      <c r="A77" s="54" t="s">
        <v>80</v>
      </c>
    </row>
    <row r="78" spans="1:1" x14ac:dyDescent="0.35">
      <c r="A78" s="52" t="s">
        <v>81</v>
      </c>
    </row>
    <row r="80" spans="1:1" x14ac:dyDescent="0.35">
      <c r="A80" t="s">
        <v>82</v>
      </c>
    </row>
    <row r="81" spans="1:1" x14ac:dyDescent="0.35">
      <c r="A81" t="s">
        <v>83</v>
      </c>
    </row>
    <row r="82" spans="1:1" x14ac:dyDescent="0.35">
      <c r="A82" s="55" t="s">
        <v>84</v>
      </c>
    </row>
    <row r="84" spans="1:1" ht="13.9" customHeight="1" x14ac:dyDescent="0.35">
      <c r="A84" t="s">
        <v>85</v>
      </c>
    </row>
    <row r="85" spans="1:1" ht="6" customHeight="1" x14ac:dyDescent="0.35"/>
    <row r="86" spans="1:1" x14ac:dyDescent="0.35">
      <c r="A86" t="s">
        <v>86</v>
      </c>
    </row>
    <row r="88" spans="1:1" x14ac:dyDescent="0.35">
      <c r="A88" s="56"/>
    </row>
    <row r="89" spans="1:1" x14ac:dyDescent="0.35">
      <c r="A89" s="56"/>
    </row>
    <row r="90" spans="1:1" x14ac:dyDescent="0.35">
      <c r="A90" s="56"/>
    </row>
  </sheetData>
  <mergeCells count="7">
    <mergeCell ref="J5:L5"/>
    <mergeCell ref="M5:O5"/>
    <mergeCell ref="C6:I6"/>
    <mergeCell ref="A2:I2"/>
    <mergeCell ref="A3:I3"/>
    <mergeCell ref="A4:I4"/>
    <mergeCell ref="C5:I5"/>
  </mergeCells>
  <hyperlinks>
    <hyperlink ref="A39" r:id="rId1" display="     information, see &quot;How does the Paycheck Protection Program of 2020 impact the national income and product accounts (NIPAs)?&quot;." xr:uid="{9CB240A5-3459-4422-BE7B-E06FE31443DE}"/>
    <hyperlink ref="A57" r:id="rId2" display="product report, for example. To be consistent, the figures in this table also are annualized. For more information, see the FAQ &quot;Why does BEA publish estimates at annual" xr:uid="{F0E1B30B-09B7-42AF-990C-3F7A80292270}"/>
    <hyperlink ref="A53" r:id="rId3" display="student loans. For more information, see &quot;How does the 2020 CARES Act affect BEA's estimate of personal interest payments?&quot;." xr:uid="{7C492561-44D2-4562-AE9B-84DA55E69AE9}"/>
    <hyperlink ref="A48" r:id="rId4" display="&quot;How are the economic impact payments for individuals authorized by the CARES Act of 2020 recorded in the NIPAs?&quot;." xr:uid="{CA4675C1-5708-4213-A36F-3867DDB4109F}"/>
    <hyperlink ref="A46" r:id="rId5" display="exhausted all available regular and extended unemployment benefits.  For more information, see &quot;How will the expansion of unemployment benefits in response to " xr:uid="{05E10281-9F37-465C-8852-C57425BDB418}"/>
  </hyperlinks>
  <pageMargins left="0.7" right="0.7" top="0.75" bottom="0.75" header="0.3" footer="0.3"/>
  <pageSetup orientation="portrait" horizontalDpi="1200" verticalDpi="1200" r:id="rId6"/>
  <customProperties>
    <customPr name="SourceTableID" r:id="rId7"/>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6DAC0-040D-4903-B755-9BD55D88E7AB}">
  <dimension ref="B1:H2"/>
  <sheetViews>
    <sheetView tabSelected="1" workbookViewId="0">
      <selection activeCell="H3" sqref="H3"/>
    </sheetView>
  </sheetViews>
  <sheetFormatPr defaultRowHeight="14.5" x14ac:dyDescent="0.35"/>
  <sheetData>
    <row r="1" spans="2:8" x14ac:dyDescent="0.35">
      <c r="B1" t="s">
        <v>90</v>
      </c>
      <c r="F1" t="s">
        <v>91</v>
      </c>
    </row>
    <row r="2" spans="2:8" x14ac:dyDescent="0.35">
      <c r="B2" t="s">
        <v>89</v>
      </c>
      <c r="C2" t="s">
        <v>88</v>
      </c>
      <c r="D2" t="s">
        <v>100</v>
      </c>
      <c r="F2" t="s">
        <v>89</v>
      </c>
      <c r="G2" t="s">
        <v>88</v>
      </c>
      <c r="H2" t="s">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4C9AFEB-44FE-43A9-9B6B-DFE86D6960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F2E5AD1-6FA2-4DFE-A603-7EB11D64F9E0}">
  <ds:schemaRefs>
    <ds:schemaRef ds:uri="http://schemas.microsoft.com/sharepoint/v3/contenttype/forms"/>
  </ds:schemaRefs>
</ds:datastoreItem>
</file>

<file path=customXml/itemProps3.xml><?xml version="1.0" encoding="utf-8"?>
<ds:datastoreItem xmlns:ds="http://schemas.openxmlformats.org/officeDocument/2006/customXml" ds:itemID="{D8177993-3E4D-44A0-A440-E2F1BA1235D6}">
  <ds:schemaRefs>
    <ds:schemaRef ds:uri="cac5d118-ba7b-4807-b700-df6f95cfff50"/>
    <ds:schemaRef ds:uri="http://schemas.microsoft.com/office/2006/metadata/properties"/>
    <ds:schemaRef ds:uri="http://schemas.microsoft.com/office/infopath/2007/PartnerControls"/>
    <ds:schemaRef ds:uri="http://purl.org/dc/dcmitype/"/>
    <ds:schemaRef ds:uri="http://purl.org/dc/elements/1.1/"/>
    <ds:schemaRef ds:uri="http://purl.org/dc/terms/"/>
    <ds:schemaRef ds:uri="http://schemas.microsoft.com/office/2006/documentManagement/types"/>
    <ds:schemaRef ds:uri="http://schemas.openxmlformats.org/package/2006/metadata/core-properties"/>
    <ds:schemaRef ds:uri="66951ee6-cd93-49c7-9437-e871b2a117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July 2020</vt:lpstr>
      <vt:lpstr>Sheet1</vt:lpstr>
    </vt:vector>
  </TitlesOfParts>
  <Company>Bureau of Economic Analysis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Crawford</dc:creator>
  <cp:lastModifiedBy>Manuel Alcala Kovalski</cp:lastModifiedBy>
  <dcterms:created xsi:type="dcterms:W3CDTF">2020-08-26T17:36:09Z</dcterms:created>
  <dcterms:modified xsi:type="dcterms:W3CDTF">2020-09-09T14:48:11Z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