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pbell\Documents\GitHub\Fiscal-Impact-Measure\data\add-ons\"/>
    </mc:Choice>
  </mc:AlternateContent>
  <xr:revisionPtr revIDLastSave="0" documentId="8_{20A94482-7CCE-4484-8AE5-8BC336B673CB}" xr6:coauthVersionLast="44" xr6:coauthVersionMax="44" xr10:uidLastSave="{00000000-0000-0000-0000-000000000000}"/>
  <bookViews>
    <workbookView xWindow="-110" yWindow="-110" windowWidth="19420" windowHeight="10420" activeTab="1" xr2:uid="{3CE6889B-CA0A-4C71-AF11-B1CE3ED745E8}"/>
  </bookViews>
  <sheets>
    <sheet name="FIM Add Factors" sheetId="1" r:id="rId1"/>
    <sheet name="FIM Add Factors test copy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2" i="2" l="1"/>
  <c r="U13" i="2"/>
  <c r="U14" i="2"/>
  <c r="U15" i="2"/>
  <c r="U16" i="2"/>
  <c r="U17" i="2"/>
  <c r="U18" i="2"/>
  <c r="U19" i="2"/>
  <c r="U20" i="2"/>
  <c r="U21" i="2"/>
  <c r="U22" i="2"/>
  <c r="U23" i="2"/>
  <c r="U24" i="2"/>
  <c r="AD3" i="2"/>
  <c r="AD4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" i="2"/>
  <c r="X3" i="2"/>
  <c r="X4" i="2"/>
  <c r="X5" i="2"/>
  <c r="X13" i="2"/>
  <c r="X2" i="2"/>
  <c r="V3" i="2"/>
  <c r="V4" i="2"/>
  <c r="V5" i="2"/>
  <c r="V7" i="2"/>
  <c r="V9" i="2"/>
  <c r="V11" i="2"/>
  <c r="V13" i="2"/>
  <c r="V2" i="2"/>
  <c r="T3" i="2"/>
  <c r="T4" i="2"/>
  <c r="T5" i="2"/>
  <c r="T13" i="2"/>
  <c r="T14" i="2"/>
  <c r="T15" i="2"/>
  <c r="T16" i="2"/>
  <c r="T17" i="2"/>
  <c r="T18" i="2"/>
  <c r="T19" i="2"/>
  <c r="T20" i="2"/>
  <c r="T21" i="2"/>
  <c r="T22" i="2"/>
  <c r="T23" i="2"/>
  <c r="T24" i="2"/>
  <c r="T2" i="2"/>
  <c r="R4" i="2"/>
  <c r="R5" i="2"/>
  <c r="P2" i="2"/>
  <c r="N2" i="2"/>
  <c r="L2" i="2"/>
  <c r="J2" i="2"/>
  <c r="H2" i="2"/>
  <c r="F2" i="2"/>
  <c r="D2" i="2"/>
  <c r="B2" i="2"/>
  <c r="AC13" i="2"/>
  <c r="AC12" i="2"/>
  <c r="Y12" i="2"/>
  <c r="W12" i="2"/>
  <c r="AC11" i="2"/>
  <c r="Y11" i="2"/>
  <c r="W11" i="2"/>
  <c r="U11" i="2" s="1"/>
  <c r="AC10" i="2"/>
  <c r="Y10" i="2"/>
  <c r="W10" i="2"/>
  <c r="U10" i="2" s="1"/>
  <c r="AC9" i="2"/>
  <c r="Y9" i="2"/>
  <c r="W9" i="2"/>
  <c r="U9" i="2" s="1"/>
  <c r="AC8" i="2"/>
  <c r="Y8" i="2"/>
  <c r="W8" i="2"/>
  <c r="U8" i="2" s="1"/>
  <c r="AC7" i="2"/>
  <c r="Y7" i="2"/>
  <c r="W7" i="2"/>
  <c r="U7" i="2" s="1"/>
  <c r="AC6" i="2"/>
  <c r="Y6" i="2"/>
  <c r="W6" i="2"/>
  <c r="U6" i="2" s="1"/>
  <c r="AE5" i="2"/>
  <c r="Y5" i="2"/>
  <c r="S5" i="2"/>
  <c r="Y4" i="2"/>
  <c r="S4" i="2"/>
  <c r="Y3" i="2"/>
  <c r="S3" i="2"/>
  <c r="Q3" i="2" a="1"/>
  <c r="Q24" i="2" s="1"/>
  <c r="O3" i="2" a="1"/>
  <c r="O23" i="2" s="1"/>
  <c r="M3" i="2" a="1"/>
  <c r="M22" i="2" s="1"/>
  <c r="K3" i="2" a="1"/>
  <c r="K21" i="2" s="1"/>
  <c r="I3" i="2" a="1"/>
  <c r="I20" i="2" s="1"/>
  <c r="G3" i="2" a="1"/>
  <c r="G19" i="2" s="1"/>
  <c r="E3" i="2" a="1"/>
  <c r="E18" i="2" s="1"/>
  <c r="C3" i="2" a="1"/>
  <c r="C17" i="2" s="1"/>
  <c r="Y2" i="2"/>
  <c r="S2" i="2"/>
  <c r="K24" i="1"/>
  <c r="K23" i="1"/>
  <c r="K22" i="1"/>
  <c r="K21" i="1"/>
  <c r="K20" i="1"/>
  <c r="K19" i="1"/>
  <c r="K18" i="1"/>
  <c r="K17" i="1"/>
  <c r="K16" i="1"/>
  <c r="K15" i="1"/>
  <c r="K14" i="1"/>
  <c r="O13" i="1"/>
  <c r="K13" i="1"/>
  <c r="O12" i="1"/>
  <c r="M12" i="1"/>
  <c r="X12" i="2" s="1"/>
  <c r="L12" i="1"/>
  <c r="K12" i="1" s="1"/>
  <c r="T12" i="2" s="1"/>
  <c r="O11" i="1"/>
  <c r="M11" i="1"/>
  <c r="X11" i="2" s="1"/>
  <c r="L11" i="1"/>
  <c r="K11" i="1" s="1"/>
  <c r="T11" i="2" s="1"/>
  <c r="O10" i="1"/>
  <c r="M10" i="1"/>
  <c r="X10" i="2" s="1"/>
  <c r="L10" i="1"/>
  <c r="K10" i="1" s="1"/>
  <c r="T10" i="2" s="1"/>
  <c r="O9" i="1"/>
  <c r="M9" i="1"/>
  <c r="X9" i="2" s="1"/>
  <c r="L9" i="1"/>
  <c r="K9" i="1" s="1"/>
  <c r="T9" i="2" s="1"/>
  <c r="O8" i="1"/>
  <c r="M8" i="1"/>
  <c r="X8" i="2" s="1"/>
  <c r="L8" i="1"/>
  <c r="V8" i="2" s="1"/>
  <c r="O7" i="1"/>
  <c r="M7" i="1"/>
  <c r="X7" i="2" s="1"/>
  <c r="L7" i="1"/>
  <c r="K7" i="1" s="1"/>
  <c r="T7" i="2" s="1"/>
  <c r="O6" i="1"/>
  <c r="M6" i="1"/>
  <c r="X6" i="2" s="1"/>
  <c r="L6" i="1"/>
  <c r="K6" i="1" s="1"/>
  <c r="T6" i="2" s="1"/>
  <c r="P5" i="1"/>
  <c r="AD5" i="2" s="1"/>
  <c r="M5" i="1"/>
  <c r="J5" i="1"/>
  <c r="M4" i="1"/>
  <c r="J4" i="1"/>
  <c r="M3" i="1"/>
  <c r="J3" i="1"/>
  <c r="R3" i="2" s="1"/>
  <c r="I24" i="1"/>
  <c r="P24" i="2" s="1"/>
  <c r="I16" i="1"/>
  <c r="P16" i="2" s="1"/>
  <c r="I15" i="1"/>
  <c r="P15" i="2" s="1"/>
  <c r="I14" i="1"/>
  <c r="P14" i="2" s="1"/>
  <c r="I6" i="1"/>
  <c r="P6" i="2" s="1"/>
  <c r="I5" i="1"/>
  <c r="P5" i="2" s="1"/>
  <c r="I4" i="1"/>
  <c r="P4" i="2" s="1"/>
  <c r="I3" i="1" a="1"/>
  <c r="I19" i="1" s="1"/>
  <c r="P19" i="2" s="1"/>
  <c r="H3" i="1" a="1"/>
  <c r="H18" i="1" s="1"/>
  <c r="N18" i="2" s="1"/>
  <c r="G21" i="1"/>
  <c r="L21" i="2" s="1"/>
  <c r="G13" i="1"/>
  <c r="L13" i="2" s="1"/>
  <c r="G5" i="1"/>
  <c r="L5" i="2" s="1"/>
  <c r="G3" i="1" a="1"/>
  <c r="G20" i="1" s="1"/>
  <c r="L20" i="2" s="1"/>
  <c r="F13" i="1"/>
  <c r="J13" i="2" s="1"/>
  <c r="F12" i="1"/>
  <c r="J12" i="2" s="1"/>
  <c r="F9" i="1"/>
  <c r="J9" i="2" s="1"/>
  <c r="F5" i="1"/>
  <c r="J5" i="2" s="1"/>
  <c r="F4" i="1"/>
  <c r="J4" i="2" s="1"/>
  <c r="F3" i="1" a="1"/>
  <c r="F19" i="1" s="1"/>
  <c r="J19" i="2" s="1"/>
  <c r="E8" i="1"/>
  <c r="H8" i="2" s="1"/>
  <c r="E3" i="1"/>
  <c r="H3" i="2" s="1"/>
  <c r="E3" i="1" a="1"/>
  <c r="E18" i="1" s="1"/>
  <c r="H18" i="2" s="1"/>
  <c r="D3" i="1" a="1"/>
  <c r="D18" i="1" s="1"/>
  <c r="F18" i="2" s="1"/>
  <c r="C17" i="1"/>
  <c r="D17" i="2" s="1"/>
  <c r="C3" i="1" a="1"/>
  <c r="C24" i="1" s="1"/>
  <c r="D24" i="2" s="1"/>
  <c r="B24" i="1"/>
  <c r="B24" i="2" s="1"/>
  <c r="B23" i="1"/>
  <c r="B23" i="2" s="1"/>
  <c r="B22" i="1"/>
  <c r="B22" i="2" s="1"/>
  <c r="B21" i="1"/>
  <c r="B21" i="2" s="1"/>
  <c r="B17" i="1"/>
  <c r="B17" i="2" s="1"/>
  <c r="B16" i="1"/>
  <c r="B16" i="2" s="1"/>
  <c r="B14" i="1"/>
  <c r="B14" i="2" s="1"/>
  <c r="B13" i="1"/>
  <c r="B13" i="2" s="1"/>
  <c r="B9" i="1"/>
  <c r="B9" i="2" s="1"/>
  <c r="B8" i="1"/>
  <c r="B8" i="2" s="1"/>
  <c r="B7" i="1"/>
  <c r="B7" i="2" s="1"/>
  <c r="B6" i="1"/>
  <c r="B6" i="2" s="1"/>
  <c r="B5" i="1"/>
  <c r="B5" i="2" s="1"/>
  <c r="B3" i="1" a="1"/>
  <c r="B20" i="1" s="1"/>
  <c r="B20" i="2" s="1"/>
  <c r="M2" i="1"/>
  <c r="J2" i="1"/>
  <c r="R2" i="2" s="1"/>
  <c r="H19" i="1" l="1"/>
  <c r="N19" i="2" s="1"/>
  <c r="E11" i="1"/>
  <c r="H11" i="2" s="1"/>
  <c r="H20" i="1"/>
  <c r="N20" i="2" s="1"/>
  <c r="E16" i="1"/>
  <c r="H16" i="2" s="1"/>
  <c r="F17" i="1"/>
  <c r="J17" i="2" s="1"/>
  <c r="H3" i="1"/>
  <c r="N3" i="2" s="1"/>
  <c r="H12" i="1"/>
  <c r="N12" i="2" s="1"/>
  <c r="H21" i="1"/>
  <c r="N21" i="2" s="1"/>
  <c r="I7" i="1"/>
  <c r="P7" i="2" s="1"/>
  <c r="I17" i="1"/>
  <c r="P17" i="2" s="1"/>
  <c r="V6" i="2"/>
  <c r="B15" i="1"/>
  <c r="B15" i="2" s="1"/>
  <c r="C9" i="1"/>
  <c r="D9" i="2" s="1"/>
  <c r="E19" i="1"/>
  <c r="H19" i="2" s="1"/>
  <c r="F20" i="1"/>
  <c r="J20" i="2" s="1"/>
  <c r="H4" i="1"/>
  <c r="N4" i="2" s="1"/>
  <c r="H13" i="1"/>
  <c r="N13" i="2" s="1"/>
  <c r="H22" i="1"/>
  <c r="N22" i="2" s="1"/>
  <c r="I8" i="1"/>
  <c r="P8" i="2" s="1"/>
  <c r="I20" i="1"/>
  <c r="P20" i="2" s="1"/>
  <c r="H9" i="1"/>
  <c r="N9" i="2" s="1"/>
  <c r="H11" i="1"/>
  <c r="N11" i="2" s="1"/>
  <c r="F21" i="1"/>
  <c r="J21" i="2" s="1"/>
  <c r="H5" i="1"/>
  <c r="N5" i="2" s="1"/>
  <c r="H14" i="1"/>
  <c r="N14" i="2" s="1"/>
  <c r="H23" i="1"/>
  <c r="N23" i="2" s="1"/>
  <c r="I9" i="1"/>
  <c r="P9" i="2" s="1"/>
  <c r="I21" i="1"/>
  <c r="P21" i="2" s="1"/>
  <c r="V12" i="2"/>
  <c r="H6" i="1"/>
  <c r="N6" i="2" s="1"/>
  <c r="H15" i="1"/>
  <c r="N15" i="2" s="1"/>
  <c r="H24" i="1"/>
  <c r="N24" i="2" s="1"/>
  <c r="I12" i="1"/>
  <c r="P12" i="2" s="1"/>
  <c r="I22" i="1"/>
  <c r="P22" i="2" s="1"/>
  <c r="H7" i="1"/>
  <c r="N7" i="2" s="1"/>
  <c r="H16" i="1"/>
  <c r="N16" i="2" s="1"/>
  <c r="I13" i="1"/>
  <c r="P13" i="2" s="1"/>
  <c r="I23" i="1"/>
  <c r="P23" i="2" s="1"/>
  <c r="V10" i="2"/>
  <c r="H8" i="1"/>
  <c r="N8" i="2" s="1"/>
  <c r="H17" i="1"/>
  <c r="N17" i="2" s="1"/>
  <c r="K8" i="1"/>
  <c r="T8" i="2" s="1"/>
  <c r="E4" i="2"/>
  <c r="E22" i="2"/>
  <c r="G20" i="2"/>
  <c r="I8" i="2"/>
  <c r="E14" i="2"/>
  <c r="G9" i="2"/>
  <c r="I9" i="2"/>
  <c r="E6" i="2"/>
  <c r="E24" i="2"/>
  <c r="K6" i="2"/>
  <c r="E7" i="2"/>
  <c r="E16" i="2"/>
  <c r="E8" i="2"/>
  <c r="E17" i="2"/>
  <c r="G4" i="2"/>
  <c r="G14" i="2"/>
  <c r="G24" i="2"/>
  <c r="I16" i="2"/>
  <c r="K14" i="2"/>
  <c r="O8" i="2"/>
  <c r="O20" i="2"/>
  <c r="Q13" i="2"/>
  <c r="I17" i="2"/>
  <c r="K17" i="2"/>
  <c r="O9" i="2"/>
  <c r="O21" i="2"/>
  <c r="Q17" i="2"/>
  <c r="E11" i="2"/>
  <c r="E20" i="2"/>
  <c r="G6" i="2"/>
  <c r="G16" i="2"/>
  <c r="I5" i="2"/>
  <c r="I21" i="2"/>
  <c r="K22" i="2"/>
  <c r="O11" i="2"/>
  <c r="O24" i="2"/>
  <c r="Q20" i="2"/>
  <c r="Q21" i="2"/>
  <c r="O13" i="2"/>
  <c r="Q4" i="2"/>
  <c r="O3" i="2"/>
  <c r="O16" i="2"/>
  <c r="Q5" i="2"/>
  <c r="E9" i="2"/>
  <c r="E19" i="2"/>
  <c r="G5" i="2"/>
  <c r="G15" i="2"/>
  <c r="E3" i="2"/>
  <c r="E12" i="2"/>
  <c r="E21" i="2"/>
  <c r="G7" i="2"/>
  <c r="G17" i="2"/>
  <c r="I6" i="2"/>
  <c r="I22" i="2"/>
  <c r="O12" i="2"/>
  <c r="E13" i="2"/>
  <c r="G8" i="2"/>
  <c r="I24" i="2"/>
  <c r="E5" i="2"/>
  <c r="E23" i="2"/>
  <c r="G21" i="2"/>
  <c r="E15" i="2"/>
  <c r="G12" i="2"/>
  <c r="G22" i="2"/>
  <c r="I13" i="2"/>
  <c r="O4" i="2"/>
  <c r="O17" i="2"/>
  <c r="Q9" i="2"/>
  <c r="G13" i="2"/>
  <c r="G23" i="2"/>
  <c r="I14" i="2"/>
  <c r="K9" i="2"/>
  <c r="O5" i="2"/>
  <c r="O19" i="2"/>
  <c r="Q12" i="2"/>
  <c r="C18" i="2"/>
  <c r="M7" i="2"/>
  <c r="M15" i="2"/>
  <c r="M23" i="2"/>
  <c r="C3" i="2"/>
  <c r="C11" i="2"/>
  <c r="C19" i="2"/>
  <c r="K7" i="2"/>
  <c r="K15" i="2"/>
  <c r="K23" i="2"/>
  <c r="M8" i="2"/>
  <c r="M16" i="2"/>
  <c r="M24" i="2"/>
  <c r="Q10" i="2"/>
  <c r="Q18" i="2"/>
  <c r="C4" i="2"/>
  <c r="C12" i="2"/>
  <c r="C20" i="2"/>
  <c r="I7" i="2"/>
  <c r="I15" i="2"/>
  <c r="I23" i="2"/>
  <c r="K8" i="2"/>
  <c r="K16" i="2"/>
  <c r="K24" i="2"/>
  <c r="M9" i="2"/>
  <c r="M17" i="2"/>
  <c r="O10" i="2"/>
  <c r="O18" i="2"/>
  <c r="Q3" i="2"/>
  <c r="Q11" i="2"/>
  <c r="Q19" i="2"/>
  <c r="C10" i="2"/>
  <c r="C5" i="2"/>
  <c r="C21" i="2"/>
  <c r="C14" i="2"/>
  <c r="C22" i="2"/>
  <c r="K10" i="2"/>
  <c r="M11" i="2"/>
  <c r="C7" i="2"/>
  <c r="C23" i="2"/>
  <c r="I10" i="2"/>
  <c r="M4" i="2"/>
  <c r="Q22" i="2"/>
  <c r="C13" i="2"/>
  <c r="M3" i="2"/>
  <c r="M19" i="2"/>
  <c r="C15" i="2"/>
  <c r="I18" i="2"/>
  <c r="K3" i="2"/>
  <c r="K19" i="2"/>
  <c r="M12" i="2"/>
  <c r="Q6" i="2"/>
  <c r="Q14" i="2"/>
  <c r="C8" i="2"/>
  <c r="C16" i="2"/>
  <c r="C24" i="2"/>
  <c r="G10" i="2"/>
  <c r="G18" i="2"/>
  <c r="I3" i="2"/>
  <c r="I11" i="2"/>
  <c r="I19" i="2"/>
  <c r="K4" i="2"/>
  <c r="K12" i="2"/>
  <c r="K20" i="2"/>
  <c r="M5" i="2"/>
  <c r="M13" i="2"/>
  <c r="M21" i="2"/>
  <c r="O6" i="2"/>
  <c r="O14" i="2"/>
  <c r="O22" i="2"/>
  <c r="Q7" i="2"/>
  <c r="Q15" i="2"/>
  <c r="Q23" i="2"/>
  <c r="M10" i="2"/>
  <c r="M18" i="2"/>
  <c r="C6" i="2"/>
  <c r="K18" i="2"/>
  <c r="K11" i="2"/>
  <c r="M20" i="2"/>
  <c r="C9" i="2"/>
  <c r="E10" i="2"/>
  <c r="G3" i="2"/>
  <c r="G11" i="2"/>
  <c r="I4" i="2"/>
  <c r="I12" i="2"/>
  <c r="K5" i="2"/>
  <c r="K13" i="2"/>
  <c r="M6" i="2"/>
  <c r="M14" i="2"/>
  <c r="O7" i="2"/>
  <c r="O15" i="2"/>
  <c r="Q8" i="2"/>
  <c r="Q16" i="2"/>
  <c r="C10" i="1"/>
  <c r="D10" i="2" s="1"/>
  <c r="C18" i="1"/>
  <c r="D18" i="2" s="1"/>
  <c r="D3" i="1"/>
  <c r="F3" i="2" s="1"/>
  <c r="D11" i="1"/>
  <c r="F11" i="2" s="1"/>
  <c r="D19" i="1"/>
  <c r="F19" i="2" s="1"/>
  <c r="E4" i="1"/>
  <c r="H4" i="2" s="1"/>
  <c r="E12" i="1"/>
  <c r="H12" i="2" s="1"/>
  <c r="E20" i="1"/>
  <c r="H20" i="2" s="1"/>
  <c r="G6" i="1"/>
  <c r="L6" i="2" s="1"/>
  <c r="G14" i="1"/>
  <c r="L14" i="2" s="1"/>
  <c r="G22" i="1"/>
  <c r="L22" i="2" s="1"/>
  <c r="B10" i="1"/>
  <c r="B10" i="2" s="1"/>
  <c r="B18" i="1"/>
  <c r="B18" i="2" s="1"/>
  <c r="C3" i="1"/>
  <c r="D3" i="2" s="1"/>
  <c r="C11" i="1"/>
  <c r="D11" i="2" s="1"/>
  <c r="C19" i="1"/>
  <c r="D19" i="2" s="1"/>
  <c r="D4" i="1"/>
  <c r="F4" i="2" s="1"/>
  <c r="D12" i="1"/>
  <c r="F12" i="2" s="1"/>
  <c r="D20" i="1"/>
  <c r="F20" i="2" s="1"/>
  <c r="E5" i="1"/>
  <c r="H5" i="2" s="1"/>
  <c r="E13" i="1"/>
  <c r="H13" i="2" s="1"/>
  <c r="E21" i="1"/>
  <c r="H21" i="2" s="1"/>
  <c r="F6" i="1"/>
  <c r="J6" i="2" s="1"/>
  <c r="F14" i="1"/>
  <c r="J14" i="2" s="1"/>
  <c r="F22" i="1"/>
  <c r="J22" i="2" s="1"/>
  <c r="G7" i="1"/>
  <c r="L7" i="2" s="1"/>
  <c r="G15" i="1"/>
  <c r="L15" i="2" s="1"/>
  <c r="G23" i="1"/>
  <c r="L23" i="2" s="1"/>
  <c r="B3" i="1"/>
  <c r="B3" i="2" s="1"/>
  <c r="B11" i="1"/>
  <c r="B11" i="2" s="1"/>
  <c r="B19" i="1"/>
  <c r="B19" i="2" s="1"/>
  <c r="C4" i="1"/>
  <c r="D4" i="2" s="1"/>
  <c r="C12" i="1"/>
  <c r="D12" i="2" s="1"/>
  <c r="C20" i="1"/>
  <c r="D20" i="2" s="1"/>
  <c r="D5" i="1"/>
  <c r="F5" i="2" s="1"/>
  <c r="D13" i="1"/>
  <c r="F13" i="2" s="1"/>
  <c r="D21" i="1"/>
  <c r="F21" i="2" s="1"/>
  <c r="E6" i="1"/>
  <c r="H6" i="2" s="1"/>
  <c r="E14" i="1"/>
  <c r="H14" i="2" s="1"/>
  <c r="E22" i="1"/>
  <c r="H22" i="2" s="1"/>
  <c r="F7" i="1"/>
  <c r="J7" i="2" s="1"/>
  <c r="F15" i="1"/>
  <c r="J15" i="2" s="1"/>
  <c r="F23" i="1"/>
  <c r="J23" i="2" s="1"/>
  <c r="G8" i="1"/>
  <c r="L8" i="2" s="1"/>
  <c r="G16" i="1"/>
  <c r="L16" i="2" s="1"/>
  <c r="G24" i="1"/>
  <c r="L24" i="2" s="1"/>
  <c r="I10" i="1"/>
  <c r="P10" i="2" s="1"/>
  <c r="I18" i="1"/>
  <c r="P18" i="2" s="1"/>
  <c r="B4" i="1"/>
  <c r="B4" i="2" s="1"/>
  <c r="B12" i="1"/>
  <c r="B12" i="2" s="1"/>
  <c r="C5" i="1"/>
  <c r="D5" i="2" s="1"/>
  <c r="C13" i="1"/>
  <c r="D13" i="2" s="1"/>
  <c r="C21" i="1"/>
  <c r="D21" i="2" s="1"/>
  <c r="D6" i="1"/>
  <c r="F6" i="2" s="1"/>
  <c r="D14" i="1"/>
  <c r="F14" i="2" s="1"/>
  <c r="D22" i="1"/>
  <c r="F22" i="2" s="1"/>
  <c r="E7" i="1"/>
  <c r="H7" i="2" s="1"/>
  <c r="E15" i="1"/>
  <c r="H15" i="2" s="1"/>
  <c r="E23" i="1"/>
  <c r="H23" i="2" s="1"/>
  <c r="F8" i="1"/>
  <c r="J8" i="2" s="1"/>
  <c r="F16" i="1"/>
  <c r="J16" i="2" s="1"/>
  <c r="F24" i="1"/>
  <c r="J24" i="2" s="1"/>
  <c r="G9" i="1"/>
  <c r="L9" i="2" s="1"/>
  <c r="G17" i="1"/>
  <c r="L17" i="2" s="1"/>
  <c r="H10" i="1"/>
  <c r="N10" i="2" s="1"/>
  <c r="I3" i="1"/>
  <c r="P3" i="2" s="1"/>
  <c r="I11" i="1"/>
  <c r="P11" i="2" s="1"/>
  <c r="C6" i="1"/>
  <c r="D6" i="2" s="1"/>
  <c r="C22" i="1"/>
  <c r="D22" i="2" s="1"/>
  <c r="D15" i="1"/>
  <c r="F15" i="2" s="1"/>
  <c r="E24" i="1"/>
  <c r="H24" i="2" s="1"/>
  <c r="G10" i="1"/>
  <c r="L10" i="2" s="1"/>
  <c r="G18" i="1"/>
  <c r="L18" i="2" s="1"/>
  <c r="D10" i="1"/>
  <c r="F10" i="2" s="1"/>
  <c r="C14" i="1"/>
  <c r="D14" i="2" s="1"/>
  <c r="D7" i="1"/>
  <c r="F7" i="2" s="1"/>
  <c r="D23" i="1"/>
  <c r="F23" i="2" s="1"/>
  <c r="C7" i="1"/>
  <c r="D7" i="2" s="1"/>
  <c r="C15" i="1"/>
  <c r="D15" i="2" s="1"/>
  <c r="C23" i="1"/>
  <c r="D23" i="2" s="1"/>
  <c r="D8" i="1"/>
  <c r="F8" i="2" s="1"/>
  <c r="D16" i="1"/>
  <c r="F16" i="2" s="1"/>
  <c r="D24" i="1"/>
  <c r="F24" i="2" s="1"/>
  <c r="E9" i="1"/>
  <c r="H9" i="2" s="1"/>
  <c r="E17" i="1"/>
  <c r="H17" i="2" s="1"/>
  <c r="F10" i="1"/>
  <c r="J10" i="2" s="1"/>
  <c r="F18" i="1"/>
  <c r="J18" i="2" s="1"/>
  <c r="G3" i="1"/>
  <c r="L3" i="2" s="1"/>
  <c r="G11" i="1"/>
  <c r="L11" i="2" s="1"/>
  <c r="G19" i="1"/>
  <c r="L19" i="2" s="1"/>
  <c r="C8" i="1"/>
  <c r="D8" i="2" s="1"/>
  <c r="C16" i="1"/>
  <c r="D16" i="2" s="1"/>
  <c r="D9" i="1"/>
  <c r="F9" i="2" s="1"/>
  <c r="D17" i="1"/>
  <c r="F17" i="2" s="1"/>
  <c r="E10" i="1"/>
  <c r="H10" i="2" s="1"/>
  <c r="F3" i="1"/>
  <c r="J3" i="2" s="1"/>
  <c r="F11" i="1"/>
  <c r="J11" i="2" s="1"/>
  <c r="G4" i="1"/>
  <c r="L4" i="2" s="1"/>
  <c r="G12" i="1"/>
  <c r="L12" i="2" s="1"/>
</calcChain>
</file>

<file path=xl/sharedStrings.xml><?xml version="1.0" encoding="utf-8"?>
<sst xmlns="http://schemas.openxmlformats.org/spreadsheetml/2006/main" count="47" uniqueCount="31">
  <si>
    <t>date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</si>
  <si>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</si>
  <si>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</si>
  <si>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</si>
  <si>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</si>
  <si>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</si>
  <si>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</si>
  <si>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</si>
  <si>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add_federal_cgrants</t>
  </si>
  <si>
    <t>federal_cgrants_override</t>
  </si>
  <si>
    <t>unemployment_insurance_override</t>
  </si>
  <si>
    <t>federal_unemployment_insurance_override</t>
  </si>
  <si>
    <t>state_unemployment_insurance_override</t>
  </si>
  <si>
    <t>add_state_purchases</t>
  </si>
  <si>
    <t>add_federal_purchases</t>
  </si>
  <si>
    <t>add_rebate_checks</t>
  </si>
  <si>
    <t>old_add_state_corporate_taxes</t>
  </si>
  <si>
    <t>old_add_federal_health_outlays</t>
  </si>
  <si>
    <t>old_add_federal_social_benefits</t>
  </si>
  <si>
    <t>old_add_federal_subsidies</t>
  </si>
  <si>
    <t>old_add_federal_cgrants</t>
  </si>
  <si>
    <t>old_federal_cgrants_override</t>
  </si>
  <si>
    <t>old_unemployment_insurance_override</t>
  </si>
  <si>
    <t>old_federal_unemployment_insurance_override</t>
  </si>
  <si>
    <t>old_state_unemployment_insurance_override</t>
  </si>
  <si>
    <t>old_add_state_purchases</t>
  </si>
  <si>
    <t>old_add_federal_purchases</t>
  </si>
  <si>
    <t>old_add_rebate_checks</t>
  </si>
  <si>
    <t>old_add_state_noncorp_taxes</t>
  </si>
  <si>
    <t>old_add_state_social_benefits</t>
  </si>
  <si>
    <t>old_add_state_health_outlays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</si>
</sst>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1" xfId="1" applyNumberFormat="1" applyBorder="1" applyAlignment="1">
      <alignment horizontal="center"/>
    </xf>
    <xf numFmtId="164" fontId="3" fillId="2" borderId="0" xfId="0" applyNumberFormat="1" applyFont="1" applyFill="1"/>
    <xf numFmtId="0" fontId="0" fillId="0" borderId="0" xfId="0" applyNumberFormat="1"/>
    <xf numFmtId="0" fontId="0" fillId="3" borderId="0" xfId="0" applyFill="1"/>
    <xf numFmtId="0" fontId="2" fillId="3" borderId="0" xfId="0" applyNumberFormat="1" applyFont="1" applyFill="1"/>
    <xf numFmtId="0" fontId="2" fillId="3" borderId="0" xfId="0" applyFont="1" applyFill="1"/>
    <xf numFmtId="0" fontId="2" fillId="0" borderId="0" xfId="0" applyFont="1"/>
    <xf numFmtId="2" fontId="2" fillId="0" borderId="0" xfId="0" applyNumberFormat="1" applyFont="1"/>
    <xf numFmtId="2" fontId="2" fillId="0" borderId="1" xfId="1" applyNumberFormat="1" applyFont="1" applyBorder="1" applyAlignment="1">
      <alignment horizontal="center"/>
    </xf>
    <xf numFmtId="2" fontId="0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3" borderId="0" xfId="0" applyNumberFormat="1" applyFont="1" applyFill="1"/>
    <xf numFmtId="0" fontId="0" fillId="3" borderId="0" xfId="0" applyFont="1" applyFill="1"/>
    <xf numFmtId="2" fontId="1" fillId="0" borderId="1" xfId="1" applyNumberFormat="1" applyFont="1" applyBorder="1" applyAlignment="1">
      <alignment horizontal="center"/>
    </xf>
    <xf numFmtId="0" fontId="0" fillId="4" borderId="0" xfId="0" applyFill="1"/>
    <xf numFmtId="0" fontId="0" fillId="5" borderId="0" xfId="0" applyFill="1"/>
    <xf numFmtId="164" fontId="3" fillId="6" borderId="0" xfId="0" applyNumberFormat="1" applyFont="1" applyFill="1"/>
    <xf numFmtId="2" fontId="2" fillId="7" borderId="0" xfId="0" applyNumberFormat="1" applyFont="1" applyFill="1"/>
  </cellXfs>
  <cellStyles count="2">
    <cellStyle name="Normal" xfId="0" builtinId="0"/>
    <cellStyle name="Percent 2" xfId="1" xr:uid="{CA920ED0-D0BE-49DE-8821-13FD64AEE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d_factors_ol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dd_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PPP"/>
      <sheetName val="Stimulus Round 2"/>
      <sheetName val="add-ons calculations"/>
      <sheetName val="FIM Add Factors"/>
      <sheetName val="main_nipas"/>
      <sheetName val="add-ons calculations nipas"/>
      <sheetName val="NIPA Add Factors"/>
      <sheetName val="Haver NA"/>
      <sheetName val="ui"/>
      <sheetName val="MPC"/>
      <sheetName val="MPC - round (2)"/>
      <sheetName val="figuring out Medicaid"/>
      <sheetName val="add-ons - Kadija b4"/>
      <sheetName val="figuring out UI"/>
      <sheetName val="figuring NIPA tax changes"/>
      <sheetName val="figuring out social benefits"/>
    </sheetNames>
    <sheetDataSet>
      <sheetData sheetId="0">
        <row r="37">
          <cell r="O37">
            <v>664000</v>
          </cell>
        </row>
        <row r="42">
          <cell r="P42">
            <v>108000</v>
          </cell>
          <cell r="Q42">
            <v>0</v>
          </cell>
          <cell r="R42">
            <v>0</v>
          </cell>
        </row>
        <row r="46">
          <cell r="P46">
            <v>44000</v>
          </cell>
          <cell r="Q46">
            <v>44000</v>
          </cell>
          <cell r="R46">
            <v>44000</v>
          </cell>
          <cell r="S46">
            <v>44000</v>
          </cell>
          <cell r="T46">
            <v>44000</v>
          </cell>
          <cell r="U46">
            <v>44000</v>
          </cell>
          <cell r="V46">
            <v>44000</v>
          </cell>
        </row>
      </sheetData>
      <sheetData sheetId="1" refreshError="1"/>
      <sheetData sheetId="2" refreshError="1"/>
      <sheetData sheetId="3">
        <row r="24">
          <cell r="F24">
            <v>-36.188999999999993</v>
          </cell>
          <cell r="G24">
            <v>8.0958169064125514</v>
          </cell>
          <cell r="H24">
            <v>15.945084134642201</v>
          </cell>
          <cell r="I24">
            <v>11.798701344421289</v>
          </cell>
          <cell r="J24">
            <v>7.6523185542003773</v>
          </cell>
          <cell r="K24">
            <v>7.0672258031208912</v>
          </cell>
          <cell r="L24">
            <v>48.039537083112549</v>
          </cell>
          <cell r="M24">
            <v>47.454444332033063</v>
          </cell>
          <cell r="N24">
            <v>47.613845224176771</v>
          </cell>
          <cell r="O24">
            <v>47.098090151658965</v>
          </cell>
          <cell r="P24">
            <v>46.582335079141131</v>
          </cell>
          <cell r="Q24">
            <v>46.066580006623298</v>
          </cell>
          <cell r="R24">
            <v>45.550824934105464</v>
          </cell>
          <cell r="S24">
            <v>45.820220544996459</v>
          </cell>
          <cell r="T24">
            <v>46.08961615588737</v>
          </cell>
          <cell r="U24">
            <v>46.359011766778281</v>
          </cell>
          <cell r="V24">
            <v>46.62840737766922</v>
          </cell>
          <cell r="W24">
            <v>47.321344008295341</v>
          </cell>
          <cell r="X24">
            <v>48.01428063892152</v>
          </cell>
          <cell r="Y24">
            <v>48.707217269547613</v>
          </cell>
          <cell r="Z24">
            <v>49.400153900173734</v>
          </cell>
          <cell r="AA24">
            <v>50.090219694107674</v>
          </cell>
        </row>
        <row r="31">
          <cell r="F31">
            <v>-33.023000000000025</v>
          </cell>
          <cell r="G31">
            <v>-61.292000000000002</v>
          </cell>
          <cell r="H31">
            <v>-11.329229999999995</v>
          </cell>
          <cell r="I31">
            <v>-15.253798527921759</v>
          </cell>
          <cell r="J31">
            <v>-3.9853764337182724</v>
          </cell>
          <cell r="K31">
            <v>-6.1647437995782752</v>
          </cell>
          <cell r="L31">
            <v>-8.0025135083951398</v>
          </cell>
          <cell r="M31">
            <v>-8.1358115154851305</v>
          </cell>
          <cell r="N31">
            <v>-8.1776661628989018</v>
          </cell>
          <cell r="O31">
            <v>-8.5862851488537615</v>
          </cell>
          <cell r="P31">
            <v>-8.9951372198217712</v>
          </cell>
          <cell r="Q31">
            <v>-9.4042229585155326</v>
          </cell>
          <cell r="R31">
            <v>-10.174728012378409</v>
          </cell>
          <cell r="S31">
            <v>-10.481366564078854</v>
          </cell>
          <cell r="T31">
            <v>-10.804259404107256</v>
          </cell>
          <cell r="U31">
            <v>-11.141928869888432</v>
          </cell>
          <cell r="V31">
            <v>-11.458911059615787</v>
          </cell>
          <cell r="W31">
            <v>-11.494732358093188</v>
          </cell>
          <cell r="X31">
            <v>-11.529075993995264</v>
          </cell>
          <cell r="Y31">
            <v>-11.56194196732207</v>
          </cell>
          <cell r="Z31">
            <v>-11.594807940648877</v>
          </cell>
          <cell r="AA31">
            <v>-11.629429434809026</v>
          </cell>
        </row>
        <row r="37">
          <cell r="F37">
            <v>4.8999999999978172E-2</v>
          </cell>
          <cell r="G37">
            <v>-35.750999999999976</v>
          </cell>
          <cell r="H37">
            <v>-54.593681691845177</v>
          </cell>
          <cell r="I37">
            <v>-55.153337573248791</v>
          </cell>
          <cell r="J37">
            <v>-55.951846589752222</v>
          </cell>
          <cell r="K37">
            <v>-56.695639249994201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3">
          <cell r="F43">
            <v>0</v>
          </cell>
          <cell r="G43">
            <v>-4.3825959008611193</v>
          </cell>
          <cell r="H43">
            <v>-2.8001771349484841</v>
          </cell>
          <cell r="I43">
            <v>-2.8288825740026482</v>
          </cell>
          <cell r="J43">
            <v>-2.8698390843673991</v>
          </cell>
          <cell r="K43">
            <v>-2.907989125467509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50">
          <cell r="F50">
            <v>3.3000000000129148E-2</v>
          </cell>
          <cell r="G50">
            <v>-5.9999999998581188E-3</v>
          </cell>
          <cell r="H50">
            <v>-12.65283740934774</v>
          </cell>
          <cell r="I50">
            <v>23.849631860713998</v>
          </cell>
          <cell r="J50">
            <v>55.567426605703986</v>
          </cell>
          <cell r="K50">
            <v>56.779447015824189</v>
          </cell>
          <cell r="L50">
            <v>57.991467425944165</v>
          </cell>
          <cell r="M50">
            <v>59.203487836064141</v>
          </cell>
          <cell r="N50">
            <v>60.415508246184345</v>
          </cell>
          <cell r="O50">
            <v>60.929424775216376</v>
          </cell>
          <cell r="P50">
            <v>61.443341304248634</v>
          </cell>
          <cell r="Q50">
            <v>61.957257833280664</v>
          </cell>
          <cell r="R50">
            <v>62.471174362312695</v>
          </cell>
          <cell r="S50">
            <v>62.894804728414101</v>
          </cell>
          <cell r="T50">
            <v>63.318435094515735</v>
          </cell>
          <cell r="U50">
            <v>63.742065460617368</v>
          </cell>
          <cell r="V50">
            <v>64.165695826718775</v>
          </cell>
          <cell r="W50">
            <v>65.74675694336679</v>
          </cell>
          <cell r="X50">
            <v>67.327818060015034</v>
          </cell>
          <cell r="Y50">
            <v>68.908879176663049</v>
          </cell>
          <cell r="Z50">
            <v>70.489940293311065</v>
          </cell>
          <cell r="AA50">
            <v>71.668308552785447</v>
          </cell>
        </row>
        <row r="57">
          <cell r="F57">
            <v>604.60100000000011</v>
          </cell>
          <cell r="G57">
            <v>271.59300000000098</v>
          </cell>
          <cell r="H57">
            <v>1309.4238025000002</v>
          </cell>
          <cell r="I57">
            <v>245.4925168769189</v>
          </cell>
          <cell r="J57">
            <v>184.80221870982382</v>
          </cell>
          <cell r="K57">
            <v>168.7715747900852</v>
          </cell>
          <cell r="L57">
            <v>168.92115468914358</v>
          </cell>
          <cell r="M57">
            <v>168.28713733479617</v>
          </cell>
          <cell r="N57">
            <v>166.48062816995434</v>
          </cell>
          <cell r="O57">
            <v>168.62534824212094</v>
          </cell>
          <cell r="P57">
            <v>169.74356938095775</v>
          </cell>
          <cell r="Q57">
            <v>170.13720482098574</v>
          </cell>
          <cell r="R57">
            <v>169.69779297530022</v>
          </cell>
          <cell r="S57">
            <v>170.55624736271193</v>
          </cell>
          <cell r="T57">
            <v>171.52051640171408</v>
          </cell>
          <cell r="U57">
            <v>172.44063678295106</v>
          </cell>
          <cell r="V57">
            <v>173.42008081117865</v>
          </cell>
          <cell r="W57">
            <v>177.4518963720202</v>
          </cell>
          <cell r="X57">
            <v>180.85881900115442</v>
          </cell>
          <cell r="Y57">
            <v>183.48112379736654</v>
          </cell>
          <cell r="Z57">
            <v>185.39454849432309</v>
          </cell>
          <cell r="AA57">
            <v>186.28741412573436</v>
          </cell>
        </row>
        <row r="64">
          <cell r="F64">
            <v>0.57999999999992724</v>
          </cell>
          <cell r="G64">
            <v>0.73599999999999</v>
          </cell>
          <cell r="H64">
            <v>450.95025000000004</v>
          </cell>
          <cell r="I64">
            <v>443.19820174709946</v>
          </cell>
          <cell r="J64">
            <v>-298.69716490110829</v>
          </cell>
          <cell r="K64">
            <v>-305.33172438316558</v>
          </cell>
          <cell r="L64">
            <v>-332.74230778657443</v>
          </cell>
          <cell r="M64">
            <v>-334.34747023032236</v>
          </cell>
          <cell r="N64">
            <v>-335.92752585795336</v>
          </cell>
          <cell r="O64">
            <v>-337.49753875913746</v>
          </cell>
          <cell r="P64">
            <v>-339.06420408483939</v>
          </cell>
          <cell r="Q64">
            <v>-340.63589077376469</v>
          </cell>
          <cell r="R64">
            <v>-342.22264155236019</v>
          </cell>
          <cell r="S64">
            <v>-343.82445642062589</v>
          </cell>
          <cell r="T64">
            <v>-345.43631401533838</v>
          </cell>
          <cell r="U64">
            <v>-347.04482403456859</v>
          </cell>
          <cell r="V64">
            <v>-348.65835541702234</v>
          </cell>
          <cell r="W64">
            <v>-350.2752343749583</v>
          </cell>
          <cell r="X64">
            <v>-351.89043954515301</v>
          </cell>
          <cell r="Y64">
            <v>-353.48555926245427</v>
          </cell>
          <cell r="Z64">
            <v>-355.06896246556749</v>
          </cell>
          <cell r="AA64">
            <v>-356.64064915449279</v>
          </cell>
        </row>
        <row r="68">
          <cell r="E68">
            <v>283.95</v>
          </cell>
          <cell r="F68">
            <v>291.39999999999998</v>
          </cell>
          <cell r="G68">
            <v>294.15100000000001</v>
          </cell>
          <cell r="H68">
            <v>322.63880399999999</v>
          </cell>
        </row>
        <row r="71">
          <cell r="F71">
            <v>49.271999999999991</v>
          </cell>
          <cell r="G71">
            <v>68.244</v>
          </cell>
          <cell r="H71">
            <v>61.90180399999997</v>
          </cell>
          <cell r="I71">
            <v>92.454570502826414</v>
          </cell>
          <cell r="J71">
            <v>103.60367441070301</v>
          </cell>
          <cell r="K71">
            <v>98.229777558424473</v>
          </cell>
          <cell r="L71">
            <v>83.152512199130257</v>
          </cell>
          <cell r="M71">
            <v>78.397392744450201</v>
          </cell>
          <cell r="N71">
            <v>73.602356577807058</v>
          </cell>
          <cell r="O71">
            <v>60.738306010595892</v>
          </cell>
          <cell r="P71">
            <v>47.876046461255555</v>
          </cell>
          <cell r="Q71">
            <v>51.406664131078344</v>
          </cell>
          <cell r="R71">
            <v>37.445842510045054</v>
          </cell>
          <cell r="S71">
            <v>32.479535988951</v>
          </cell>
          <cell r="T71">
            <v>33.038276481380422</v>
          </cell>
          <cell r="U71">
            <v>33.603591434267457</v>
          </cell>
          <cell r="V71">
            <v>34.180022012499421</v>
          </cell>
          <cell r="W71">
            <v>34.226423302062813</v>
          </cell>
          <cell r="X71">
            <v>34.27694756821063</v>
          </cell>
          <cell r="Y71">
            <v>34.3327483281833</v>
          </cell>
          <cell r="Z71">
            <v>34.393013957164499</v>
          </cell>
          <cell r="AA71">
            <v>34.464502021904309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PPP"/>
      <sheetName val="Stimulus Round 2"/>
      <sheetName val="add-ons calculations"/>
      <sheetName val="FIM Add Factors"/>
      <sheetName val="main_nipas"/>
      <sheetName val="add-ons calculations nipas"/>
      <sheetName val="NIPA Add Factors"/>
      <sheetName val="Haver NA"/>
      <sheetName val="ui"/>
      <sheetName val="MPC"/>
      <sheetName val="MPC - round (2)"/>
      <sheetName val="figuring out Medicaid"/>
      <sheetName val="add-ons - Kadija b4"/>
      <sheetName val="figuring out UI"/>
      <sheetName val="figuring NIPA tax changes"/>
      <sheetName val="figuring out social benefits"/>
    </sheetNames>
    <sheetDataSet>
      <sheetData sheetId="0">
        <row r="37">
          <cell r="O37">
            <v>664000</v>
          </cell>
        </row>
        <row r="42">
          <cell r="P42">
            <v>108000</v>
          </cell>
          <cell r="Q42">
            <v>0</v>
          </cell>
          <cell r="R42">
            <v>0</v>
          </cell>
        </row>
        <row r="46">
          <cell r="P46">
            <v>44000</v>
          </cell>
          <cell r="Q46">
            <v>44000</v>
          </cell>
          <cell r="R46">
            <v>44000</v>
          </cell>
          <cell r="S46">
            <v>44000</v>
          </cell>
          <cell r="T46">
            <v>44000</v>
          </cell>
          <cell r="U46">
            <v>44000</v>
          </cell>
          <cell r="V46">
            <v>44000</v>
          </cell>
        </row>
      </sheetData>
      <sheetData sheetId="1" refreshError="1"/>
      <sheetData sheetId="2" refreshError="1"/>
      <sheetData sheetId="3">
        <row r="24">
          <cell r="F24">
            <v>-36.188999999999993</v>
          </cell>
          <cell r="G24">
            <v>-6.0960000000000036</v>
          </cell>
          <cell r="H24">
            <v>16.337383266158213</v>
          </cell>
          <cell r="I24">
            <v>12.191000475937301</v>
          </cell>
          <cell r="J24">
            <v>8.0446176857163891</v>
          </cell>
          <cell r="K24">
            <v>7.459524934636903</v>
          </cell>
          <cell r="L24">
            <v>48.52236678344002</v>
          </cell>
          <cell r="M24">
            <v>47.937274032360534</v>
          </cell>
          <cell r="N24">
            <v>48.098296763850755</v>
          </cell>
          <cell r="O24">
            <v>47.57729409291278</v>
          </cell>
          <cell r="P24">
            <v>47.056291421974805</v>
          </cell>
          <cell r="Q24">
            <v>46.53528875103683</v>
          </cell>
          <cell r="R24">
            <v>46.014286080098856</v>
          </cell>
          <cell r="S24">
            <v>46.286422681931953</v>
          </cell>
          <cell r="T24">
            <v>46.558559283764936</v>
          </cell>
          <cell r="U24">
            <v>46.830695885597947</v>
          </cell>
          <cell r="V24">
            <v>47.102832487430987</v>
          </cell>
          <cell r="W24">
            <v>47.802819466879441</v>
          </cell>
          <cell r="X24">
            <v>48.502806446327952</v>
          </cell>
          <cell r="Y24">
            <v>49.202793425776406</v>
          </cell>
          <cell r="Z24">
            <v>49.90278040522486</v>
          </cell>
          <cell r="AA24">
            <v>50.599867338383604</v>
          </cell>
        </row>
        <row r="31">
          <cell r="F31">
            <v>-33.023000000000025</v>
          </cell>
          <cell r="G31">
            <v>-61.292000000000002</v>
          </cell>
          <cell r="H31">
            <v>-10.88900000000001</v>
          </cell>
          <cell r="I31">
            <v>-15.253798527921759</v>
          </cell>
          <cell r="J31">
            <v>-3.9853764337182724</v>
          </cell>
          <cell r="K31">
            <v>-6.1647437995782752</v>
          </cell>
          <cell r="L31">
            <v>-8.0025135083951398</v>
          </cell>
          <cell r="M31">
            <v>-8.1358115154851305</v>
          </cell>
          <cell r="N31">
            <v>-8.1776661628989018</v>
          </cell>
          <cell r="O31">
            <v>-8.5862851488537615</v>
          </cell>
          <cell r="P31">
            <v>-8.9951372198217712</v>
          </cell>
          <cell r="Q31">
            <v>-9.4042229585155326</v>
          </cell>
          <cell r="R31">
            <v>-10.174728012378409</v>
          </cell>
          <cell r="S31">
            <v>-10.481366564078854</v>
          </cell>
          <cell r="T31">
            <v>-10.804259404107256</v>
          </cell>
          <cell r="U31">
            <v>-11.141928869888432</v>
          </cell>
          <cell r="V31">
            <v>-11.458911059615787</v>
          </cell>
          <cell r="W31">
            <v>-11.494732358093188</v>
          </cell>
          <cell r="X31">
            <v>-11.529075993995264</v>
          </cell>
          <cell r="Y31">
            <v>-11.56194196732207</v>
          </cell>
          <cell r="Z31">
            <v>-11.594807940648877</v>
          </cell>
          <cell r="AA31">
            <v>-11.629429434809026</v>
          </cell>
        </row>
        <row r="37">
          <cell r="F37">
            <v>4.8999999999978172E-2</v>
          </cell>
          <cell r="G37">
            <v>-34.161000000000058</v>
          </cell>
          <cell r="H37">
            <v>-27.260999999999967</v>
          </cell>
          <cell r="I37">
            <v>-27.540460525652634</v>
          </cell>
          <cell r="J37">
            <v>-27.939190811361868</v>
          </cell>
          <cell r="K37">
            <v>-28.310598840321973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3">
          <cell r="F43">
            <v>0</v>
          </cell>
          <cell r="G43">
            <v>-4.3825959008611193</v>
          </cell>
          <cell r="H43">
            <v>-1.9565613146719585</v>
          </cell>
          <cell r="I43">
            <v>-1.9766185999319106</v>
          </cell>
          <cell r="J43">
            <v>-2.0052360480081433</v>
          </cell>
          <cell r="K43">
            <v>-2.0318925382844242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50">
          <cell r="F50">
            <v>3.3000000000129148E-2</v>
          </cell>
          <cell r="G50">
            <v>-5.9999999998581188E-3</v>
          </cell>
          <cell r="H50">
            <v>4.0000000001327862E-3</v>
          </cell>
          <cell r="I50">
            <v>21.90016870089994</v>
          </cell>
          <cell r="J50">
            <v>53.580416839850386</v>
          </cell>
          <cell r="K50">
            <v>54.749097175786346</v>
          </cell>
          <cell r="L50">
            <v>55.917777511721852</v>
          </cell>
          <cell r="M50">
            <v>57.086457847657584</v>
          </cell>
          <cell r="N50">
            <v>58.255138183593317</v>
          </cell>
          <cell r="O50">
            <v>58.750677810465277</v>
          </cell>
          <cell r="P50">
            <v>59.246217437337464</v>
          </cell>
          <cell r="Q50">
            <v>59.741757064209423</v>
          </cell>
          <cell r="R50">
            <v>60.237296691081383</v>
          </cell>
          <cell r="S50">
            <v>60.645778655934691</v>
          </cell>
          <cell r="T50">
            <v>61.054260620788</v>
          </cell>
          <cell r="U50">
            <v>61.462742585641308</v>
          </cell>
          <cell r="V50">
            <v>61.871224550494389</v>
          </cell>
          <cell r="W50">
            <v>63.39574923795908</v>
          </cell>
          <cell r="X50">
            <v>64.920273925423999</v>
          </cell>
          <cell r="Y50">
            <v>66.444798612888917</v>
          </cell>
          <cell r="Z50">
            <v>67.969323300353608</v>
          </cell>
          <cell r="AA50">
            <v>69.105554837248519</v>
          </cell>
        </row>
        <row r="57">
          <cell r="F57">
            <v>604.60100000000011</v>
          </cell>
          <cell r="G57">
            <v>271.59300000000098</v>
          </cell>
          <cell r="H57">
            <v>1309.4238025000002</v>
          </cell>
          <cell r="I57">
            <v>245.4925168769189</v>
          </cell>
          <cell r="J57">
            <v>184.80221870982382</v>
          </cell>
          <cell r="K57">
            <v>168.7715747900852</v>
          </cell>
          <cell r="L57">
            <v>168.92115468914358</v>
          </cell>
          <cell r="M57">
            <v>168.28713733479617</v>
          </cell>
          <cell r="N57">
            <v>166.48062816995434</v>
          </cell>
          <cell r="O57">
            <v>168.62534824212094</v>
          </cell>
          <cell r="P57">
            <v>169.74356938095775</v>
          </cell>
          <cell r="Q57">
            <v>170.13720482098574</v>
          </cell>
          <cell r="R57">
            <v>169.69779297530022</v>
          </cell>
          <cell r="S57">
            <v>170.55624736271193</v>
          </cell>
          <cell r="T57">
            <v>171.52051640171408</v>
          </cell>
          <cell r="U57">
            <v>172.44063678295106</v>
          </cell>
          <cell r="V57">
            <v>173.42008081117865</v>
          </cell>
          <cell r="W57">
            <v>177.4518963720202</v>
          </cell>
          <cell r="X57">
            <v>180.85881900115442</v>
          </cell>
          <cell r="Y57">
            <v>183.48112379736654</v>
          </cell>
          <cell r="Z57">
            <v>185.39454849432309</v>
          </cell>
          <cell r="AA57">
            <v>186.28741412573436</v>
          </cell>
        </row>
        <row r="64">
          <cell r="F64">
            <v>0.57999999999992724</v>
          </cell>
          <cell r="G64">
            <v>0.73599999999999</v>
          </cell>
          <cell r="H64">
            <v>2.5539999999999736</v>
          </cell>
          <cell r="I64">
            <v>443.19820174709946</v>
          </cell>
          <cell r="J64">
            <v>-298.69716490110829</v>
          </cell>
          <cell r="K64">
            <v>-305.33172438316558</v>
          </cell>
          <cell r="L64">
            <v>-332.74230778657443</v>
          </cell>
          <cell r="M64">
            <v>-334.34747023032236</v>
          </cell>
          <cell r="N64">
            <v>-335.92752585795336</v>
          </cell>
          <cell r="O64">
            <v>-337.49753875913746</v>
          </cell>
          <cell r="P64">
            <v>-339.06420408483939</v>
          </cell>
          <cell r="Q64">
            <v>-340.63589077376469</v>
          </cell>
          <cell r="R64">
            <v>-342.22264155236019</v>
          </cell>
          <cell r="S64">
            <v>-343.82445642062589</v>
          </cell>
          <cell r="T64">
            <v>-345.43631401533838</v>
          </cell>
          <cell r="U64">
            <v>-347.04482403456859</v>
          </cell>
          <cell r="V64">
            <v>-348.65835541702234</v>
          </cell>
          <cell r="W64">
            <v>-350.2752343749583</v>
          </cell>
          <cell r="X64">
            <v>-351.89043954515301</v>
          </cell>
          <cell r="Y64">
            <v>-353.48555926245427</v>
          </cell>
          <cell r="Z64">
            <v>-355.06896246556749</v>
          </cell>
          <cell r="AA64">
            <v>-356.64064915449279</v>
          </cell>
        </row>
        <row r="68">
          <cell r="E68">
            <v>283.95</v>
          </cell>
          <cell r="F68">
            <v>291.39999999999998</v>
          </cell>
          <cell r="G68">
            <v>294.15100000000001</v>
          </cell>
          <cell r="H68">
            <v>322.63880399999999</v>
          </cell>
        </row>
        <row r="71">
          <cell r="F71">
            <v>49.271999999999991</v>
          </cell>
          <cell r="G71">
            <v>68.244</v>
          </cell>
          <cell r="H71">
            <v>61.90180399999997</v>
          </cell>
          <cell r="I71">
            <v>92.454570502826414</v>
          </cell>
          <cell r="J71">
            <v>103.60367441070301</v>
          </cell>
          <cell r="K71">
            <v>98.229777558424473</v>
          </cell>
          <cell r="L71">
            <v>83.152512199130257</v>
          </cell>
          <cell r="M71">
            <v>78.397392744450201</v>
          </cell>
          <cell r="N71">
            <v>73.602356577807058</v>
          </cell>
          <cell r="O71">
            <v>60.738306010595892</v>
          </cell>
          <cell r="P71">
            <v>47.876046461255555</v>
          </cell>
          <cell r="Q71">
            <v>51.406664131078344</v>
          </cell>
          <cell r="R71">
            <v>37.445842510045054</v>
          </cell>
          <cell r="S71">
            <v>32.479535988951</v>
          </cell>
          <cell r="T71">
            <v>33.038276481380422</v>
          </cell>
          <cell r="U71">
            <v>33.603591434267457</v>
          </cell>
          <cell r="V71">
            <v>34.180022012499421</v>
          </cell>
          <cell r="W71">
            <v>34.226423302062813</v>
          </cell>
          <cell r="X71">
            <v>34.27694756821063</v>
          </cell>
          <cell r="Y71">
            <v>34.3327483281833</v>
          </cell>
          <cell r="Z71">
            <v>34.393013957164499</v>
          </cell>
          <cell r="AA71">
            <v>34.464502021904309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0E17-D669-4BD1-A9C9-7A203AEC6330}">
  <dimension ref="A1:P24"/>
  <sheetViews>
    <sheetView zoomScale="120" zoomScaleNormal="120" workbookViewId="0">
      <pane xSplit="1" topLeftCell="K1" activePane="topRight" state="frozen"/>
      <selection pane="topRight" activeCell="B18" sqref="B18"/>
    </sheetView>
  </sheetViews>
  <sheetFormatPr defaultColWidth="20.453125" defaultRowHeight="14.5" x14ac:dyDescent="0.35"/>
  <cols>
    <col min="1" max="1" width="10.6328125" bestFit="1" customWidth="1"/>
    <col min="2" max="2" width="23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f>'[1]add-ons calculations'!E68</f>
        <v>283.95</v>
      </c>
      <c r="K2" s="2">
        <v>1084.5999999999999</v>
      </c>
      <c r="L2" s="2">
        <v>788</v>
      </c>
      <c r="M2" s="2">
        <f>K2-L2</f>
        <v>296.59999999999991</v>
      </c>
      <c r="N2">
        <v>0</v>
      </c>
      <c r="O2">
        <v>0</v>
      </c>
      <c r="P2">
        <v>0</v>
      </c>
    </row>
    <row r="3" spans="1:16" x14ac:dyDescent="0.35">
      <c r="A3" s="1">
        <v>44104</v>
      </c>
      <c r="B3" s="2">
        <f t="array" ref="B3:B24">TRANSPOSE('[1]add-ons calculations'!F24:AA24)</f>
        <v>-36.188999999999993</v>
      </c>
      <c r="C3">
        <f t="array" ref="C3:C24">TRANSPOSE('[1]add-ons calculations'!F31:AA31)</f>
        <v>-33.023000000000025</v>
      </c>
      <c r="D3">
        <f t="array" ref="D3:D24">TRANSPOSE('[1]add-ons calculations'!F37:AA37)</f>
        <v>4.8999999999978172E-2</v>
      </c>
      <c r="E3">
        <f t="array" ref="E3:E24">TRANSPOSE('[1]add-ons calculations'!F43:AA43)</f>
        <v>0</v>
      </c>
      <c r="F3">
        <f t="array" ref="F3:F24">TRANSPOSE('[1]add-ons calculations'!F50:AA50)</f>
        <v>3.3000000000129148E-2</v>
      </c>
      <c r="G3">
        <f t="array" ref="G3:G24">TRANSPOSE('[1]add-ons calculations'!F57:AA57)</f>
        <v>604.60100000000011</v>
      </c>
      <c r="H3">
        <f t="array" ref="H3:H24">TRANSPOSE('[1]add-ons calculations'!F64:AA64)</f>
        <v>0.57999999999992724</v>
      </c>
      <c r="I3">
        <f t="array" ref="I3:I24">TRANSPOSE('[1]add-ons calculations'!F71:AA71)</f>
        <v>49.271999999999991</v>
      </c>
      <c r="J3" s="2">
        <f>'[1]add-ons calculations'!F68</f>
        <v>291.39999999999998</v>
      </c>
      <c r="K3" s="2">
        <v>775.2</v>
      </c>
      <c r="L3" s="2">
        <v>556.20000000000005</v>
      </c>
      <c r="M3" s="2">
        <f t="shared" ref="M3:M5" si="0">K3-L3</f>
        <v>219</v>
      </c>
      <c r="N3">
        <v>0</v>
      </c>
      <c r="O3">
        <v>0</v>
      </c>
      <c r="P3">
        <v>0</v>
      </c>
    </row>
    <row r="4" spans="1:16" x14ac:dyDescent="0.35">
      <c r="A4" s="1">
        <v>44196</v>
      </c>
      <c r="B4">
        <v>8.0958169064125514</v>
      </c>
      <c r="C4">
        <v>-61.292000000000002</v>
      </c>
      <c r="D4">
        <v>-35.750999999999976</v>
      </c>
      <c r="E4">
        <v>-4.3825959008611193</v>
      </c>
      <c r="F4">
        <v>-5.9999999998581188E-3</v>
      </c>
      <c r="G4">
        <v>271.59300000000098</v>
      </c>
      <c r="H4">
        <v>0.73599999999999</v>
      </c>
      <c r="I4">
        <v>68.244</v>
      </c>
      <c r="J4" s="3">
        <f>'[1]add-ons calculations'!G68</f>
        <v>294.15100000000001</v>
      </c>
      <c r="K4" s="2">
        <v>296.39999999999998</v>
      </c>
      <c r="L4" s="2">
        <v>198.5</v>
      </c>
      <c r="M4" s="2">
        <f t="shared" si="0"/>
        <v>97.899999999999977</v>
      </c>
      <c r="N4">
        <v>0</v>
      </c>
      <c r="O4">
        <v>0</v>
      </c>
      <c r="P4">
        <v>0</v>
      </c>
    </row>
    <row r="5" spans="1:16" x14ac:dyDescent="0.35">
      <c r="A5" s="1">
        <v>44286</v>
      </c>
      <c r="B5">
        <v>15.945084134642201</v>
      </c>
      <c r="C5">
        <v>-11.329229999999995</v>
      </c>
      <c r="D5">
        <v>-54.593681691845177</v>
      </c>
      <c r="E5">
        <v>-2.8001771349484841</v>
      </c>
      <c r="F5">
        <v>-12.65283740934774</v>
      </c>
      <c r="G5">
        <v>1309.4238025000002</v>
      </c>
      <c r="H5">
        <v>450.95025000000004</v>
      </c>
      <c r="I5">
        <v>61.90180399999997</v>
      </c>
      <c r="J5" s="3">
        <f>'[1]add-ons calculations'!H68</f>
        <v>322.63880399999999</v>
      </c>
      <c r="K5" s="2">
        <v>544.4</v>
      </c>
      <c r="L5" s="2">
        <v>473.5</v>
      </c>
      <c r="M5" s="2">
        <f t="shared" si="0"/>
        <v>70.899999999999977</v>
      </c>
      <c r="N5">
        <v>0</v>
      </c>
      <c r="O5" s="2">
        <v>0</v>
      </c>
      <c r="P5" s="4">
        <f>[1]main!$O$37/1000</f>
        <v>664</v>
      </c>
    </row>
    <row r="6" spans="1:16" x14ac:dyDescent="0.35">
      <c r="A6" s="1">
        <v>44377</v>
      </c>
      <c r="B6">
        <v>11.798701344421289</v>
      </c>
      <c r="C6">
        <v>-15.253798527921759</v>
      </c>
      <c r="D6">
        <v>-55.153337573248791</v>
      </c>
      <c r="E6">
        <v>-2.8288825740026482</v>
      </c>
      <c r="F6">
        <v>23.849631860713998</v>
      </c>
      <c r="G6">
        <v>245.4925168769189</v>
      </c>
      <c r="H6">
        <v>443.19820174709946</v>
      </c>
      <c r="I6">
        <v>92.454570502826414</v>
      </c>
      <c r="K6" s="2">
        <f t="shared" ref="K6:K24" si="1">SUM(L6:M6)</f>
        <v>152</v>
      </c>
      <c r="L6" s="2">
        <f>[1]main!P$42/1000</f>
        <v>108</v>
      </c>
      <c r="M6" s="2">
        <f>[1]main!P$46/1000</f>
        <v>44</v>
      </c>
      <c r="N6">
        <v>0</v>
      </c>
      <c r="O6">
        <f>26.5 + 14/4</f>
        <v>30</v>
      </c>
      <c r="P6">
        <v>0</v>
      </c>
    </row>
    <row r="7" spans="1:16" x14ac:dyDescent="0.35">
      <c r="A7" s="1">
        <v>44469</v>
      </c>
      <c r="B7">
        <v>7.6523185542003773</v>
      </c>
      <c r="C7">
        <v>-3.9853764337182724</v>
      </c>
      <c r="D7">
        <v>-55.951846589752222</v>
      </c>
      <c r="E7">
        <v>-2.8698390843673991</v>
      </c>
      <c r="F7">
        <v>55.567426605703986</v>
      </c>
      <c r="G7">
        <v>184.80221870982382</v>
      </c>
      <c r="H7">
        <v>-298.69716490110829</v>
      </c>
      <c r="I7">
        <v>103.60367441070301</v>
      </c>
      <c r="K7" s="2">
        <f t="shared" si="1"/>
        <v>44</v>
      </c>
      <c r="L7" s="2">
        <f>[1]main!Q$42</f>
        <v>0</v>
      </c>
      <c r="M7" s="2">
        <f>[1]main!Q$46/1000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35">
      <c r="A8" s="1">
        <v>44561</v>
      </c>
      <c r="B8">
        <v>7.0672258031208912</v>
      </c>
      <c r="C8">
        <v>-6.1647437995782752</v>
      </c>
      <c r="D8">
        <v>-56.695639249994201</v>
      </c>
      <c r="E8">
        <v>-2.907989125467509</v>
      </c>
      <c r="F8">
        <v>56.779447015824189</v>
      </c>
      <c r="G8">
        <v>168.7715747900852</v>
      </c>
      <c r="H8">
        <v>-305.33172438316558</v>
      </c>
      <c r="I8">
        <v>98.229777558424473</v>
      </c>
      <c r="K8" s="2">
        <f t="shared" si="1"/>
        <v>44</v>
      </c>
      <c r="L8" s="2">
        <f>[1]main!R$42</f>
        <v>0</v>
      </c>
      <c r="M8" s="2">
        <f>[1]main!R$46/1000</f>
        <v>44</v>
      </c>
      <c r="N8">
        <v>0</v>
      </c>
      <c r="O8">
        <f t="shared" si="2"/>
        <v>30</v>
      </c>
      <c r="P8">
        <v>0</v>
      </c>
    </row>
    <row r="9" spans="1:16" x14ac:dyDescent="0.35">
      <c r="A9" s="1">
        <v>44651</v>
      </c>
      <c r="B9">
        <v>48.039537083112549</v>
      </c>
      <c r="C9">
        <v>-8.0025135083951398</v>
      </c>
      <c r="D9">
        <v>0</v>
      </c>
      <c r="E9">
        <v>0</v>
      </c>
      <c r="F9">
        <v>57.991467425944165</v>
      </c>
      <c r="G9">
        <v>168.92115468914358</v>
      </c>
      <c r="H9">
        <v>-332.74230778657443</v>
      </c>
      <c r="I9">
        <v>83.152512199130257</v>
      </c>
      <c r="K9" s="2">
        <f t="shared" si="1"/>
        <v>44</v>
      </c>
      <c r="L9" s="2">
        <f>[1]main!S$42</f>
        <v>0</v>
      </c>
      <c r="M9" s="2">
        <f>[1]main!S$46/1000</f>
        <v>44</v>
      </c>
      <c r="N9">
        <v>0</v>
      </c>
      <c r="O9">
        <f t="shared" si="2"/>
        <v>30</v>
      </c>
      <c r="P9">
        <v>0</v>
      </c>
    </row>
    <row r="10" spans="1:16" x14ac:dyDescent="0.35">
      <c r="A10" s="1">
        <v>44742</v>
      </c>
      <c r="B10">
        <v>47.454444332033063</v>
      </c>
      <c r="C10">
        <v>-8.1358115154851305</v>
      </c>
      <c r="D10">
        <v>0</v>
      </c>
      <c r="E10">
        <v>0</v>
      </c>
      <c r="F10">
        <v>59.203487836064141</v>
      </c>
      <c r="G10">
        <v>168.28713733479617</v>
      </c>
      <c r="H10">
        <v>-334.34747023032236</v>
      </c>
      <c r="I10">
        <v>78.397392744450201</v>
      </c>
      <c r="K10" s="2">
        <f t="shared" si="1"/>
        <v>44</v>
      </c>
      <c r="L10" s="2">
        <f>[1]main!T$42</f>
        <v>0</v>
      </c>
      <c r="M10" s="2">
        <f>[1]main!T$46/1000</f>
        <v>44</v>
      </c>
      <c r="N10">
        <v>0</v>
      </c>
      <c r="O10">
        <f>26.5 + 7/4</f>
        <v>28.25</v>
      </c>
      <c r="P10">
        <v>0</v>
      </c>
    </row>
    <row r="11" spans="1:16" x14ac:dyDescent="0.35">
      <c r="A11" s="1">
        <v>44834</v>
      </c>
      <c r="B11">
        <v>47.613845224176771</v>
      </c>
      <c r="C11">
        <v>-8.1776661628989018</v>
      </c>
      <c r="D11">
        <v>0</v>
      </c>
      <c r="E11">
        <v>0</v>
      </c>
      <c r="F11">
        <v>60.415508246184345</v>
      </c>
      <c r="G11">
        <v>166.48062816995434</v>
      </c>
      <c r="H11">
        <v>-335.92752585795336</v>
      </c>
      <c r="I11">
        <v>73.602356577807058</v>
      </c>
      <c r="K11" s="2">
        <f t="shared" si="1"/>
        <v>44</v>
      </c>
      <c r="L11" s="2">
        <f>[1]main!U$42</f>
        <v>0</v>
      </c>
      <c r="M11" s="2">
        <f>[1]main!U$46/1000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35">
      <c r="A12" s="1">
        <v>44926</v>
      </c>
      <c r="B12">
        <v>47.098090151658965</v>
      </c>
      <c r="C12">
        <v>-8.5862851488537615</v>
      </c>
      <c r="D12">
        <v>0</v>
      </c>
      <c r="E12">
        <v>0</v>
      </c>
      <c r="F12">
        <v>60.929424775216376</v>
      </c>
      <c r="G12">
        <v>168.62534824212094</v>
      </c>
      <c r="H12">
        <v>-337.49753875913746</v>
      </c>
      <c r="I12">
        <v>60.738306010595892</v>
      </c>
      <c r="K12" s="2">
        <f t="shared" si="1"/>
        <v>44</v>
      </c>
      <c r="L12" s="2">
        <f>[1]main!V$42</f>
        <v>0</v>
      </c>
      <c r="M12" s="2">
        <f>[1]main!V$46/1000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35">
      <c r="A13" s="1">
        <v>45016</v>
      </c>
      <c r="B13">
        <v>46.582335079141131</v>
      </c>
      <c r="C13">
        <v>-8.9951372198217712</v>
      </c>
      <c r="D13">
        <v>0</v>
      </c>
      <c r="E13">
        <v>0</v>
      </c>
      <c r="F13">
        <v>61.443341304248634</v>
      </c>
      <c r="G13">
        <v>169.74356938095775</v>
      </c>
      <c r="H13">
        <v>-339.06420408483939</v>
      </c>
      <c r="I13">
        <v>47.876046461255555</v>
      </c>
      <c r="K13" s="2">
        <f t="shared" si="1"/>
        <v>44</v>
      </c>
      <c r="L13">
        <v>0</v>
      </c>
      <c r="M13">
        <v>44</v>
      </c>
      <c r="N13">
        <v>0</v>
      </c>
      <c r="O13">
        <f t="shared" si="3"/>
        <v>28.25</v>
      </c>
      <c r="P13">
        <v>0</v>
      </c>
    </row>
    <row r="14" spans="1:16" x14ac:dyDescent="0.35">
      <c r="A14" s="1">
        <v>45107</v>
      </c>
      <c r="B14">
        <v>46.066580006623298</v>
      </c>
      <c r="C14">
        <v>-9.4042229585155326</v>
      </c>
      <c r="D14">
        <v>0</v>
      </c>
      <c r="E14">
        <v>0</v>
      </c>
      <c r="F14">
        <v>61.957257833280664</v>
      </c>
      <c r="G14">
        <v>170.13720482098574</v>
      </c>
      <c r="H14">
        <v>-340.63589077376469</v>
      </c>
      <c r="I14">
        <v>51.406664131078344</v>
      </c>
      <c r="K14" s="2">
        <f t="shared" si="1"/>
        <v>0</v>
      </c>
      <c r="N14">
        <v>0</v>
      </c>
      <c r="O14">
        <v>26.5</v>
      </c>
      <c r="P14">
        <v>0</v>
      </c>
    </row>
    <row r="15" spans="1:16" x14ac:dyDescent="0.35">
      <c r="A15" s="1">
        <v>45199</v>
      </c>
      <c r="B15">
        <v>45.550824934105464</v>
      </c>
      <c r="C15">
        <v>-10.174728012378409</v>
      </c>
      <c r="D15">
        <v>0</v>
      </c>
      <c r="E15">
        <v>0</v>
      </c>
      <c r="F15">
        <v>62.471174362312695</v>
      </c>
      <c r="G15">
        <v>169.69779297530022</v>
      </c>
      <c r="H15">
        <v>-342.22264155236019</v>
      </c>
      <c r="I15">
        <v>37.445842510045054</v>
      </c>
      <c r="K15" s="2">
        <f t="shared" si="1"/>
        <v>0</v>
      </c>
      <c r="N15">
        <v>0</v>
      </c>
      <c r="O15">
        <v>26.5</v>
      </c>
      <c r="P15">
        <v>0</v>
      </c>
    </row>
    <row r="16" spans="1:16" x14ac:dyDescent="0.35">
      <c r="A16" s="1">
        <v>45291</v>
      </c>
      <c r="B16">
        <v>45.820220544996459</v>
      </c>
      <c r="C16">
        <v>-10.481366564078854</v>
      </c>
      <c r="D16">
        <v>0</v>
      </c>
      <c r="E16">
        <v>0</v>
      </c>
      <c r="F16">
        <v>62.894804728414101</v>
      </c>
      <c r="G16">
        <v>170.55624736271193</v>
      </c>
      <c r="H16">
        <v>-343.82445642062589</v>
      </c>
      <c r="I16">
        <v>32.479535988951</v>
      </c>
      <c r="K16" s="2">
        <f t="shared" si="1"/>
        <v>0</v>
      </c>
      <c r="N16">
        <v>0</v>
      </c>
      <c r="O16">
        <v>26.5</v>
      </c>
      <c r="P16">
        <v>0</v>
      </c>
    </row>
    <row r="17" spans="1:16" x14ac:dyDescent="0.35">
      <c r="A17" s="1">
        <v>45382</v>
      </c>
      <c r="B17">
        <v>46.08961615588737</v>
      </c>
      <c r="C17">
        <v>-10.804259404107256</v>
      </c>
      <c r="D17">
        <v>0</v>
      </c>
      <c r="E17">
        <v>0</v>
      </c>
      <c r="F17">
        <v>63.318435094515735</v>
      </c>
      <c r="G17">
        <v>171.52051640171408</v>
      </c>
      <c r="H17">
        <v>-345.43631401533838</v>
      </c>
      <c r="I17">
        <v>33.038276481380422</v>
      </c>
      <c r="K17" s="2">
        <f t="shared" si="1"/>
        <v>0</v>
      </c>
      <c r="N17">
        <v>0</v>
      </c>
      <c r="O17">
        <v>26.5</v>
      </c>
      <c r="P17">
        <v>0</v>
      </c>
    </row>
    <row r="18" spans="1:16" x14ac:dyDescent="0.35">
      <c r="A18" s="1">
        <v>45473</v>
      </c>
      <c r="B18">
        <v>46.359011766778281</v>
      </c>
      <c r="C18">
        <v>-11.141928869888432</v>
      </c>
      <c r="D18">
        <v>0</v>
      </c>
      <c r="E18">
        <v>0</v>
      </c>
      <c r="F18">
        <v>63.742065460617368</v>
      </c>
      <c r="G18">
        <v>172.44063678295106</v>
      </c>
      <c r="H18">
        <v>-347.04482403456859</v>
      </c>
      <c r="I18">
        <v>33.603591434267457</v>
      </c>
      <c r="K18" s="2">
        <f t="shared" si="1"/>
        <v>0</v>
      </c>
      <c r="N18">
        <v>0</v>
      </c>
      <c r="O18">
        <v>26.5</v>
      </c>
      <c r="P18">
        <v>0</v>
      </c>
    </row>
    <row r="19" spans="1:16" x14ac:dyDescent="0.35">
      <c r="A19" s="1">
        <v>45565</v>
      </c>
      <c r="B19">
        <v>46.62840737766922</v>
      </c>
      <c r="C19">
        <v>-11.458911059615787</v>
      </c>
      <c r="D19">
        <v>0</v>
      </c>
      <c r="E19">
        <v>0</v>
      </c>
      <c r="F19">
        <v>64.165695826718775</v>
      </c>
      <c r="G19">
        <v>173.42008081117865</v>
      </c>
      <c r="H19">
        <v>-348.65835541702234</v>
      </c>
      <c r="I19">
        <v>34.180022012499421</v>
      </c>
      <c r="K19" s="2">
        <f t="shared" si="1"/>
        <v>0</v>
      </c>
      <c r="N19">
        <v>0</v>
      </c>
      <c r="O19">
        <v>26.5</v>
      </c>
      <c r="P19">
        <v>0</v>
      </c>
    </row>
    <row r="20" spans="1:16" x14ac:dyDescent="0.35">
      <c r="A20" s="1">
        <v>45657</v>
      </c>
      <c r="B20">
        <v>47.321344008295341</v>
      </c>
      <c r="C20">
        <v>-11.494732358093188</v>
      </c>
      <c r="D20">
        <v>0</v>
      </c>
      <c r="E20">
        <v>0</v>
      </c>
      <c r="F20">
        <v>65.74675694336679</v>
      </c>
      <c r="G20">
        <v>177.4518963720202</v>
      </c>
      <c r="H20">
        <v>-350.2752343749583</v>
      </c>
      <c r="I20">
        <v>34.226423302062813</v>
      </c>
      <c r="K20" s="2">
        <f t="shared" si="1"/>
        <v>0</v>
      </c>
      <c r="N20">
        <v>0</v>
      </c>
      <c r="O20">
        <v>26.5</v>
      </c>
      <c r="P20">
        <v>0</v>
      </c>
    </row>
    <row r="21" spans="1:16" x14ac:dyDescent="0.35">
      <c r="A21" s="1">
        <v>45747</v>
      </c>
      <c r="B21">
        <v>48.01428063892152</v>
      </c>
      <c r="C21">
        <v>-11.529075993995264</v>
      </c>
      <c r="D21">
        <v>0</v>
      </c>
      <c r="E21">
        <v>0</v>
      </c>
      <c r="F21">
        <v>67.327818060015034</v>
      </c>
      <c r="G21">
        <v>180.85881900115442</v>
      </c>
      <c r="H21">
        <v>-351.89043954515301</v>
      </c>
      <c r="I21">
        <v>34.27694756821063</v>
      </c>
      <c r="K21" s="2">
        <f t="shared" si="1"/>
        <v>0</v>
      </c>
      <c r="N21">
        <v>0</v>
      </c>
      <c r="O21">
        <v>26.5</v>
      </c>
      <c r="P21">
        <v>0</v>
      </c>
    </row>
    <row r="22" spans="1:16" x14ac:dyDescent="0.35">
      <c r="A22" s="1">
        <v>45838</v>
      </c>
      <c r="B22">
        <v>48.707217269547613</v>
      </c>
      <c r="C22">
        <v>-11.56194196732207</v>
      </c>
      <c r="D22">
        <v>0</v>
      </c>
      <c r="E22">
        <v>0</v>
      </c>
      <c r="F22">
        <v>68.908879176663049</v>
      </c>
      <c r="G22">
        <v>183.48112379736654</v>
      </c>
      <c r="H22">
        <v>-353.48555926245427</v>
      </c>
      <c r="I22">
        <v>34.3327483281833</v>
      </c>
      <c r="K22" s="2">
        <f t="shared" si="1"/>
        <v>0</v>
      </c>
      <c r="N22">
        <v>0</v>
      </c>
      <c r="O22">
        <v>26.5</v>
      </c>
      <c r="P22">
        <v>0</v>
      </c>
    </row>
    <row r="23" spans="1:16" x14ac:dyDescent="0.35">
      <c r="A23" s="1">
        <v>45930</v>
      </c>
      <c r="B23">
        <v>49.400153900173734</v>
      </c>
      <c r="C23">
        <v>-11.594807940648877</v>
      </c>
      <c r="D23">
        <v>0</v>
      </c>
      <c r="E23">
        <v>0</v>
      </c>
      <c r="F23">
        <v>70.489940293311065</v>
      </c>
      <c r="G23">
        <v>185.39454849432309</v>
      </c>
      <c r="H23">
        <v>-355.06896246556749</v>
      </c>
      <c r="I23">
        <v>34.393013957164499</v>
      </c>
      <c r="K23" s="2">
        <f t="shared" si="1"/>
        <v>0</v>
      </c>
      <c r="N23">
        <v>0</v>
      </c>
      <c r="O23">
        <v>26.5</v>
      </c>
      <c r="P23">
        <v>0</v>
      </c>
    </row>
    <row r="24" spans="1:16" x14ac:dyDescent="0.35">
      <c r="A24" s="1">
        <v>46022</v>
      </c>
      <c r="B24">
        <v>50.090219694107674</v>
      </c>
      <c r="C24">
        <v>-11.629429434809026</v>
      </c>
      <c r="D24">
        <v>0</v>
      </c>
      <c r="E24">
        <v>0</v>
      </c>
      <c r="F24">
        <v>71.668308552785447</v>
      </c>
      <c r="G24">
        <v>186.28741412573436</v>
      </c>
      <c r="H24">
        <v>-356.64064915449279</v>
      </c>
      <c r="I24">
        <v>34.464502021904309</v>
      </c>
      <c r="K24" s="2">
        <f t="shared" si="1"/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C55D-AAB6-484D-BCC4-ACD559E794EE}">
  <dimension ref="A1:AE24"/>
  <sheetViews>
    <sheetView tabSelected="1" zoomScale="120" zoomScaleNormal="120" workbookViewId="0">
      <pane ySplit="1" topLeftCell="A2" activePane="bottomLeft" state="frozen"/>
      <selection pane="bottomLeft" activeCell="S21" sqref="S21"/>
    </sheetView>
  </sheetViews>
  <sheetFormatPr defaultColWidth="20.453125" defaultRowHeight="14.5" x14ac:dyDescent="0.35"/>
  <cols>
    <col min="1" max="1" width="10.6328125" bestFit="1" customWidth="1"/>
    <col min="2" max="2" width="10.6328125" customWidth="1"/>
    <col min="3" max="3" width="23.1796875" bestFit="1" customWidth="1"/>
    <col min="4" max="4" width="23.1796875" customWidth="1"/>
  </cols>
  <sheetData>
    <row r="1" spans="1:31" x14ac:dyDescent="0.35">
      <c r="A1" t="s">
        <v>0</v>
      </c>
      <c r="B1" s="18" t="s">
        <v>30</v>
      </c>
      <c r="C1" s="18" t="s">
        <v>1</v>
      </c>
      <c r="D1" s="19" t="s">
        <v>29</v>
      </c>
      <c r="E1" s="19" t="s">
        <v>2</v>
      </c>
      <c r="F1" s="18" t="s">
        <v>28</v>
      </c>
      <c r="G1" s="18" t="s">
        <v>3</v>
      </c>
      <c r="H1" s="19" t="s">
        <v>16</v>
      </c>
      <c r="I1" s="19" t="s">
        <v>4</v>
      </c>
      <c r="J1" s="18" t="s">
        <v>17</v>
      </c>
      <c r="K1" s="18" t="s">
        <v>5</v>
      </c>
      <c r="L1" s="19" t="s">
        <v>18</v>
      </c>
      <c r="M1" s="19" t="s">
        <v>6</v>
      </c>
      <c r="N1" s="18" t="s">
        <v>19</v>
      </c>
      <c r="O1" s="18" t="s">
        <v>7</v>
      </c>
      <c r="P1" s="19" t="s">
        <v>20</v>
      </c>
      <c r="Q1" s="19" t="s">
        <v>8</v>
      </c>
      <c r="R1" s="18" t="s">
        <v>21</v>
      </c>
      <c r="S1" s="18" t="s">
        <v>9</v>
      </c>
      <c r="T1" s="19" t="s">
        <v>22</v>
      </c>
      <c r="U1" s="19" t="s">
        <v>10</v>
      </c>
      <c r="V1" s="18" t="s">
        <v>23</v>
      </c>
      <c r="W1" s="18" t="s">
        <v>11</v>
      </c>
      <c r="X1" s="19" t="s">
        <v>24</v>
      </c>
      <c r="Y1" s="19" t="s">
        <v>12</v>
      </c>
      <c r="Z1" s="18" t="s">
        <v>25</v>
      </c>
      <c r="AA1" s="18" t="s">
        <v>13</v>
      </c>
      <c r="AB1" s="19" t="s">
        <v>26</v>
      </c>
      <c r="AC1" s="19" t="s">
        <v>14</v>
      </c>
      <c r="AD1" s="18" t="s">
        <v>27</v>
      </c>
      <c r="AE1" s="18" t="s">
        <v>15</v>
      </c>
    </row>
    <row r="2" spans="1:31" x14ac:dyDescent="0.35">
      <c r="A2" s="1">
        <v>44012</v>
      </c>
      <c r="B2" s="5">
        <f>'FIM Add Factors'!B2</f>
        <v>0</v>
      </c>
      <c r="C2">
        <v>0</v>
      </c>
      <c r="D2">
        <f>'FIM Add Factors'!C2</f>
        <v>0</v>
      </c>
      <c r="E2">
        <v>0</v>
      </c>
      <c r="F2">
        <f>'FIM Add Factors'!D2</f>
        <v>0</v>
      </c>
      <c r="G2">
        <v>0</v>
      </c>
      <c r="H2">
        <f>'FIM Add Factors'!E2</f>
        <v>0</v>
      </c>
      <c r="I2">
        <v>0</v>
      </c>
      <c r="J2">
        <f>'FIM Add Factors'!F2</f>
        <v>0</v>
      </c>
      <c r="K2">
        <v>0</v>
      </c>
      <c r="L2">
        <f>'FIM Add Factors'!G2</f>
        <v>0</v>
      </c>
      <c r="M2">
        <v>0</v>
      </c>
      <c r="N2">
        <f>'FIM Add Factors'!H2</f>
        <v>0</v>
      </c>
      <c r="O2">
        <v>0</v>
      </c>
      <c r="P2">
        <f>'FIM Add Factors'!I2</f>
        <v>0</v>
      </c>
      <c r="Q2">
        <v>0</v>
      </c>
      <c r="R2" s="10">
        <f>'FIM Add Factors'!J2</f>
        <v>283.95</v>
      </c>
      <c r="S2" s="10">
        <f>'[2]add-ons calculations'!E68</f>
        <v>283.95</v>
      </c>
      <c r="T2" s="2">
        <f>'FIM Add Factors'!K2</f>
        <v>1084.5999999999999</v>
      </c>
      <c r="U2" s="2">
        <v>1084.5999999999999</v>
      </c>
      <c r="V2" s="10">
        <f>'FIM Add Factors'!L2</f>
        <v>788</v>
      </c>
      <c r="W2" s="10">
        <v>788</v>
      </c>
      <c r="X2" s="10">
        <f>'FIM Add Factors'!M2</f>
        <v>296.59999999999991</v>
      </c>
      <c r="Y2" s="10">
        <f>U2-W2</f>
        <v>296.59999999999991</v>
      </c>
      <c r="Z2" s="2">
        <f>'FIM Add Factors'!N2</f>
        <v>0</v>
      </c>
      <c r="AA2">
        <v>0</v>
      </c>
      <c r="AB2">
        <f>'FIM Add Factors'!O2</f>
        <v>0</v>
      </c>
      <c r="AC2">
        <v>0</v>
      </c>
      <c r="AD2">
        <f>'FIM Add Factors'!P2</f>
        <v>0</v>
      </c>
      <c r="AE2">
        <v>0</v>
      </c>
    </row>
    <row r="3" spans="1:31" x14ac:dyDescent="0.35">
      <c r="A3" s="1">
        <v>44104</v>
      </c>
      <c r="B3" s="5">
        <f>'FIM Add Factors'!B3</f>
        <v>-36.188999999999993</v>
      </c>
      <c r="C3" s="2">
        <f t="array" ref="C3:C24">TRANSPOSE('[2]add-ons calculations'!F24:AA24)</f>
        <v>-36.188999999999993</v>
      </c>
      <c r="D3">
        <f>'FIM Add Factors'!C3</f>
        <v>-33.023000000000025</v>
      </c>
      <c r="E3">
        <f t="array" ref="E3:E24">TRANSPOSE('[2]add-ons calculations'!F31:AA31)</f>
        <v>-33.023000000000025</v>
      </c>
      <c r="F3">
        <f>'FIM Add Factors'!D3</f>
        <v>4.8999999999978172E-2</v>
      </c>
      <c r="G3">
        <f t="array" ref="G3:G24">TRANSPOSE('[2]add-ons calculations'!F37:AA37)</f>
        <v>4.8999999999978172E-2</v>
      </c>
      <c r="H3">
        <f>'FIM Add Factors'!E3</f>
        <v>0</v>
      </c>
      <c r="I3">
        <f t="array" ref="I3:I24">TRANSPOSE('[2]add-ons calculations'!F43:AA43)</f>
        <v>0</v>
      </c>
      <c r="J3">
        <f>'FIM Add Factors'!F3</f>
        <v>3.3000000000129148E-2</v>
      </c>
      <c r="K3">
        <f t="array" ref="K3:K24">TRANSPOSE('[2]add-ons calculations'!F50:AA50)</f>
        <v>3.3000000000129148E-2</v>
      </c>
      <c r="L3">
        <f>'FIM Add Factors'!G3</f>
        <v>604.60100000000011</v>
      </c>
      <c r="M3">
        <f t="array" ref="M3:M24">TRANSPOSE('[2]add-ons calculations'!F57:AA57)</f>
        <v>604.60100000000011</v>
      </c>
      <c r="N3">
        <f>'FIM Add Factors'!H3</f>
        <v>0.57999999999992724</v>
      </c>
      <c r="O3">
        <f t="array" ref="O3:O24">TRANSPOSE('[2]add-ons calculations'!F64:AA64)</f>
        <v>0.57999999999992724</v>
      </c>
      <c r="P3">
        <f>'FIM Add Factors'!I3</f>
        <v>49.271999999999991</v>
      </c>
      <c r="Q3">
        <f t="array" ref="Q3:Q24">TRANSPOSE('[2]add-ons calculations'!F71:AA71)</f>
        <v>49.271999999999991</v>
      </c>
      <c r="R3" s="10">
        <f>'FIM Add Factors'!J3</f>
        <v>291.39999999999998</v>
      </c>
      <c r="S3" s="10">
        <f>'[2]add-ons calculations'!F68</f>
        <v>291.39999999999998</v>
      </c>
      <c r="T3" s="10">
        <f>'FIM Add Factors'!K3</f>
        <v>775.2</v>
      </c>
      <c r="U3" s="10">
        <v>775.2</v>
      </c>
      <c r="V3" s="10">
        <f>'FIM Add Factors'!L3</f>
        <v>556.20000000000005</v>
      </c>
      <c r="W3" s="10">
        <v>556.20000000000005</v>
      </c>
      <c r="X3" s="10">
        <f>'FIM Add Factors'!M3</f>
        <v>219</v>
      </c>
      <c r="Y3" s="10">
        <f t="shared" ref="Y3:Y5" si="0">U3-W3</f>
        <v>219</v>
      </c>
      <c r="Z3" s="2">
        <f>'FIM Add Factors'!N3</f>
        <v>0</v>
      </c>
      <c r="AA3">
        <v>0</v>
      </c>
      <c r="AB3">
        <f>'FIM Add Factors'!O3</f>
        <v>0</v>
      </c>
      <c r="AC3">
        <v>0</v>
      </c>
      <c r="AD3">
        <f>'FIM Add Factors'!P3</f>
        <v>0</v>
      </c>
      <c r="AE3">
        <v>0</v>
      </c>
    </row>
    <row r="4" spans="1:31" x14ac:dyDescent="0.35">
      <c r="A4" s="1">
        <v>44196</v>
      </c>
      <c r="B4" s="5">
        <f>'FIM Add Factors'!B4</f>
        <v>8.0958169064125514</v>
      </c>
      <c r="C4">
        <v>-6.0960000000000036</v>
      </c>
      <c r="D4">
        <f>'FIM Add Factors'!C4</f>
        <v>-61.292000000000002</v>
      </c>
      <c r="E4">
        <v>-61.292000000000002</v>
      </c>
      <c r="F4" s="6">
        <f>'FIM Add Factors'!D4</f>
        <v>-35.750999999999976</v>
      </c>
      <c r="G4" s="6">
        <v>-34.161000000000058</v>
      </c>
      <c r="H4">
        <f>'FIM Add Factors'!E4</f>
        <v>-4.3825959008611193</v>
      </c>
      <c r="I4">
        <v>-4.3825959008611193</v>
      </c>
      <c r="J4">
        <f>'FIM Add Factors'!F4</f>
        <v>-5.9999999998581188E-3</v>
      </c>
      <c r="K4">
        <v>-5.9999999998581188E-3</v>
      </c>
      <c r="L4">
        <f>'FIM Add Factors'!G4</f>
        <v>271.59300000000098</v>
      </c>
      <c r="M4">
        <v>271.59300000000098</v>
      </c>
      <c r="N4">
        <f>'FIM Add Factors'!H4</f>
        <v>0.73599999999999</v>
      </c>
      <c r="O4">
        <v>0.73599999999999</v>
      </c>
      <c r="P4">
        <f>'FIM Add Factors'!I4</f>
        <v>68.244</v>
      </c>
      <c r="Q4">
        <v>68.244</v>
      </c>
      <c r="R4" s="10">
        <f>'FIM Add Factors'!J4</f>
        <v>294.15100000000001</v>
      </c>
      <c r="S4" s="11">
        <f>'[2]add-ons calculations'!G68</f>
        <v>294.15100000000001</v>
      </c>
      <c r="T4" s="10">
        <f>'FIM Add Factors'!K4</f>
        <v>296.39999999999998</v>
      </c>
      <c r="U4" s="10">
        <v>296.39999999999998</v>
      </c>
      <c r="V4" s="10">
        <f>'FIM Add Factors'!L4</f>
        <v>198.5</v>
      </c>
      <c r="W4" s="10">
        <v>198.5</v>
      </c>
      <c r="X4" s="10">
        <f>'FIM Add Factors'!M4</f>
        <v>97.899999999999977</v>
      </c>
      <c r="Y4" s="10">
        <f t="shared" si="0"/>
        <v>97.899999999999977</v>
      </c>
      <c r="Z4" s="2">
        <f>'FIM Add Factors'!N4</f>
        <v>0</v>
      </c>
      <c r="AA4">
        <v>0</v>
      </c>
      <c r="AB4">
        <f>'FIM Add Factors'!O4</f>
        <v>0</v>
      </c>
      <c r="AC4">
        <v>0</v>
      </c>
      <c r="AD4">
        <f>'FIM Add Factors'!P4</f>
        <v>0</v>
      </c>
      <c r="AE4">
        <v>0</v>
      </c>
    </row>
    <row r="5" spans="1:31" s="13" customFormat="1" x14ac:dyDescent="0.35">
      <c r="A5" s="14">
        <v>44286</v>
      </c>
      <c r="B5" s="15">
        <f>'FIM Add Factors'!B5</f>
        <v>15.945084134642201</v>
      </c>
      <c r="C5" s="16">
        <v>16.337383266158213</v>
      </c>
      <c r="D5" s="16">
        <f>'FIM Add Factors'!C5</f>
        <v>-11.329229999999995</v>
      </c>
      <c r="E5" s="16">
        <v>-10.88900000000001</v>
      </c>
      <c r="F5" s="16">
        <f>'FIM Add Factors'!D5</f>
        <v>-54.593681691845177</v>
      </c>
      <c r="G5" s="16">
        <v>-27.260999999999967</v>
      </c>
      <c r="H5" s="16">
        <f>'FIM Add Factors'!E5</f>
        <v>-2.8001771349484841</v>
      </c>
      <c r="I5" s="16">
        <v>-1.9565613146719585</v>
      </c>
      <c r="J5" s="16">
        <f>'FIM Add Factors'!F5</f>
        <v>-12.65283740934774</v>
      </c>
      <c r="K5" s="16">
        <v>4.0000000001327862E-3</v>
      </c>
      <c r="L5" s="13">
        <f>'FIM Add Factors'!G5</f>
        <v>1309.4238025000002</v>
      </c>
      <c r="M5" s="13">
        <v>1309.4238025000002</v>
      </c>
      <c r="N5" s="13">
        <f>'FIM Add Factors'!H5</f>
        <v>450.95025000000004</v>
      </c>
      <c r="O5" s="13">
        <v>2.5539999999999736</v>
      </c>
      <c r="P5" s="13">
        <f>'FIM Add Factors'!I5</f>
        <v>61.90180399999997</v>
      </c>
      <c r="Q5" s="13">
        <v>61.90180399999997</v>
      </c>
      <c r="R5" s="12">
        <f>'FIM Add Factors'!J5</f>
        <v>322.63880399999999</v>
      </c>
      <c r="S5" s="17">
        <f>'[2]add-ons calculations'!H68</f>
        <v>322.63880399999999</v>
      </c>
      <c r="T5" s="10">
        <f>'FIM Add Factors'!K5</f>
        <v>544.4</v>
      </c>
      <c r="U5" s="10">
        <v>544.4</v>
      </c>
      <c r="V5" s="12">
        <f>'FIM Add Factors'!L5</f>
        <v>473.5</v>
      </c>
      <c r="W5" s="12">
        <v>473.5</v>
      </c>
      <c r="X5" s="12">
        <f>'FIM Add Factors'!M5</f>
        <v>70.899999999999977</v>
      </c>
      <c r="Y5" s="12">
        <f t="shared" si="0"/>
        <v>70.899999999999977</v>
      </c>
      <c r="Z5" s="12">
        <f>'FIM Add Factors'!N5</f>
        <v>0</v>
      </c>
      <c r="AA5" s="13">
        <v>0</v>
      </c>
      <c r="AB5" s="13">
        <f>'FIM Add Factors'!O5</f>
        <v>0</v>
      </c>
      <c r="AC5" s="12">
        <v>0</v>
      </c>
      <c r="AD5" s="13">
        <f>'FIM Add Factors'!P5</f>
        <v>664</v>
      </c>
      <c r="AE5" s="20">
        <f>[2]main!$O$37/1000</f>
        <v>664</v>
      </c>
    </row>
    <row r="6" spans="1:31" x14ac:dyDescent="0.35">
      <c r="A6" s="1">
        <v>44377</v>
      </c>
      <c r="B6" s="7">
        <f>'FIM Add Factors'!B6</f>
        <v>11.798701344421289</v>
      </c>
      <c r="C6" s="8">
        <v>12.191000475937301</v>
      </c>
      <c r="D6" s="8">
        <f>'FIM Add Factors'!C6</f>
        <v>-15.253798527921759</v>
      </c>
      <c r="E6" s="8">
        <v>-15.253798527921759</v>
      </c>
      <c r="F6" s="6">
        <f>'FIM Add Factors'!D6</f>
        <v>-55.153337573248791</v>
      </c>
      <c r="G6" s="6">
        <v>-27.540460525652634</v>
      </c>
      <c r="H6" s="6">
        <f>'FIM Add Factors'!E6</f>
        <v>-2.8288825740026482</v>
      </c>
      <c r="I6" s="6">
        <v>-1.9766185999319106</v>
      </c>
      <c r="J6" s="8">
        <f>'FIM Add Factors'!F6</f>
        <v>23.849631860713998</v>
      </c>
      <c r="K6" s="8">
        <v>21.90016870089994</v>
      </c>
      <c r="L6" s="9">
        <f>'FIM Add Factors'!G6</f>
        <v>245.4925168769189</v>
      </c>
      <c r="M6" s="9">
        <v>245.4925168769189</v>
      </c>
      <c r="N6" s="9">
        <f>'FIM Add Factors'!H6</f>
        <v>443.19820174709946</v>
      </c>
      <c r="O6" s="9">
        <v>443.19820174709946</v>
      </c>
      <c r="P6" s="9">
        <f>'FIM Add Factors'!I6</f>
        <v>92.454570502826414</v>
      </c>
      <c r="Q6" s="9">
        <v>92.454570502826414</v>
      </c>
      <c r="T6" s="21">
        <f>'FIM Add Factors'!K6</f>
        <v>152</v>
      </c>
      <c r="U6" s="21">
        <f>W6+Y6</f>
        <v>152</v>
      </c>
      <c r="V6" s="10">
        <f>'FIM Add Factors'!L6</f>
        <v>108</v>
      </c>
      <c r="W6" s="10">
        <f>[2]main!P$42/1000</f>
        <v>108</v>
      </c>
      <c r="X6" s="10">
        <f>'FIM Add Factors'!M6</f>
        <v>44</v>
      </c>
      <c r="Y6" s="10">
        <f>[2]main!P$46/1000</f>
        <v>44</v>
      </c>
      <c r="Z6" s="10">
        <f>'FIM Add Factors'!N6</f>
        <v>0</v>
      </c>
      <c r="AA6" s="9">
        <v>0</v>
      </c>
      <c r="AB6" s="9">
        <f>'FIM Add Factors'!O6</f>
        <v>30</v>
      </c>
      <c r="AC6" s="9">
        <f>26.5 + 14/4</f>
        <v>30</v>
      </c>
      <c r="AD6" s="9">
        <f>'FIM Add Factors'!P6</f>
        <v>0</v>
      </c>
      <c r="AE6" s="9">
        <v>0</v>
      </c>
    </row>
    <row r="7" spans="1:31" x14ac:dyDescent="0.35">
      <c r="A7" s="1">
        <v>44469</v>
      </c>
      <c r="B7" s="7">
        <f>'FIM Add Factors'!B7</f>
        <v>7.6523185542003773</v>
      </c>
      <c r="C7" s="8">
        <v>8.0446176857163891</v>
      </c>
      <c r="D7" s="8">
        <f>'FIM Add Factors'!C7</f>
        <v>-3.9853764337182724</v>
      </c>
      <c r="E7" s="8">
        <v>-3.9853764337182724</v>
      </c>
      <c r="F7" s="6">
        <f>'FIM Add Factors'!D7</f>
        <v>-55.951846589752222</v>
      </c>
      <c r="G7" s="6">
        <v>-27.939190811361868</v>
      </c>
      <c r="H7" s="6">
        <f>'FIM Add Factors'!E7</f>
        <v>-2.8698390843673991</v>
      </c>
      <c r="I7" s="6">
        <v>-2.0052360480081433</v>
      </c>
      <c r="J7" s="8">
        <f>'FIM Add Factors'!F7</f>
        <v>55.567426605703986</v>
      </c>
      <c r="K7" s="8">
        <v>53.580416839850386</v>
      </c>
      <c r="L7" s="9">
        <f>'FIM Add Factors'!G7</f>
        <v>184.80221870982382</v>
      </c>
      <c r="M7" s="9">
        <v>184.80221870982382</v>
      </c>
      <c r="N7" s="9">
        <f>'FIM Add Factors'!H7</f>
        <v>-298.69716490110829</v>
      </c>
      <c r="O7" s="9">
        <v>-298.69716490110829</v>
      </c>
      <c r="P7" s="9">
        <f>'FIM Add Factors'!I7</f>
        <v>103.60367441070301</v>
      </c>
      <c r="Q7" s="9">
        <v>103.60367441070301</v>
      </c>
      <c r="T7" s="21">
        <f>'FIM Add Factors'!K7</f>
        <v>44</v>
      </c>
      <c r="U7" s="21">
        <f t="shared" ref="U7:U24" si="1">W7+Y7</f>
        <v>44</v>
      </c>
      <c r="V7" s="10">
        <f>'FIM Add Factors'!L7</f>
        <v>0</v>
      </c>
      <c r="W7" s="10">
        <f>[2]main!Q$42</f>
        <v>0</v>
      </c>
      <c r="X7" s="10">
        <f>'FIM Add Factors'!M7</f>
        <v>44</v>
      </c>
      <c r="Y7" s="10">
        <f>[2]main!Q$46/1000</f>
        <v>44</v>
      </c>
      <c r="Z7" s="10">
        <f>'FIM Add Factors'!N7</f>
        <v>0</v>
      </c>
      <c r="AA7" s="9">
        <v>0</v>
      </c>
      <c r="AB7" s="9">
        <f>'FIM Add Factors'!O7</f>
        <v>30</v>
      </c>
      <c r="AC7" s="9">
        <f t="shared" ref="AC7:AC9" si="2">26.5 + 14/4</f>
        <v>30</v>
      </c>
      <c r="AD7" s="9">
        <f>'FIM Add Factors'!P7</f>
        <v>0</v>
      </c>
      <c r="AE7" s="9">
        <v>0</v>
      </c>
    </row>
    <row r="8" spans="1:31" x14ac:dyDescent="0.35">
      <c r="A8" s="1">
        <v>44561</v>
      </c>
      <c r="B8" s="7">
        <f>'FIM Add Factors'!B8</f>
        <v>7.0672258031208912</v>
      </c>
      <c r="C8" s="8">
        <v>7.459524934636903</v>
      </c>
      <c r="D8" s="8">
        <f>'FIM Add Factors'!C8</f>
        <v>-6.1647437995782752</v>
      </c>
      <c r="E8" s="8">
        <v>-6.1647437995782752</v>
      </c>
      <c r="F8" s="6">
        <f>'FIM Add Factors'!D8</f>
        <v>-56.695639249994201</v>
      </c>
      <c r="G8" s="6">
        <v>-28.310598840321973</v>
      </c>
      <c r="H8" s="6">
        <f>'FIM Add Factors'!E8</f>
        <v>-2.907989125467509</v>
      </c>
      <c r="I8" s="6">
        <v>-2.0318925382844242</v>
      </c>
      <c r="J8" s="8">
        <f>'FIM Add Factors'!F8</f>
        <v>56.779447015824189</v>
      </c>
      <c r="K8" s="8">
        <v>54.749097175786346</v>
      </c>
      <c r="L8" s="9">
        <f>'FIM Add Factors'!G8</f>
        <v>168.7715747900852</v>
      </c>
      <c r="M8" s="9">
        <v>168.7715747900852</v>
      </c>
      <c r="N8" s="9">
        <f>'FIM Add Factors'!H8</f>
        <v>-305.33172438316558</v>
      </c>
      <c r="O8" s="9">
        <v>-305.33172438316558</v>
      </c>
      <c r="P8" s="9">
        <f>'FIM Add Factors'!I8</f>
        <v>98.229777558424473</v>
      </c>
      <c r="Q8" s="9">
        <v>98.229777558424473</v>
      </c>
      <c r="T8" s="21">
        <f>'FIM Add Factors'!K8</f>
        <v>44</v>
      </c>
      <c r="U8" s="21">
        <f t="shared" si="1"/>
        <v>44</v>
      </c>
      <c r="V8" s="10">
        <f>'FIM Add Factors'!L8</f>
        <v>0</v>
      </c>
      <c r="W8" s="10">
        <f>[2]main!R$42</f>
        <v>0</v>
      </c>
      <c r="X8" s="10">
        <f>'FIM Add Factors'!M8</f>
        <v>44</v>
      </c>
      <c r="Y8" s="10">
        <f>[2]main!R$46/1000</f>
        <v>44</v>
      </c>
      <c r="Z8" s="10">
        <f>'FIM Add Factors'!N8</f>
        <v>0</v>
      </c>
      <c r="AA8" s="9">
        <v>0</v>
      </c>
      <c r="AB8" s="9">
        <f>'FIM Add Factors'!O8</f>
        <v>30</v>
      </c>
      <c r="AC8" s="9">
        <f t="shared" si="2"/>
        <v>30</v>
      </c>
      <c r="AD8" s="9">
        <f>'FIM Add Factors'!P8</f>
        <v>0</v>
      </c>
      <c r="AE8" s="9">
        <v>0</v>
      </c>
    </row>
    <row r="9" spans="1:31" x14ac:dyDescent="0.35">
      <c r="A9" s="1">
        <v>44651</v>
      </c>
      <c r="B9" s="7">
        <f>'FIM Add Factors'!B9</f>
        <v>48.039537083112549</v>
      </c>
      <c r="C9" s="8">
        <v>48.52236678344002</v>
      </c>
      <c r="D9" s="8">
        <f>'FIM Add Factors'!C9</f>
        <v>-8.0025135083951398</v>
      </c>
      <c r="E9" s="8">
        <v>-8.0025135083951398</v>
      </c>
      <c r="F9">
        <f>'FIM Add Factors'!D9</f>
        <v>0</v>
      </c>
      <c r="G9">
        <v>0</v>
      </c>
      <c r="H9">
        <f>'FIM Add Factors'!E9</f>
        <v>0</v>
      </c>
      <c r="I9">
        <v>0</v>
      </c>
      <c r="J9" s="8">
        <f>'FIM Add Factors'!F9</f>
        <v>57.991467425944165</v>
      </c>
      <c r="K9" s="8">
        <v>55.917777511721852</v>
      </c>
      <c r="L9" s="9">
        <f>'FIM Add Factors'!G9</f>
        <v>168.92115468914358</v>
      </c>
      <c r="M9" s="9">
        <v>168.92115468914358</v>
      </c>
      <c r="N9" s="9">
        <f>'FIM Add Factors'!H9</f>
        <v>-332.74230778657443</v>
      </c>
      <c r="O9" s="9">
        <v>-332.74230778657443</v>
      </c>
      <c r="P9" s="9">
        <f>'FIM Add Factors'!I9</f>
        <v>83.152512199130257</v>
      </c>
      <c r="Q9" s="9">
        <v>83.152512199130257</v>
      </c>
      <c r="T9" s="21">
        <f>'FIM Add Factors'!K9</f>
        <v>44</v>
      </c>
      <c r="U9" s="21">
        <f t="shared" si="1"/>
        <v>44</v>
      </c>
      <c r="V9" s="10">
        <f>'FIM Add Factors'!L9</f>
        <v>0</v>
      </c>
      <c r="W9" s="10">
        <f>[2]main!S$42</f>
        <v>0</v>
      </c>
      <c r="X9" s="10">
        <f>'FIM Add Factors'!M9</f>
        <v>44</v>
      </c>
      <c r="Y9" s="10">
        <f>[2]main!S$46/1000</f>
        <v>44</v>
      </c>
      <c r="Z9" s="10">
        <f>'FIM Add Factors'!N9</f>
        <v>0</v>
      </c>
      <c r="AA9" s="9">
        <v>0</v>
      </c>
      <c r="AB9" s="9">
        <f>'FIM Add Factors'!O9</f>
        <v>30</v>
      </c>
      <c r="AC9" s="9">
        <f t="shared" si="2"/>
        <v>30</v>
      </c>
      <c r="AD9" s="9">
        <f>'FIM Add Factors'!P9</f>
        <v>0</v>
      </c>
      <c r="AE9" s="9">
        <v>0</v>
      </c>
    </row>
    <row r="10" spans="1:31" x14ac:dyDescent="0.35">
      <c r="A10" s="1">
        <v>44742</v>
      </c>
      <c r="B10" s="7">
        <f>'FIM Add Factors'!B10</f>
        <v>47.454444332033063</v>
      </c>
      <c r="C10" s="8">
        <v>47.937274032360534</v>
      </c>
      <c r="D10" s="8">
        <f>'FIM Add Factors'!C10</f>
        <v>-8.1358115154851305</v>
      </c>
      <c r="E10" s="8">
        <v>-8.1358115154851305</v>
      </c>
      <c r="F10">
        <f>'FIM Add Factors'!D10</f>
        <v>0</v>
      </c>
      <c r="G10">
        <v>0</v>
      </c>
      <c r="H10">
        <f>'FIM Add Factors'!E10</f>
        <v>0</v>
      </c>
      <c r="I10">
        <v>0</v>
      </c>
      <c r="J10" s="8">
        <f>'FIM Add Factors'!F10</f>
        <v>59.203487836064141</v>
      </c>
      <c r="K10" s="8">
        <v>57.086457847657584</v>
      </c>
      <c r="L10" s="9">
        <f>'FIM Add Factors'!G10</f>
        <v>168.28713733479617</v>
      </c>
      <c r="M10" s="9">
        <v>168.28713733479617</v>
      </c>
      <c r="N10" s="9">
        <f>'FIM Add Factors'!H10</f>
        <v>-334.34747023032236</v>
      </c>
      <c r="O10" s="9">
        <v>-334.34747023032236</v>
      </c>
      <c r="P10" s="9">
        <f>'FIM Add Factors'!I10</f>
        <v>78.397392744450201</v>
      </c>
      <c r="Q10" s="9">
        <v>78.397392744450201</v>
      </c>
      <c r="T10" s="21">
        <f>'FIM Add Factors'!K10</f>
        <v>44</v>
      </c>
      <c r="U10" s="21">
        <f t="shared" si="1"/>
        <v>44</v>
      </c>
      <c r="V10" s="10">
        <f>'FIM Add Factors'!L10</f>
        <v>0</v>
      </c>
      <c r="W10" s="10">
        <f>[2]main!T$42</f>
        <v>0</v>
      </c>
      <c r="X10" s="10">
        <f>'FIM Add Factors'!M10</f>
        <v>44</v>
      </c>
      <c r="Y10" s="10">
        <f>[2]main!T$46/1000</f>
        <v>44</v>
      </c>
      <c r="Z10" s="10">
        <f>'FIM Add Factors'!N10</f>
        <v>0</v>
      </c>
      <c r="AA10" s="9">
        <v>0</v>
      </c>
      <c r="AB10" s="9">
        <f>'FIM Add Factors'!O10</f>
        <v>28.25</v>
      </c>
      <c r="AC10" s="9">
        <f>26.5 + 7/4</f>
        <v>28.25</v>
      </c>
      <c r="AD10" s="9">
        <f>'FIM Add Factors'!P10</f>
        <v>0</v>
      </c>
      <c r="AE10" s="9">
        <v>0</v>
      </c>
    </row>
    <row r="11" spans="1:31" x14ac:dyDescent="0.35">
      <c r="A11" s="1">
        <v>44834</v>
      </c>
      <c r="B11" s="7">
        <f>'FIM Add Factors'!B11</f>
        <v>47.613845224176771</v>
      </c>
      <c r="C11" s="8">
        <v>48.098296763850755</v>
      </c>
      <c r="D11" s="8">
        <f>'FIM Add Factors'!C11</f>
        <v>-8.1776661628989018</v>
      </c>
      <c r="E11" s="8">
        <v>-8.1776661628989018</v>
      </c>
      <c r="F11">
        <f>'FIM Add Factors'!D11</f>
        <v>0</v>
      </c>
      <c r="G11">
        <v>0</v>
      </c>
      <c r="H11">
        <f>'FIM Add Factors'!E11</f>
        <v>0</v>
      </c>
      <c r="I11">
        <v>0</v>
      </c>
      <c r="J11" s="8">
        <f>'FIM Add Factors'!F11</f>
        <v>60.415508246184345</v>
      </c>
      <c r="K11" s="8">
        <v>58.255138183593317</v>
      </c>
      <c r="L11" s="9">
        <f>'FIM Add Factors'!G11</f>
        <v>166.48062816995434</v>
      </c>
      <c r="M11" s="9">
        <v>166.48062816995434</v>
      </c>
      <c r="N11" s="9">
        <f>'FIM Add Factors'!H11</f>
        <v>-335.92752585795336</v>
      </c>
      <c r="O11" s="9">
        <v>-335.92752585795336</v>
      </c>
      <c r="P11" s="9">
        <f>'FIM Add Factors'!I11</f>
        <v>73.602356577807058</v>
      </c>
      <c r="Q11" s="9">
        <v>73.602356577807058</v>
      </c>
      <c r="T11" s="21">
        <f>'FIM Add Factors'!K11</f>
        <v>44</v>
      </c>
      <c r="U11" s="21">
        <f t="shared" si="1"/>
        <v>44</v>
      </c>
      <c r="V11" s="10">
        <f>'FIM Add Factors'!L11</f>
        <v>0</v>
      </c>
      <c r="W11" s="10">
        <f>[2]main!U$42</f>
        <v>0</v>
      </c>
      <c r="X11" s="10">
        <f>'FIM Add Factors'!M11</f>
        <v>44</v>
      </c>
      <c r="Y11" s="10">
        <f>[2]main!U$46/1000</f>
        <v>44</v>
      </c>
      <c r="Z11" s="10">
        <f>'FIM Add Factors'!N11</f>
        <v>0</v>
      </c>
      <c r="AA11" s="9">
        <v>0</v>
      </c>
      <c r="AB11" s="9">
        <f>'FIM Add Factors'!O11</f>
        <v>28.25</v>
      </c>
      <c r="AC11" s="9">
        <f t="shared" ref="AC11:AC13" si="3">26.5 + 7/4</f>
        <v>28.25</v>
      </c>
      <c r="AD11" s="9">
        <f>'FIM Add Factors'!P11</f>
        <v>0</v>
      </c>
      <c r="AE11" s="9">
        <v>0</v>
      </c>
    </row>
    <row r="12" spans="1:31" x14ac:dyDescent="0.35">
      <c r="A12" s="1">
        <v>44926</v>
      </c>
      <c r="B12" s="7">
        <f>'FIM Add Factors'!B12</f>
        <v>47.098090151658965</v>
      </c>
      <c r="C12" s="8">
        <v>47.57729409291278</v>
      </c>
      <c r="D12" s="8">
        <f>'FIM Add Factors'!C12</f>
        <v>-8.5862851488537615</v>
      </c>
      <c r="E12" s="8">
        <v>-8.5862851488537615</v>
      </c>
      <c r="F12">
        <f>'FIM Add Factors'!D12</f>
        <v>0</v>
      </c>
      <c r="G12">
        <v>0</v>
      </c>
      <c r="H12">
        <f>'FIM Add Factors'!E12</f>
        <v>0</v>
      </c>
      <c r="I12">
        <v>0</v>
      </c>
      <c r="J12" s="8">
        <f>'FIM Add Factors'!F12</f>
        <v>60.929424775216376</v>
      </c>
      <c r="K12" s="8">
        <v>58.750677810465277</v>
      </c>
      <c r="L12" s="9">
        <f>'FIM Add Factors'!G12</f>
        <v>168.62534824212094</v>
      </c>
      <c r="M12" s="9">
        <v>168.62534824212094</v>
      </c>
      <c r="N12" s="9">
        <f>'FIM Add Factors'!H12</f>
        <v>-337.49753875913746</v>
      </c>
      <c r="O12" s="9">
        <v>-337.49753875913746</v>
      </c>
      <c r="P12" s="9">
        <f>'FIM Add Factors'!I12</f>
        <v>60.738306010595892</v>
      </c>
      <c r="Q12" s="9">
        <v>60.738306010595892</v>
      </c>
      <c r="T12" s="21">
        <f>'FIM Add Factors'!K12</f>
        <v>44</v>
      </c>
      <c r="U12" s="21">
        <f t="shared" si="1"/>
        <v>44</v>
      </c>
      <c r="V12" s="10">
        <f>'FIM Add Factors'!L12</f>
        <v>0</v>
      </c>
      <c r="W12" s="10">
        <f>[2]main!V$42</f>
        <v>0</v>
      </c>
      <c r="X12" s="10">
        <f>'FIM Add Factors'!M12</f>
        <v>44</v>
      </c>
      <c r="Y12" s="10">
        <f>[2]main!V$46/1000</f>
        <v>44</v>
      </c>
      <c r="Z12" s="10">
        <f>'FIM Add Factors'!N12</f>
        <v>0</v>
      </c>
      <c r="AA12" s="9">
        <v>0</v>
      </c>
      <c r="AB12" s="9">
        <f>'FIM Add Factors'!O12</f>
        <v>28.25</v>
      </c>
      <c r="AC12" s="9">
        <f t="shared" si="3"/>
        <v>28.25</v>
      </c>
      <c r="AD12" s="9">
        <f>'FIM Add Factors'!P12</f>
        <v>0</v>
      </c>
      <c r="AE12" s="9">
        <v>0</v>
      </c>
    </row>
    <row r="13" spans="1:31" x14ac:dyDescent="0.35">
      <c r="A13" s="1">
        <v>45016</v>
      </c>
      <c r="B13" s="7">
        <f>'FIM Add Factors'!B13</f>
        <v>46.582335079141131</v>
      </c>
      <c r="C13" s="8">
        <v>47.056291421974805</v>
      </c>
      <c r="D13" s="8">
        <f>'FIM Add Factors'!C13</f>
        <v>-8.9951372198217712</v>
      </c>
      <c r="E13" s="8">
        <v>-8.9951372198217712</v>
      </c>
      <c r="F13">
        <f>'FIM Add Factors'!D13</f>
        <v>0</v>
      </c>
      <c r="G13">
        <v>0</v>
      </c>
      <c r="H13">
        <f>'FIM Add Factors'!E13</f>
        <v>0</v>
      </c>
      <c r="I13">
        <v>0</v>
      </c>
      <c r="J13" s="8">
        <f>'FIM Add Factors'!F13</f>
        <v>61.443341304248634</v>
      </c>
      <c r="K13" s="8">
        <v>59.246217437337464</v>
      </c>
      <c r="L13" s="9">
        <f>'FIM Add Factors'!G13</f>
        <v>169.74356938095775</v>
      </c>
      <c r="M13" s="9">
        <v>169.74356938095775</v>
      </c>
      <c r="N13" s="9">
        <f>'FIM Add Factors'!H13</f>
        <v>-339.06420408483939</v>
      </c>
      <c r="O13" s="9">
        <v>-339.06420408483939</v>
      </c>
      <c r="P13" s="9">
        <f>'FIM Add Factors'!I13</f>
        <v>47.876046461255555</v>
      </c>
      <c r="Q13" s="9">
        <v>47.876046461255555</v>
      </c>
      <c r="T13" s="21">
        <f>'FIM Add Factors'!K13</f>
        <v>44</v>
      </c>
      <c r="U13" s="21">
        <f t="shared" si="1"/>
        <v>44</v>
      </c>
      <c r="V13" s="10">
        <f>'FIM Add Factors'!L13</f>
        <v>0</v>
      </c>
      <c r="W13" s="9">
        <v>0</v>
      </c>
      <c r="X13" s="10">
        <f>'FIM Add Factors'!M13</f>
        <v>44</v>
      </c>
      <c r="Y13" s="9">
        <v>44</v>
      </c>
      <c r="Z13" s="10">
        <f>'FIM Add Factors'!N13</f>
        <v>0</v>
      </c>
      <c r="AA13" s="9">
        <v>0</v>
      </c>
      <c r="AB13" s="9">
        <f>'FIM Add Factors'!O13</f>
        <v>28.25</v>
      </c>
      <c r="AC13" s="9">
        <f t="shared" si="3"/>
        <v>28.25</v>
      </c>
      <c r="AD13" s="9">
        <f>'FIM Add Factors'!P13</f>
        <v>0</v>
      </c>
      <c r="AE13" s="9">
        <v>0</v>
      </c>
    </row>
    <row r="14" spans="1:31" x14ac:dyDescent="0.35">
      <c r="A14" s="1">
        <v>45107</v>
      </c>
      <c r="B14" s="7">
        <f>'FIM Add Factors'!B14</f>
        <v>46.066580006623298</v>
      </c>
      <c r="C14" s="8">
        <v>46.53528875103683</v>
      </c>
      <c r="D14" s="8">
        <f>'FIM Add Factors'!C14</f>
        <v>-9.4042229585155326</v>
      </c>
      <c r="E14" s="8">
        <v>-9.4042229585155326</v>
      </c>
      <c r="F14">
        <f>'FIM Add Factors'!D14</f>
        <v>0</v>
      </c>
      <c r="G14">
        <v>0</v>
      </c>
      <c r="H14">
        <f>'FIM Add Factors'!E14</f>
        <v>0</v>
      </c>
      <c r="I14">
        <v>0</v>
      </c>
      <c r="J14" s="8">
        <f>'FIM Add Factors'!F14</f>
        <v>61.957257833280664</v>
      </c>
      <c r="K14" s="8">
        <v>59.741757064209423</v>
      </c>
      <c r="L14" s="9">
        <f>'FIM Add Factors'!G14</f>
        <v>170.13720482098574</v>
      </c>
      <c r="M14" s="9">
        <v>170.13720482098574</v>
      </c>
      <c r="N14" s="9">
        <f>'FIM Add Factors'!H14</f>
        <v>-340.63589077376469</v>
      </c>
      <c r="O14" s="9">
        <v>-340.63589077376469</v>
      </c>
      <c r="P14" s="9">
        <f>'FIM Add Factors'!I14</f>
        <v>51.406664131078344</v>
      </c>
      <c r="Q14" s="9">
        <v>51.406664131078344</v>
      </c>
      <c r="T14" s="10">
        <f>'FIM Add Factors'!K14</f>
        <v>0</v>
      </c>
      <c r="U14" s="21">
        <f t="shared" si="1"/>
        <v>0</v>
      </c>
      <c r="V14" s="10"/>
      <c r="W14" s="9"/>
      <c r="X14" s="9"/>
      <c r="Y14" s="9"/>
      <c r="Z14" s="10">
        <f>'FIM Add Factors'!N14</f>
        <v>0</v>
      </c>
      <c r="AA14" s="9">
        <v>0</v>
      </c>
      <c r="AB14" s="9">
        <f>'FIM Add Factors'!O14</f>
        <v>26.5</v>
      </c>
      <c r="AC14" s="9">
        <v>26.5</v>
      </c>
      <c r="AD14" s="9">
        <f>'FIM Add Factors'!P14</f>
        <v>0</v>
      </c>
      <c r="AE14" s="9">
        <v>0</v>
      </c>
    </row>
    <row r="15" spans="1:31" x14ac:dyDescent="0.35">
      <c r="A15" s="1">
        <v>45199</v>
      </c>
      <c r="B15" s="7">
        <f>'FIM Add Factors'!B15</f>
        <v>45.550824934105464</v>
      </c>
      <c r="C15" s="8">
        <v>46.014286080098856</v>
      </c>
      <c r="D15" s="8">
        <f>'FIM Add Factors'!C15</f>
        <v>-10.174728012378409</v>
      </c>
      <c r="E15" s="8">
        <v>-10.174728012378409</v>
      </c>
      <c r="F15">
        <f>'FIM Add Factors'!D15</f>
        <v>0</v>
      </c>
      <c r="G15">
        <v>0</v>
      </c>
      <c r="H15">
        <f>'FIM Add Factors'!E15</f>
        <v>0</v>
      </c>
      <c r="I15">
        <v>0</v>
      </c>
      <c r="J15" s="8">
        <f>'FIM Add Factors'!F15</f>
        <v>62.471174362312695</v>
      </c>
      <c r="K15" s="8">
        <v>60.237296691081383</v>
      </c>
      <c r="L15" s="9">
        <f>'FIM Add Factors'!G15</f>
        <v>169.69779297530022</v>
      </c>
      <c r="M15" s="9">
        <v>169.69779297530022</v>
      </c>
      <c r="N15" s="9">
        <f>'FIM Add Factors'!H15</f>
        <v>-342.22264155236019</v>
      </c>
      <c r="O15" s="9">
        <v>-342.22264155236019</v>
      </c>
      <c r="P15" s="9">
        <f>'FIM Add Factors'!I15</f>
        <v>37.445842510045054</v>
      </c>
      <c r="Q15" s="9">
        <v>37.445842510045054</v>
      </c>
      <c r="T15" s="10">
        <f>'FIM Add Factors'!K15</f>
        <v>0</v>
      </c>
      <c r="U15" s="21">
        <f t="shared" si="1"/>
        <v>0</v>
      </c>
      <c r="V15" s="10"/>
      <c r="W15" s="9"/>
      <c r="X15" s="9"/>
      <c r="Y15" s="9"/>
      <c r="Z15" s="10">
        <f>'FIM Add Factors'!N15</f>
        <v>0</v>
      </c>
      <c r="AA15" s="9">
        <v>0</v>
      </c>
      <c r="AB15" s="9">
        <f>'FIM Add Factors'!O15</f>
        <v>26.5</v>
      </c>
      <c r="AC15" s="9">
        <v>26.5</v>
      </c>
      <c r="AD15" s="9">
        <f>'FIM Add Factors'!P15</f>
        <v>0</v>
      </c>
      <c r="AE15" s="9">
        <v>0</v>
      </c>
    </row>
    <row r="16" spans="1:31" x14ac:dyDescent="0.35">
      <c r="A16" s="1">
        <v>45291</v>
      </c>
      <c r="B16" s="7">
        <f>'FIM Add Factors'!B16</f>
        <v>45.820220544996459</v>
      </c>
      <c r="C16" s="8">
        <v>46.286422681931953</v>
      </c>
      <c r="D16" s="8">
        <f>'FIM Add Factors'!C16</f>
        <v>-10.481366564078854</v>
      </c>
      <c r="E16" s="8">
        <v>-10.481366564078854</v>
      </c>
      <c r="F16">
        <f>'FIM Add Factors'!D16</f>
        <v>0</v>
      </c>
      <c r="G16">
        <v>0</v>
      </c>
      <c r="H16">
        <f>'FIM Add Factors'!E16</f>
        <v>0</v>
      </c>
      <c r="I16">
        <v>0</v>
      </c>
      <c r="J16" s="8">
        <f>'FIM Add Factors'!F16</f>
        <v>62.894804728414101</v>
      </c>
      <c r="K16" s="8">
        <v>60.645778655934691</v>
      </c>
      <c r="L16" s="9">
        <f>'FIM Add Factors'!G16</f>
        <v>170.55624736271193</v>
      </c>
      <c r="M16" s="9">
        <v>170.55624736271193</v>
      </c>
      <c r="N16" s="9">
        <f>'FIM Add Factors'!H16</f>
        <v>-343.82445642062589</v>
      </c>
      <c r="O16" s="9">
        <v>-343.82445642062589</v>
      </c>
      <c r="P16" s="9">
        <f>'FIM Add Factors'!I16</f>
        <v>32.479535988951</v>
      </c>
      <c r="Q16" s="9">
        <v>32.479535988951</v>
      </c>
      <c r="T16" s="10">
        <f>'FIM Add Factors'!K16</f>
        <v>0</v>
      </c>
      <c r="U16" s="21">
        <f t="shared" si="1"/>
        <v>0</v>
      </c>
      <c r="V16" s="2"/>
      <c r="Z16" s="10">
        <f>'FIM Add Factors'!N16</f>
        <v>0</v>
      </c>
      <c r="AA16" s="9">
        <v>0</v>
      </c>
      <c r="AB16" s="9">
        <f>'FIM Add Factors'!O16</f>
        <v>26.5</v>
      </c>
      <c r="AC16" s="9">
        <v>26.5</v>
      </c>
      <c r="AD16" s="9">
        <f>'FIM Add Factors'!P16</f>
        <v>0</v>
      </c>
      <c r="AE16" s="9">
        <v>0</v>
      </c>
    </row>
    <row r="17" spans="1:31" x14ac:dyDescent="0.35">
      <c r="A17" s="1">
        <v>45382</v>
      </c>
      <c r="B17" s="7">
        <f>'FIM Add Factors'!B17</f>
        <v>46.08961615588737</v>
      </c>
      <c r="C17" s="8">
        <v>46.558559283764936</v>
      </c>
      <c r="D17" s="8">
        <f>'FIM Add Factors'!C17</f>
        <v>-10.804259404107256</v>
      </c>
      <c r="E17" s="8">
        <v>-10.804259404107256</v>
      </c>
      <c r="F17">
        <f>'FIM Add Factors'!D17</f>
        <v>0</v>
      </c>
      <c r="G17">
        <v>0</v>
      </c>
      <c r="H17">
        <f>'FIM Add Factors'!E17</f>
        <v>0</v>
      </c>
      <c r="I17">
        <v>0</v>
      </c>
      <c r="J17" s="8">
        <f>'FIM Add Factors'!F17</f>
        <v>63.318435094515735</v>
      </c>
      <c r="K17" s="8">
        <v>61.054260620788</v>
      </c>
      <c r="L17" s="9">
        <f>'FIM Add Factors'!G17</f>
        <v>171.52051640171408</v>
      </c>
      <c r="M17" s="9">
        <v>171.52051640171408</v>
      </c>
      <c r="N17" s="9">
        <f>'FIM Add Factors'!H17</f>
        <v>-345.43631401533838</v>
      </c>
      <c r="O17" s="9">
        <v>-345.43631401533838</v>
      </c>
      <c r="P17" s="9">
        <f>'FIM Add Factors'!I17</f>
        <v>33.038276481380422</v>
      </c>
      <c r="Q17" s="9">
        <v>33.038276481380422</v>
      </c>
      <c r="T17" s="10">
        <f>'FIM Add Factors'!K17</f>
        <v>0</v>
      </c>
      <c r="U17" s="21">
        <f t="shared" si="1"/>
        <v>0</v>
      </c>
      <c r="V17" s="2"/>
      <c r="Z17" s="10">
        <f>'FIM Add Factors'!N17</f>
        <v>0</v>
      </c>
      <c r="AA17" s="9">
        <v>0</v>
      </c>
      <c r="AB17" s="9">
        <f>'FIM Add Factors'!O17</f>
        <v>26.5</v>
      </c>
      <c r="AC17" s="9">
        <v>26.5</v>
      </c>
      <c r="AD17" s="9">
        <f>'FIM Add Factors'!P17</f>
        <v>0</v>
      </c>
      <c r="AE17" s="9">
        <v>0</v>
      </c>
    </row>
    <row r="18" spans="1:31" x14ac:dyDescent="0.35">
      <c r="A18" s="1">
        <v>45473</v>
      </c>
      <c r="B18" s="7">
        <f>'FIM Add Factors'!B18</f>
        <v>46.359011766778281</v>
      </c>
      <c r="C18" s="8">
        <v>46.830695885597947</v>
      </c>
      <c r="D18" s="8">
        <f>'FIM Add Factors'!C18</f>
        <v>-11.141928869888432</v>
      </c>
      <c r="E18" s="8">
        <v>-11.141928869888432</v>
      </c>
      <c r="F18">
        <f>'FIM Add Factors'!D18</f>
        <v>0</v>
      </c>
      <c r="G18">
        <v>0</v>
      </c>
      <c r="H18">
        <f>'FIM Add Factors'!E18</f>
        <v>0</v>
      </c>
      <c r="I18">
        <v>0</v>
      </c>
      <c r="J18" s="8">
        <f>'FIM Add Factors'!F18</f>
        <v>63.742065460617368</v>
      </c>
      <c r="K18" s="8">
        <v>61.462742585641308</v>
      </c>
      <c r="L18" s="9">
        <f>'FIM Add Factors'!G18</f>
        <v>172.44063678295106</v>
      </c>
      <c r="M18" s="9">
        <v>172.44063678295106</v>
      </c>
      <c r="N18" s="9">
        <f>'FIM Add Factors'!H18</f>
        <v>-347.04482403456859</v>
      </c>
      <c r="O18" s="9">
        <v>-347.04482403456859</v>
      </c>
      <c r="P18" s="9">
        <f>'FIM Add Factors'!I18</f>
        <v>33.603591434267457</v>
      </c>
      <c r="Q18" s="9">
        <v>33.603591434267457</v>
      </c>
      <c r="T18" s="10">
        <f>'FIM Add Factors'!K18</f>
        <v>0</v>
      </c>
      <c r="U18" s="21">
        <f t="shared" si="1"/>
        <v>0</v>
      </c>
      <c r="V18" s="2"/>
      <c r="Z18" s="10">
        <f>'FIM Add Factors'!N18</f>
        <v>0</v>
      </c>
      <c r="AA18" s="9">
        <v>0</v>
      </c>
      <c r="AB18" s="9">
        <f>'FIM Add Factors'!O18</f>
        <v>26.5</v>
      </c>
      <c r="AC18" s="9">
        <v>26.5</v>
      </c>
      <c r="AD18" s="9">
        <f>'FIM Add Factors'!P18</f>
        <v>0</v>
      </c>
      <c r="AE18" s="9">
        <v>0</v>
      </c>
    </row>
    <row r="19" spans="1:31" x14ac:dyDescent="0.35">
      <c r="A19" s="1">
        <v>45565</v>
      </c>
      <c r="B19" s="7">
        <f>'FIM Add Factors'!B19</f>
        <v>46.62840737766922</v>
      </c>
      <c r="C19" s="8">
        <v>47.102832487430987</v>
      </c>
      <c r="D19" s="8">
        <f>'FIM Add Factors'!C19</f>
        <v>-11.458911059615787</v>
      </c>
      <c r="E19" s="8">
        <v>-11.458911059615787</v>
      </c>
      <c r="F19">
        <f>'FIM Add Factors'!D19</f>
        <v>0</v>
      </c>
      <c r="G19">
        <v>0</v>
      </c>
      <c r="H19">
        <f>'FIM Add Factors'!E19</f>
        <v>0</v>
      </c>
      <c r="I19">
        <v>0</v>
      </c>
      <c r="J19" s="8">
        <f>'FIM Add Factors'!F19</f>
        <v>64.165695826718775</v>
      </c>
      <c r="K19" s="8">
        <v>61.871224550494389</v>
      </c>
      <c r="L19" s="9">
        <f>'FIM Add Factors'!G19</f>
        <v>173.42008081117865</v>
      </c>
      <c r="M19" s="9">
        <v>173.42008081117865</v>
      </c>
      <c r="N19" s="9">
        <f>'FIM Add Factors'!H19</f>
        <v>-348.65835541702234</v>
      </c>
      <c r="O19" s="9">
        <v>-348.65835541702234</v>
      </c>
      <c r="P19" s="9">
        <f>'FIM Add Factors'!I19</f>
        <v>34.180022012499421</v>
      </c>
      <c r="Q19" s="9">
        <v>34.180022012499421</v>
      </c>
      <c r="T19" s="10">
        <f>'FIM Add Factors'!K19</f>
        <v>0</v>
      </c>
      <c r="U19" s="21">
        <f t="shared" si="1"/>
        <v>0</v>
      </c>
      <c r="V19" s="2"/>
      <c r="Z19" s="10">
        <f>'FIM Add Factors'!N19</f>
        <v>0</v>
      </c>
      <c r="AA19" s="9">
        <v>0</v>
      </c>
      <c r="AB19" s="9">
        <f>'FIM Add Factors'!O19</f>
        <v>26.5</v>
      </c>
      <c r="AC19" s="9">
        <v>26.5</v>
      </c>
      <c r="AD19" s="9">
        <f>'FIM Add Factors'!P19</f>
        <v>0</v>
      </c>
      <c r="AE19" s="9">
        <v>0</v>
      </c>
    </row>
    <row r="20" spans="1:31" x14ac:dyDescent="0.35">
      <c r="A20" s="1">
        <v>45657</v>
      </c>
      <c r="B20" s="7">
        <f>'FIM Add Factors'!B20</f>
        <v>47.321344008295341</v>
      </c>
      <c r="C20" s="8">
        <v>47.802819466879441</v>
      </c>
      <c r="D20" s="8">
        <f>'FIM Add Factors'!C20</f>
        <v>-11.494732358093188</v>
      </c>
      <c r="E20" s="8">
        <v>-11.494732358093188</v>
      </c>
      <c r="F20">
        <f>'FIM Add Factors'!D20</f>
        <v>0</v>
      </c>
      <c r="G20">
        <v>0</v>
      </c>
      <c r="H20">
        <f>'FIM Add Factors'!E20</f>
        <v>0</v>
      </c>
      <c r="I20">
        <v>0</v>
      </c>
      <c r="J20" s="8">
        <f>'FIM Add Factors'!F20</f>
        <v>65.74675694336679</v>
      </c>
      <c r="K20" s="8">
        <v>63.39574923795908</v>
      </c>
      <c r="L20" s="9">
        <f>'FIM Add Factors'!G20</f>
        <v>177.4518963720202</v>
      </c>
      <c r="M20" s="9">
        <v>177.4518963720202</v>
      </c>
      <c r="N20" s="9">
        <f>'FIM Add Factors'!H20</f>
        <v>-350.2752343749583</v>
      </c>
      <c r="O20" s="9">
        <v>-350.2752343749583</v>
      </c>
      <c r="P20" s="9">
        <f>'FIM Add Factors'!I20</f>
        <v>34.226423302062813</v>
      </c>
      <c r="Q20" s="9">
        <v>34.226423302062813</v>
      </c>
      <c r="T20" s="10">
        <f>'FIM Add Factors'!K20</f>
        <v>0</v>
      </c>
      <c r="U20" s="21">
        <f t="shared" si="1"/>
        <v>0</v>
      </c>
      <c r="V20" s="2"/>
      <c r="Z20" s="10">
        <f>'FIM Add Factors'!N20</f>
        <v>0</v>
      </c>
      <c r="AA20" s="9">
        <v>0</v>
      </c>
      <c r="AB20" s="9">
        <f>'FIM Add Factors'!O20</f>
        <v>26.5</v>
      </c>
      <c r="AC20" s="9">
        <v>26.5</v>
      </c>
      <c r="AD20" s="9">
        <f>'FIM Add Factors'!P20</f>
        <v>0</v>
      </c>
      <c r="AE20" s="9">
        <v>0</v>
      </c>
    </row>
    <row r="21" spans="1:31" x14ac:dyDescent="0.35">
      <c r="A21" s="1">
        <v>45747</v>
      </c>
      <c r="B21" s="7">
        <f>'FIM Add Factors'!B21</f>
        <v>48.01428063892152</v>
      </c>
      <c r="C21" s="8">
        <v>48.502806446327952</v>
      </c>
      <c r="D21" s="8">
        <f>'FIM Add Factors'!C21</f>
        <v>-11.529075993995264</v>
      </c>
      <c r="E21" s="8">
        <v>-11.529075993995264</v>
      </c>
      <c r="F21">
        <f>'FIM Add Factors'!D21</f>
        <v>0</v>
      </c>
      <c r="G21">
        <v>0</v>
      </c>
      <c r="H21">
        <f>'FIM Add Factors'!E21</f>
        <v>0</v>
      </c>
      <c r="I21">
        <v>0</v>
      </c>
      <c r="J21" s="8">
        <f>'FIM Add Factors'!F21</f>
        <v>67.327818060015034</v>
      </c>
      <c r="K21" s="8">
        <v>64.920273925423999</v>
      </c>
      <c r="L21" s="9">
        <f>'FIM Add Factors'!G21</f>
        <v>180.85881900115442</v>
      </c>
      <c r="M21" s="9">
        <v>180.85881900115442</v>
      </c>
      <c r="N21" s="9">
        <f>'FIM Add Factors'!H21</f>
        <v>-351.89043954515301</v>
      </c>
      <c r="O21" s="9">
        <v>-351.89043954515301</v>
      </c>
      <c r="P21" s="9">
        <f>'FIM Add Factors'!I21</f>
        <v>34.27694756821063</v>
      </c>
      <c r="Q21" s="9">
        <v>34.27694756821063</v>
      </c>
      <c r="T21" s="10">
        <f>'FIM Add Factors'!K21</f>
        <v>0</v>
      </c>
      <c r="U21" s="21">
        <f t="shared" si="1"/>
        <v>0</v>
      </c>
      <c r="V21" s="2"/>
      <c r="Z21" s="10">
        <f>'FIM Add Factors'!N21</f>
        <v>0</v>
      </c>
      <c r="AA21" s="9">
        <v>0</v>
      </c>
      <c r="AB21" s="9">
        <f>'FIM Add Factors'!O21</f>
        <v>26.5</v>
      </c>
      <c r="AC21" s="9">
        <v>26.5</v>
      </c>
      <c r="AD21" s="9">
        <f>'FIM Add Factors'!P21</f>
        <v>0</v>
      </c>
      <c r="AE21" s="9">
        <v>0</v>
      </c>
    </row>
    <row r="22" spans="1:31" x14ac:dyDescent="0.35">
      <c r="A22" s="1">
        <v>45838</v>
      </c>
      <c r="B22" s="7">
        <f>'FIM Add Factors'!B22</f>
        <v>48.707217269547613</v>
      </c>
      <c r="C22" s="8">
        <v>49.202793425776406</v>
      </c>
      <c r="D22" s="8">
        <f>'FIM Add Factors'!C22</f>
        <v>-11.56194196732207</v>
      </c>
      <c r="E22" s="8">
        <v>-11.56194196732207</v>
      </c>
      <c r="F22">
        <f>'FIM Add Factors'!D22</f>
        <v>0</v>
      </c>
      <c r="G22">
        <v>0</v>
      </c>
      <c r="H22">
        <f>'FIM Add Factors'!E22</f>
        <v>0</v>
      </c>
      <c r="I22">
        <v>0</v>
      </c>
      <c r="J22" s="8">
        <f>'FIM Add Factors'!F22</f>
        <v>68.908879176663049</v>
      </c>
      <c r="K22" s="8">
        <v>66.444798612888917</v>
      </c>
      <c r="L22" s="9">
        <f>'FIM Add Factors'!G22</f>
        <v>183.48112379736654</v>
      </c>
      <c r="M22" s="9">
        <v>183.48112379736654</v>
      </c>
      <c r="N22" s="9">
        <f>'FIM Add Factors'!H22</f>
        <v>-353.48555926245427</v>
      </c>
      <c r="O22" s="9">
        <v>-353.48555926245427</v>
      </c>
      <c r="P22" s="9">
        <f>'FIM Add Factors'!I22</f>
        <v>34.3327483281833</v>
      </c>
      <c r="Q22" s="9">
        <v>34.3327483281833</v>
      </c>
      <c r="T22" s="10">
        <f>'FIM Add Factors'!K22</f>
        <v>0</v>
      </c>
      <c r="U22" s="21">
        <f t="shared" si="1"/>
        <v>0</v>
      </c>
      <c r="V22" s="2"/>
      <c r="Z22" s="10">
        <f>'FIM Add Factors'!N22</f>
        <v>0</v>
      </c>
      <c r="AA22" s="9">
        <v>0</v>
      </c>
      <c r="AB22" s="9">
        <f>'FIM Add Factors'!O22</f>
        <v>26.5</v>
      </c>
      <c r="AC22" s="9">
        <v>26.5</v>
      </c>
      <c r="AD22" s="9">
        <f>'FIM Add Factors'!P22</f>
        <v>0</v>
      </c>
      <c r="AE22" s="9">
        <v>0</v>
      </c>
    </row>
    <row r="23" spans="1:31" x14ac:dyDescent="0.35">
      <c r="A23" s="1">
        <v>45930</v>
      </c>
      <c r="B23" s="7">
        <f>'FIM Add Factors'!B23</f>
        <v>49.400153900173734</v>
      </c>
      <c r="C23" s="8">
        <v>49.90278040522486</v>
      </c>
      <c r="D23" s="8">
        <f>'FIM Add Factors'!C23</f>
        <v>-11.594807940648877</v>
      </c>
      <c r="E23" s="8">
        <v>-11.594807940648877</v>
      </c>
      <c r="F23">
        <f>'FIM Add Factors'!D23</f>
        <v>0</v>
      </c>
      <c r="G23">
        <v>0</v>
      </c>
      <c r="H23">
        <f>'FIM Add Factors'!E23</f>
        <v>0</v>
      </c>
      <c r="I23">
        <v>0</v>
      </c>
      <c r="J23" s="8">
        <f>'FIM Add Factors'!F23</f>
        <v>70.489940293311065</v>
      </c>
      <c r="K23" s="8">
        <v>67.969323300353608</v>
      </c>
      <c r="L23" s="9">
        <f>'FIM Add Factors'!G23</f>
        <v>185.39454849432309</v>
      </c>
      <c r="M23" s="9">
        <v>185.39454849432309</v>
      </c>
      <c r="N23" s="9">
        <f>'FIM Add Factors'!H23</f>
        <v>-355.06896246556749</v>
      </c>
      <c r="O23" s="9">
        <v>-355.06896246556749</v>
      </c>
      <c r="P23" s="9">
        <f>'FIM Add Factors'!I23</f>
        <v>34.393013957164499</v>
      </c>
      <c r="Q23" s="9">
        <v>34.393013957164499</v>
      </c>
      <c r="T23" s="10">
        <f>'FIM Add Factors'!K23</f>
        <v>0</v>
      </c>
      <c r="U23" s="21">
        <f t="shared" si="1"/>
        <v>0</v>
      </c>
      <c r="V23" s="2"/>
      <c r="Z23" s="10">
        <f>'FIM Add Factors'!N23</f>
        <v>0</v>
      </c>
      <c r="AA23" s="9">
        <v>0</v>
      </c>
      <c r="AB23" s="9">
        <f>'FIM Add Factors'!O23</f>
        <v>26.5</v>
      </c>
      <c r="AC23" s="9">
        <v>26.5</v>
      </c>
      <c r="AD23" s="9">
        <f>'FIM Add Factors'!P23</f>
        <v>0</v>
      </c>
      <c r="AE23" s="9">
        <v>0</v>
      </c>
    </row>
    <row r="24" spans="1:31" x14ac:dyDescent="0.35">
      <c r="A24" s="1">
        <v>46022</v>
      </c>
      <c r="B24" s="7">
        <f>'FIM Add Factors'!B24</f>
        <v>50.090219694107674</v>
      </c>
      <c r="C24" s="8">
        <v>50.599867338383604</v>
      </c>
      <c r="D24" s="8">
        <f>'FIM Add Factors'!C24</f>
        <v>-11.629429434809026</v>
      </c>
      <c r="E24" s="8">
        <v>-11.629429434809026</v>
      </c>
      <c r="F24">
        <f>'FIM Add Factors'!D24</f>
        <v>0</v>
      </c>
      <c r="G24">
        <v>0</v>
      </c>
      <c r="H24">
        <f>'FIM Add Factors'!E24</f>
        <v>0</v>
      </c>
      <c r="I24">
        <v>0</v>
      </c>
      <c r="J24" s="8">
        <f>'FIM Add Factors'!F24</f>
        <v>71.668308552785447</v>
      </c>
      <c r="K24" s="8">
        <v>69.105554837248519</v>
      </c>
      <c r="L24" s="9">
        <f>'FIM Add Factors'!G24</f>
        <v>186.28741412573436</v>
      </c>
      <c r="M24" s="9">
        <v>186.28741412573436</v>
      </c>
      <c r="N24" s="9">
        <f>'FIM Add Factors'!H24</f>
        <v>-356.64064915449279</v>
      </c>
      <c r="O24" s="9">
        <v>-356.64064915449279</v>
      </c>
      <c r="P24" s="9">
        <f>'FIM Add Factors'!I24</f>
        <v>34.464502021904309</v>
      </c>
      <c r="Q24" s="9">
        <v>34.464502021904309</v>
      </c>
      <c r="T24" s="10">
        <f>'FIM Add Factors'!K24</f>
        <v>0</v>
      </c>
      <c r="U24" s="21">
        <f t="shared" si="1"/>
        <v>0</v>
      </c>
      <c r="V24" s="2"/>
      <c r="Z24" s="10">
        <f>'FIM Add Factors'!N24</f>
        <v>0</v>
      </c>
      <c r="AA24" s="9">
        <v>0</v>
      </c>
      <c r="AB24" s="9">
        <f>'FIM Add Factors'!O24</f>
        <v>26.5</v>
      </c>
      <c r="AC24" s="9">
        <v>26.5</v>
      </c>
      <c r="AD24" s="9">
        <f>'FIM Add Factors'!P24</f>
        <v>0</v>
      </c>
      <c r="AE24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FIM Add Factors</vt:lpstr>
      <vt:lpstr>FIM Add Factors test copy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Campbell</dc:creator>
  <cp:lastModifiedBy>Sophia Campbell</cp:lastModifiedBy>
  <dcterms:created xsi:type="dcterms:W3CDTF">2021-05-19T16:41:31Z</dcterms:created>
  <dcterms:modified xsi:type="dcterms:W3CDTF">2021-05-20T14:33:41Z</dcterms:modified>
</cp:coreProperties>
</file>