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62556791-B910-B24B-B174-09B7BA47ED16}" xr6:coauthVersionLast="47" xr6:coauthVersionMax="47" xr10:uidLastSave="{00000000-0000-0000-0000-000000000000}"/>
  <bookViews>
    <workbookView xWindow="1280" yWindow="500" windowWidth="33600" windowHeight="19720" xr2:uid="{54D8DD34-66B9-D246-92D3-7DBCCE563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8" i="1"/>
  <c r="B7" i="1"/>
  <c r="J15" i="1" l="1"/>
  <c r="I15" i="1"/>
  <c r="H15" i="1"/>
  <c r="G15" i="1"/>
  <c r="F15" i="1"/>
  <c r="E15" i="1"/>
  <c r="D15" i="1"/>
  <c r="C15" i="1"/>
  <c r="D14" i="1"/>
  <c r="E14" i="1"/>
  <c r="F14" i="1"/>
  <c r="G14" i="1"/>
  <c r="H14" i="1"/>
  <c r="I14" i="1"/>
  <c r="J14" i="1"/>
  <c r="K14" i="1"/>
  <c r="L14" i="1"/>
  <c r="M14" i="1"/>
  <c r="N14" i="1"/>
  <c r="C14" i="1"/>
  <c r="L9" i="1"/>
  <c r="M9" i="1"/>
  <c r="N9" i="1"/>
  <c r="K9" i="1"/>
  <c r="H9" i="1"/>
  <c r="I9" i="1"/>
  <c r="J9" i="1"/>
  <c r="G9" i="1"/>
  <c r="F9" i="1"/>
  <c r="E9" i="1"/>
  <c r="D9" i="1"/>
  <c r="C9" i="1"/>
  <c r="H7" i="1"/>
  <c r="G7" i="1"/>
  <c r="F7" i="1"/>
  <c r="E7" i="1"/>
  <c r="D7" i="1"/>
  <c r="C7" i="1"/>
  <c r="F5" i="1"/>
  <c r="G5" i="1"/>
  <c r="H5" i="1"/>
  <c r="I5" i="1"/>
  <c r="J5" i="1"/>
  <c r="E5" i="1"/>
  <c r="D5" i="1"/>
  <c r="C5" i="1"/>
  <c r="D4" i="1"/>
  <c r="E4" i="1"/>
  <c r="F4" i="1"/>
  <c r="C4" i="1"/>
  <c r="D3" i="1"/>
  <c r="E3" i="1"/>
  <c r="F3" i="1"/>
  <c r="C3" i="1"/>
</calcChain>
</file>

<file path=xl/sharedStrings.xml><?xml version="1.0" encoding="utf-8"?>
<sst xmlns="http://schemas.openxmlformats.org/spreadsheetml/2006/main" count="24" uniqueCount="22">
  <si>
    <t>Lag</t>
  </si>
  <si>
    <t>Transfers</t>
  </si>
  <si>
    <t>Social benefits excluding health outlays, rebate checks, and UI</t>
  </si>
  <si>
    <t>Rebate checks</t>
  </si>
  <si>
    <t>Rebate checks ARP</t>
  </si>
  <si>
    <t>Unemployment insurance</t>
  </si>
  <si>
    <t>Unemployment insurance ARP</t>
  </si>
  <si>
    <t>Subsidies</t>
  </si>
  <si>
    <t>Subsidies ARP</t>
  </si>
  <si>
    <t>Taxes</t>
  </si>
  <si>
    <t>Corporate</t>
  </si>
  <si>
    <t>Non-corporate</t>
  </si>
  <si>
    <t>Affected variables</t>
  </si>
  <si>
    <t>Health outlays (Including ARP  Health Grants)</t>
  </si>
  <si>
    <t>Medicare, Medicaid, ARP (Medicare,Medicaid, CHIP)</t>
  </si>
  <si>
    <t>Social Benefits net of  Medicare, Medicaid, UI  an  Rebate Checks</t>
  </si>
  <si>
    <t>Subsidies (non-ARP)</t>
  </si>
  <si>
    <t>PPP,  Child care stabilization, grants to small businesses, paid sick leave, employee retention tax credit, pensions, transit and  aviation  support</t>
  </si>
  <si>
    <t>Other  vulnerable ARP</t>
  </si>
  <si>
    <t>SNAP, WIC, TANF, Premium Tax Credits, Ratepayer protection, Assistance for older Americans, COBRA, Emergency Assistance</t>
  </si>
  <si>
    <t>Other direct aid ARP</t>
  </si>
  <si>
    <t>Child tax credit, EITC,  Childcare for workers,  Dependent  care for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</si>
</sst>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wrapText="1" indent="1"/>
    </xf>
    <xf numFmtId="0" fontId="0" fillId="0" borderId="0" xfId="0" applyFont="1" applyAlignment="1">
      <alignment horizontal="left" indent="2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80C6-D495-3245-8E71-4F9B8679B7C9}">
  <dimension ref="A1:N15"/>
  <sheetViews>
    <sheetView tabSelected="1" zoomScale="101" workbookViewId="0">
      <selection activeCell="B29" sqref="B29"/>
    </sheetView>
  </sheetViews>
  <sheetFormatPr baseColWidth="10" defaultRowHeight="16" x14ac:dyDescent="0.2"/>
  <cols>
    <col min="1" max="1" width="53.1640625" bestFit="1" customWidth="1"/>
    <col min="2" max="2" width="53.1640625" customWidth="1"/>
  </cols>
  <sheetData>
    <row r="1" spans="1:14" x14ac:dyDescent="0.2">
      <c r="A1" s="5" t="s">
        <v>0</v>
      </c>
      <c r="B1" s="5" t="s">
        <v>12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</row>
    <row r="2" spans="1:14" x14ac:dyDescent="0.2">
      <c r="A2" s="5" t="s">
        <v>1</v>
      </c>
      <c r="B2" s="5"/>
    </row>
    <row r="3" spans="1:14" x14ac:dyDescent="0.2">
      <c r="A3" s="4" t="s">
        <v>2</v>
      </c>
      <c r="B3" s="6" t="s">
        <v>15</v>
      </c>
      <c r="C3" s="1">
        <f>0.9*0.25</f>
        <v>0.22500000000000001</v>
      </c>
      <c r="D3" s="1">
        <f t="shared" ref="D3:F3" si="0">0.9*0.25</f>
        <v>0.22500000000000001</v>
      </c>
      <c r="E3" s="1">
        <f t="shared" si="0"/>
        <v>0.22500000000000001</v>
      </c>
      <c r="F3" s="1">
        <f t="shared" si="0"/>
        <v>0.22500000000000001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4" t="s">
        <v>13</v>
      </c>
      <c r="B4" s="6" t="s">
        <v>14</v>
      </c>
      <c r="C4" s="1">
        <f xml:space="preserve"> 0.9 * 0.25</f>
        <v>0.22500000000000001</v>
      </c>
      <c r="D4" s="1">
        <f t="shared" ref="D4:F4" si="1" xml:space="preserve"> 0.9 * 0.25</f>
        <v>0.22500000000000001</v>
      </c>
      <c r="E4" s="1">
        <f t="shared" si="1"/>
        <v>0.22500000000000001</v>
      </c>
      <c r="F4" s="1">
        <f t="shared" si="1"/>
        <v>0.22500000000000001</v>
      </c>
      <c r="G4" s="1"/>
      <c r="H4" s="1"/>
      <c r="I4" s="1"/>
      <c r="J4" s="1"/>
      <c r="K4" s="1"/>
      <c r="L4" s="1"/>
      <c r="M4" s="1"/>
      <c r="N4" s="1"/>
    </row>
    <row r="5" spans="1:14" x14ac:dyDescent="0.2">
      <c r="A5" s="4" t="s">
        <v>3</v>
      </c>
      <c r="B5" s="6" t="s">
        <v>3</v>
      </c>
      <c r="C5" s="1">
        <f>0.7*0.35</f>
        <v>0.24499999999999997</v>
      </c>
      <c r="D5" s="1">
        <f>0.7*0.15</f>
        <v>0.105</v>
      </c>
      <c r="E5" s="1">
        <f>0.7*0.08</f>
        <v>5.5999999999999994E-2</v>
      </c>
      <c r="F5" s="1">
        <f t="shared" ref="F5:J5" si="2">0.7*0.08</f>
        <v>5.5999999999999994E-2</v>
      </c>
      <c r="G5" s="1">
        <f t="shared" si="2"/>
        <v>5.5999999999999994E-2</v>
      </c>
      <c r="H5" s="1">
        <f t="shared" si="2"/>
        <v>5.5999999999999994E-2</v>
      </c>
      <c r="I5" s="1">
        <f t="shared" si="2"/>
        <v>5.5999999999999994E-2</v>
      </c>
      <c r="J5" s="1">
        <f t="shared" si="2"/>
        <v>5.5999999999999994E-2</v>
      </c>
      <c r="K5" s="1"/>
      <c r="L5" s="1"/>
      <c r="M5" s="1"/>
      <c r="N5" s="1"/>
    </row>
    <row r="6" spans="1:14" x14ac:dyDescent="0.2">
      <c r="A6" s="4" t="s">
        <v>4</v>
      </c>
      <c r="B6" s="6" t="s">
        <v>4</v>
      </c>
      <c r="C6" s="1">
        <v>0.14000000000000001</v>
      </c>
      <c r="D6" s="1">
        <v>0.1</v>
      </c>
      <c r="E6" s="1">
        <v>0.1</v>
      </c>
      <c r="F6" s="1">
        <v>0.05</v>
      </c>
      <c r="G6" s="1">
        <v>0.05</v>
      </c>
      <c r="H6" s="1">
        <v>0.05</v>
      </c>
      <c r="I6" s="1">
        <v>0.05</v>
      </c>
      <c r="J6" s="1">
        <v>0.05</v>
      </c>
      <c r="K6" s="1">
        <v>0.05</v>
      </c>
      <c r="L6" s="1">
        <v>0.05</v>
      </c>
      <c r="M6" s="1"/>
      <c r="N6" s="1"/>
    </row>
    <row r="7" spans="1:14" x14ac:dyDescent="0.2">
      <c r="A7" s="4" t="s">
        <v>5</v>
      </c>
      <c r="B7" s="6" t="str">
        <f>A7</f>
        <v>Unemployment insurance</v>
      </c>
      <c r="C7" s="1">
        <f>0.9*0.35</f>
        <v>0.315</v>
      </c>
      <c r="D7" s="1">
        <f>0.9*0.35</f>
        <v>0.315</v>
      </c>
      <c r="E7" s="1">
        <f>0.9*0.1</f>
        <v>9.0000000000000011E-2</v>
      </c>
      <c r="F7" s="1">
        <f>0.9*0.1</f>
        <v>9.0000000000000011E-2</v>
      </c>
      <c r="G7" s="1">
        <f>0.9*0.05</f>
        <v>4.5000000000000005E-2</v>
      </c>
      <c r="H7" s="1">
        <f>0.9*0.05</f>
        <v>4.5000000000000005E-2</v>
      </c>
      <c r="I7" s="1"/>
      <c r="J7" s="1"/>
      <c r="K7" s="1"/>
      <c r="L7" s="1"/>
      <c r="M7" s="1"/>
      <c r="N7" s="1"/>
    </row>
    <row r="8" spans="1:14" x14ac:dyDescent="0.2">
      <c r="A8" s="4" t="s">
        <v>6</v>
      </c>
      <c r="B8" s="6" t="str">
        <f>A8</f>
        <v>Unemployment insurance ARP</v>
      </c>
      <c r="C8" s="1">
        <v>0.14000000000000001</v>
      </c>
      <c r="D8" s="1">
        <v>0.14000000000000001</v>
      </c>
      <c r="E8" s="1">
        <v>0.2</v>
      </c>
      <c r="F8" s="1">
        <v>0.2</v>
      </c>
      <c r="G8" s="1">
        <v>0.09</v>
      </c>
      <c r="H8" s="1">
        <v>0.05</v>
      </c>
      <c r="I8" s="1">
        <v>0.05</v>
      </c>
      <c r="J8" s="1">
        <v>0.04</v>
      </c>
      <c r="K8" s="1"/>
      <c r="L8" s="1"/>
      <c r="M8" s="1"/>
      <c r="N8" s="1"/>
    </row>
    <row r="9" spans="1:14" x14ac:dyDescent="0.2">
      <c r="A9" s="4" t="s">
        <v>7</v>
      </c>
      <c r="B9" s="6" t="s">
        <v>16</v>
      </c>
      <c r="C9" s="1">
        <f>0.45*0.11</f>
        <v>4.9500000000000002E-2</v>
      </c>
      <c r="D9" s="1">
        <f>0.45*0.095</f>
        <v>4.2750000000000003E-2</v>
      </c>
      <c r="E9" s="1">
        <f>0.45*0.09</f>
        <v>4.0500000000000001E-2</v>
      </c>
      <c r="F9" s="1">
        <f>0.45*0.085</f>
        <v>3.8250000000000006E-2</v>
      </c>
      <c r="G9" s="1">
        <f>0.45*0.08</f>
        <v>3.6000000000000004E-2</v>
      </c>
      <c r="H9" s="1">
        <f t="shared" ref="H9:J9" si="3">0.45*0.08</f>
        <v>3.6000000000000004E-2</v>
      </c>
      <c r="I9" s="1">
        <f t="shared" si="3"/>
        <v>3.6000000000000004E-2</v>
      </c>
      <c r="J9" s="1">
        <f t="shared" si="3"/>
        <v>3.6000000000000004E-2</v>
      </c>
      <c r="K9" s="1">
        <f>0.45*0.075</f>
        <v>3.3750000000000002E-2</v>
      </c>
      <c r="L9" s="1">
        <f t="shared" ref="L9:N9" si="4">0.45*0.075</f>
        <v>3.3750000000000002E-2</v>
      </c>
      <c r="M9" s="1">
        <f t="shared" si="4"/>
        <v>3.3750000000000002E-2</v>
      </c>
      <c r="N9" s="1">
        <f t="shared" si="4"/>
        <v>3.3750000000000002E-2</v>
      </c>
    </row>
    <row r="10" spans="1:14" ht="51" x14ac:dyDescent="0.2">
      <c r="A10" s="4" t="s">
        <v>8</v>
      </c>
      <c r="B10" s="7" t="s">
        <v>17</v>
      </c>
      <c r="C10" s="1">
        <v>0.04</v>
      </c>
      <c r="D10" s="1">
        <v>0.04</v>
      </c>
      <c r="E10" s="1">
        <v>1.7000000000000001E-2</v>
      </c>
      <c r="F10" s="1">
        <v>1.7000000000000001E-2</v>
      </c>
      <c r="G10" s="1">
        <v>1.7000000000000001E-2</v>
      </c>
      <c r="H10" s="1">
        <v>1.7000000000000001E-2</v>
      </c>
      <c r="I10" s="1">
        <v>1.7000000000000001E-2</v>
      </c>
      <c r="J10" s="1">
        <v>1.7000000000000001E-2</v>
      </c>
      <c r="K10" s="1">
        <v>1.7000000000000001E-2</v>
      </c>
      <c r="L10" s="1">
        <v>1.7000000000000001E-2</v>
      </c>
      <c r="M10" s="1">
        <v>1.7000000000000001E-2</v>
      </c>
      <c r="N10" s="1">
        <v>1.7000000000000001E-2</v>
      </c>
    </row>
    <row r="11" spans="1:14" ht="51" x14ac:dyDescent="0.2">
      <c r="A11" s="4" t="s">
        <v>18</v>
      </c>
      <c r="B11" s="7" t="s">
        <v>19</v>
      </c>
      <c r="C11" s="1">
        <v>0.14000000000000001</v>
      </c>
      <c r="D11" s="1">
        <v>0.14000000000000001</v>
      </c>
      <c r="E11" s="9">
        <v>0.2</v>
      </c>
      <c r="F11" s="1">
        <v>0.2</v>
      </c>
      <c r="G11" s="1">
        <v>0.09</v>
      </c>
      <c r="H11" s="1">
        <v>0.05</v>
      </c>
      <c r="I11" s="1">
        <v>0.05</v>
      </c>
      <c r="J11" s="1">
        <v>0.04</v>
      </c>
      <c r="K11" s="1"/>
      <c r="L11" s="1"/>
      <c r="M11" s="1"/>
      <c r="N11" s="1"/>
    </row>
    <row r="12" spans="1:14" ht="34" x14ac:dyDescent="0.2">
      <c r="A12" s="4" t="s">
        <v>20</v>
      </c>
      <c r="B12" s="7" t="s">
        <v>21</v>
      </c>
      <c r="C12" s="1">
        <v>0.14000000000000001</v>
      </c>
      <c r="D12" s="1">
        <v>0.1</v>
      </c>
      <c r="E12" s="1">
        <v>0.1</v>
      </c>
      <c r="F12" s="1">
        <v>0.05</v>
      </c>
      <c r="G12" s="1">
        <v>0.05</v>
      </c>
      <c r="H12" s="1">
        <v>0.05</v>
      </c>
      <c r="I12" s="1">
        <v>0.05</v>
      </c>
      <c r="J12" s="1">
        <v>0.05</v>
      </c>
      <c r="K12" s="1">
        <v>0.05</v>
      </c>
      <c r="L12" s="1">
        <v>0.05</v>
      </c>
      <c r="M12" s="1">
        <v>0.05</v>
      </c>
      <c r="N12" s="1"/>
    </row>
    <row r="13" spans="1:14" x14ac:dyDescent="0.2">
      <c r="A13" s="2" t="s">
        <v>9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3" t="s">
        <v>10</v>
      </c>
      <c r="B14" s="8" t="str">
        <f>A14</f>
        <v>Corporate</v>
      </c>
      <c r="C14" s="1">
        <f>-0.4*(1/12)</f>
        <v>-3.3333333333333333E-2</v>
      </c>
      <c r="D14" s="1">
        <f t="shared" ref="D14:N14" si="5">-0.4*(1/12)</f>
        <v>-3.3333333333333333E-2</v>
      </c>
      <c r="E14" s="1">
        <f t="shared" si="5"/>
        <v>-3.3333333333333333E-2</v>
      </c>
      <c r="F14" s="1">
        <f t="shared" si="5"/>
        <v>-3.3333333333333333E-2</v>
      </c>
      <c r="G14" s="1">
        <f t="shared" si="5"/>
        <v>-3.3333333333333333E-2</v>
      </c>
      <c r="H14" s="1">
        <f t="shared" si="5"/>
        <v>-3.3333333333333333E-2</v>
      </c>
      <c r="I14" s="1">
        <f t="shared" si="5"/>
        <v>-3.3333333333333333E-2</v>
      </c>
      <c r="J14" s="1">
        <f t="shared" si="5"/>
        <v>-3.3333333333333333E-2</v>
      </c>
      <c r="K14" s="1">
        <f t="shared" si="5"/>
        <v>-3.3333333333333333E-2</v>
      </c>
      <c r="L14" s="1">
        <f t="shared" si="5"/>
        <v>-3.3333333333333333E-2</v>
      </c>
      <c r="M14" s="1">
        <f t="shared" si="5"/>
        <v>-3.3333333333333333E-2</v>
      </c>
      <c r="N14" s="1">
        <f t="shared" si="5"/>
        <v>-3.3333333333333333E-2</v>
      </c>
    </row>
    <row r="15" spans="1:14" x14ac:dyDescent="0.2">
      <c r="A15" s="3" t="s">
        <v>11</v>
      </c>
      <c r="B15" s="8" t="str">
        <f>A15</f>
        <v>Non-corporate</v>
      </c>
      <c r="C15" s="1">
        <f>-0.6*0.2</f>
        <v>-0.12</v>
      </c>
      <c r="D15" s="1">
        <f>-0.6*0.2</f>
        <v>-0.12</v>
      </c>
      <c r="E15" s="1">
        <f>-0.6*0.1</f>
        <v>-0.06</v>
      </c>
      <c r="F15" s="1">
        <f t="shared" ref="F15:J15" si="6">-0.6*0.1</f>
        <v>-0.06</v>
      </c>
      <c r="G15" s="1">
        <f t="shared" si="6"/>
        <v>-0.06</v>
      </c>
      <c r="H15" s="1">
        <f t="shared" si="6"/>
        <v>-0.06</v>
      </c>
      <c r="I15" s="1">
        <f t="shared" si="6"/>
        <v>-0.06</v>
      </c>
      <c r="J15" s="1">
        <f t="shared" si="6"/>
        <v>-0.06</v>
      </c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2021-06-14T17:52:03Z</dcterms:created>
  <dcterms:modified xsi:type="dcterms:W3CDTF">2021-06-18T17:46:43Z</dcterms:modified>
</cp:coreProperties>
</file>