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 defaultThemeVersion="124226"/>
  <xr:revisionPtr revIDLastSave="0" documentId="13_ncr:1_{DE1582B3-B599-48EF-95A0-DA1B7D15414F}" xr6:coauthVersionLast="45" xr6:coauthVersionMax="47" xr10:uidLastSave="{00000000-0000-0000-0000-000000000000}"/>
  <bookViews>
    <workbookView xWindow="-110" yWindow="-110" windowWidth="19420" windowHeight="10420" tabRatio="965" activeTab="2" xr2:uid="{00000000-000D-0000-FFFF-FFFF00000000}"/>
  </bookViews>
  <sheets>
    <sheet name="Contents" sheetId="132" r:id="rId1"/>
    <sheet name="Table 1" sheetId="96" r:id="rId2"/>
    <sheet name="Sheet1" sheetId="133" r:id="rId3"/>
    <sheet name="Table 2" sheetId="11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133" l="1"/>
  <c r="X4" i="133" l="1"/>
  <c r="X5" i="133"/>
  <c r="N29" i="133" s="1"/>
  <c r="X6" i="133"/>
  <c r="X7" i="133"/>
  <c r="X8" i="133"/>
  <c r="X9" i="133"/>
  <c r="X10" i="133"/>
  <c r="X11" i="133"/>
  <c r="X12" i="133"/>
  <c r="X13" i="133"/>
  <c r="X14" i="133"/>
  <c r="X15" i="133"/>
  <c r="X16" i="133"/>
  <c r="X17" i="133"/>
  <c r="X18" i="133"/>
  <c r="X19" i="133"/>
  <c r="X20" i="133"/>
  <c r="X21" i="133"/>
  <c r="X22" i="133"/>
  <c r="X23" i="133"/>
  <c r="X3" i="133"/>
  <c r="W4" i="133"/>
  <c r="W5" i="133"/>
  <c r="M29" i="133" s="1"/>
  <c r="W6" i="133"/>
  <c r="W7" i="133"/>
  <c r="W8" i="133"/>
  <c r="W9" i="133"/>
  <c r="W10" i="133"/>
  <c r="W11" i="133"/>
  <c r="W12" i="133"/>
  <c r="W13" i="133"/>
  <c r="W14" i="133"/>
  <c r="W15" i="133"/>
  <c r="W16" i="133"/>
  <c r="W17" i="133"/>
  <c r="W18" i="133"/>
  <c r="W19" i="133"/>
  <c r="W20" i="133"/>
  <c r="W21" i="133"/>
  <c r="W22" i="133"/>
  <c r="W23" i="133"/>
  <c r="W3" i="133"/>
  <c r="V4" i="133"/>
  <c r="V5" i="133"/>
  <c r="L29" i="133" s="1"/>
  <c r="V6" i="133"/>
  <c r="V7" i="133"/>
  <c r="V8" i="133"/>
  <c r="V9" i="133"/>
  <c r="V10" i="133"/>
  <c r="V11" i="133"/>
  <c r="V12" i="133"/>
  <c r="V13" i="133"/>
  <c r="V14" i="133"/>
  <c r="V15" i="133"/>
  <c r="V16" i="133"/>
  <c r="V17" i="133"/>
  <c r="V18" i="133"/>
  <c r="V19" i="133"/>
  <c r="V20" i="133"/>
  <c r="V21" i="133"/>
  <c r="V22" i="133"/>
  <c r="V23" i="133"/>
  <c r="V3" i="133"/>
  <c r="K36" i="133"/>
  <c r="K38" i="133"/>
  <c r="K34" i="133"/>
  <c r="K32" i="133"/>
  <c r="K30" i="133"/>
  <c r="K28" i="133"/>
  <c r="M34" i="133"/>
  <c r="N34" i="133"/>
  <c r="L34" i="133"/>
  <c r="N37" i="133" l="1"/>
  <c r="L37" i="133"/>
  <c r="M37" i="133"/>
  <c r="M35" i="133" l="1"/>
  <c r="N35" i="133"/>
  <c r="L35" i="133"/>
  <c r="M36" i="133"/>
  <c r="N36" i="133"/>
  <c r="L36" i="133"/>
  <c r="M30" i="133"/>
  <c r="N30" i="133"/>
  <c r="L30" i="133"/>
  <c r="M39" i="133"/>
  <c r="N39" i="133"/>
  <c r="N38" i="133"/>
  <c r="M38" i="133"/>
  <c r="L38" i="133"/>
  <c r="M33" i="133"/>
  <c r="N33" i="133"/>
  <c r="L33" i="133"/>
  <c r="M32" i="133"/>
  <c r="N32" i="133"/>
  <c r="L32" i="133"/>
  <c r="L28" i="133"/>
  <c r="M28" i="133"/>
  <c r="N28" i="133"/>
  <c r="A9" i="132" l="1"/>
  <c r="A8" i="132"/>
</calcChain>
</file>

<file path=xl/sharedStrings.xml><?xml version="1.0" encoding="utf-8"?>
<sst xmlns="http://schemas.openxmlformats.org/spreadsheetml/2006/main" count="262" uniqueCount="148">
  <si>
    <t>Contents</t>
  </si>
  <si>
    <t>Tables</t>
  </si>
  <si>
    <t>Back to Table of Contents</t>
  </si>
  <si>
    <t>Current Tax Receipts</t>
  </si>
  <si>
    <t>Taxes on production and imports</t>
  </si>
  <si>
    <t>Taxes from the rest of the world</t>
  </si>
  <si>
    <t>Subtotal, current tax receipts</t>
  </si>
  <si>
    <t>Current Transfer Receipts</t>
  </si>
  <si>
    <t>Income Receipts on Assets</t>
  </si>
  <si>
    <t>Current Surpluses of Government Enterprises</t>
  </si>
  <si>
    <t>Total Current Receipts</t>
  </si>
  <si>
    <t>Consumption Expenditures</t>
  </si>
  <si>
    <t>Defense</t>
  </si>
  <si>
    <t>Compensation and purchased goods and services</t>
  </si>
  <si>
    <t>Consumption of fixed capital</t>
  </si>
  <si>
    <t>Subtotal, defense</t>
  </si>
  <si>
    <t>Nondefense</t>
  </si>
  <si>
    <t>Subtotal, nondefense</t>
  </si>
  <si>
    <t>Current Transfer Payments</t>
  </si>
  <si>
    <t>Government social benefits</t>
  </si>
  <si>
    <t>To persons</t>
  </si>
  <si>
    <t>To the rest of the world</t>
  </si>
  <si>
    <t>Subtotal, government social benefits</t>
  </si>
  <si>
    <t>Grants-in-aid to state and local governments</t>
  </si>
  <si>
    <t>Interest Payments</t>
  </si>
  <si>
    <t>Subsidies</t>
  </si>
  <si>
    <t>Total Current Expenditures</t>
  </si>
  <si>
    <t>Billions of Dollars</t>
  </si>
  <si>
    <t>Differences</t>
  </si>
  <si>
    <t>Coverage</t>
  </si>
  <si>
    <t>Estate and gift taxes</t>
  </si>
  <si>
    <t>Universal Service Fund receipts</t>
  </si>
  <si>
    <t>Repatriation of deferred income</t>
  </si>
  <si>
    <t>Subtotal, coverage</t>
  </si>
  <si>
    <t>Netting</t>
  </si>
  <si>
    <t>Medicare premiums</t>
  </si>
  <si>
    <t>Deposit insurance premiums</t>
  </si>
  <si>
    <t>Government contributions for HI and OASDI for employees</t>
  </si>
  <si>
    <t>Income receipts on assets not held by the Federal Reserve</t>
  </si>
  <si>
    <t>Surpluses of government enterprises</t>
  </si>
  <si>
    <t>Other</t>
  </si>
  <si>
    <t>Receipts in the NIPAs</t>
  </si>
  <si>
    <t>Treatment of investment and depreciation</t>
  </si>
  <si>
    <t>Capital transfers</t>
  </si>
  <si>
    <t>Lending and financial adjustments</t>
  </si>
  <si>
    <t>Universal Service Fund payments</t>
  </si>
  <si>
    <t>Income receipts on assets</t>
  </si>
  <si>
    <t>Timing</t>
  </si>
  <si>
    <t>*</t>
  </si>
  <si>
    <t>Expenditures in the NIPAs</t>
  </si>
  <si>
    <t>Universal Service Fund</t>
  </si>
  <si>
    <t>Total Difference</t>
  </si>
  <si>
    <t>Receipts</t>
  </si>
  <si>
    <t>Expenditures</t>
  </si>
  <si>
    <t>Net Federal Government Saving</t>
  </si>
  <si>
    <t>Table 2. 
Differences Between the Federal Budget and the Federal Sector of the National Income and Product Accounts</t>
  </si>
  <si>
    <t>Timing and Other</t>
  </si>
  <si>
    <t>www.cbo.gov/publication/57432</t>
  </si>
  <si>
    <t>Personal current taxes</t>
  </si>
  <si>
    <t>Taxes on corporate income</t>
  </si>
  <si>
    <t>Contributions for Government Social Insurance</t>
  </si>
  <si>
    <t xml:space="preserve">Other current transfer payments   </t>
  </si>
  <si>
    <t>Subtotal, other current transfer payments</t>
  </si>
  <si>
    <t xml:space="preserve">
2021</t>
  </si>
  <si>
    <t xml:space="preserve">Table 1. 
Receipts and Expenditures in CBO’s Baseline as Measured by the National Income and Product Accounts </t>
  </si>
  <si>
    <t>Adjustments related to government employees’ retirement</t>
  </si>
  <si>
    <t>Outlays in CBO’s Baseline</t>
  </si>
  <si>
    <t>Budget Deficit in CBO’s Baseline</t>
  </si>
  <si>
    <t>Revenues in CBO’s Baseline</t>
  </si>
  <si>
    <r>
      <t xml:space="preserve">This file presents the data from the tables in CBO’s November 2021 report </t>
    </r>
    <r>
      <rPr>
        <i/>
        <sz val="11"/>
        <rFont val="Arial"/>
        <family val="2"/>
      </rPr>
      <t>CBO’s Projections of Federal Receipts and Expenditures in the National Income and Product Accounts: 2022 to 2031</t>
    </r>
    <r>
      <rPr>
        <sz val="11"/>
        <rFont val="Arial"/>
        <family val="2"/>
      </rPr>
      <t>.</t>
    </r>
  </si>
  <si>
    <t>Subtotal, netting</t>
  </si>
  <si>
    <t>Timing and other</t>
  </si>
  <si>
    <t>Net Federal Government Saving in the NIPAs</t>
  </si>
  <si>
    <t>Total Consumption Expenditures</t>
  </si>
  <si>
    <t>Total Current Transfer Payments</t>
  </si>
  <si>
    <t>Total, 
2022–
2031</t>
  </si>
  <si>
    <t>Total, 2022–
2031</t>
  </si>
  <si>
    <t>name</t>
  </si>
  <si>
    <t>variable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</si>
  <si>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</si>
  <si>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</si>
  <si>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</si>
  <si>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</si>
  <si>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</si>
  <si>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</si>
  <si>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</si>
  <si>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</si>
  <si>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</si>
  <si>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</si>
  <si>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</si>
  <si>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</si>
  <si>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</si>
  <si>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</si>
  <si>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</si>
  <si>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Consumption Grants</t>
  </si>
  <si>
    <t>consumption_grants</t>
  </si>
  <si>
    <t>Investment Grants</t>
  </si>
  <si>
    <t>investment_grants</t>
  </si>
  <si>
    <t>Federal Purchases (NIPA Consistent)</t>
  </si>
  <si>
    <t>federal_purchases</t>
  </si>
  <si>
    <t>State Purchases (NIPA Consistent)</t>
  </si>
  <si>
    <t>state_purchases</t>
  </si>
  <si>
    <t>Non-ARP Subsidies + ARP Provider Relief and PPP</t>
  </si>
  <si>
    <t>federal_subsidies</t>
  </si>
  <si>
    <t>ARP Subsidies less Provider Relief and PPP</t>
  </si>
  <si>
    <t>federal_aid_to_small_businesses_arp</t>
  </si>
  <si>
    <t>Federal UI</t>
  </si>
  <si>
    <t>federal_ui</t>
  </si>
  <si>
    <t>State UI</t>
  </si>
  <si>
    <t>state_ui</t>
  </si>
  <si>
    <t>Federal Medicaid</t>
  </si>
  <si>
    <t>medicaid_grants</t>
  </si>
  <si>
    <t>Total Medicaid</t>
  </si>
  <si>
    <t>medicaid</t>
  </si>
  <si>
    <t>Medicare</t>
  </si>
  <si>
    <t>medicare</t>
  </si>
  <si>
    <t>Non-ARP Rebate Checks</t>
  </si>
  <si>
    <t>rebate_checks</t>
  </si>
  <si>
    <t>ARP Rebate Checks</t>
  </si>
  <si>
    <t>rebate_checks_arp</t>
  </si>
  <si>
    <t>ARP Other Vulnerable</t>
  </si>
  <si>
    <t>federal_other_vulnerable_arp</t>
  </si>
  <si>
    <t xml:space="preserve">ARP Other Direct Aid plus Provider Relief </t>
  </si>
  <si>
    <t>federal_other_direct_aid_arp</t>
  </si>
  <si>
    <t>Other Federal Social Benefits (including all SNAP)</t>
  </si>
  <si>
    <t>federal_social_benefits</t>
  </si>
  <si>
    <t>State Social Benefits ex Medicaid</t>
  </si>
  <si>
    <t>state_social_benefits</t>
  </si>
  <si>
    <t>Federal Non-Corporate Taxes</t>
  </si>
  <si>
    <t>federal_non_corporate_taxes</t>
  </si>
  <si>
    <t>State Non-Corporate Taxes</t>
  </si>
  <si>
    <t>state_non_corporate_taxes</t>
  </si>
  <si>
    <t>Federal Corporate Taxes</t>
  </si>
  <si>
    <t>federal_corporate_taxes</t>
  </si>
  <si>
    <t>State Corporate Taxes</t>
  </si>
  <si>
    <t>state_corporate_taxes</t>
  </si>
  <si>
    <t>Federal purchases (NIPA Consistent)</t>
  </si>
  <si>
    <t>CBO</t>
  </si>
  <si>
    <t>FIM</t>
  </si>
  <si>
    <t>Corporate taxes</t>
  </si>
  <si>
    <t>Non-corporate taxes</t>
  </si>
  <si>
    <t>Grants (gfeg)-- not the same thing. We spread out?</t>
  </si>
  <si>
    <t xml:space="preserve">Social Benefits (to persons) </t>
  </si>
  <si>
    <t>UI + medicare + rebate checks + underlying social ben + direct aid + other vulnerable</t>
  </si>
  <si>
    <t>COMPARISON (Fiscal Years)</t>
  </si>
  <si>
    <t>Grants (Compared to our projections for BEA data, not our spread out assumptions)</t>
  </si>
  <si>
    <t>differs bc of investment</t>
  </si>
  <si>
    <t>FIM C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</si>
</sst>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Arial Narrow"/>
      <family val="2"/>
    </font>
    <font>
      <u/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0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5" applyNumberFormat="0" applyAlignment="0" applyProtection="0"/>
    <xf numFmtId="0" fontId="22" fillId="7" borderId="8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5" applyNumberFormat="0" applyAlignment="0" applyProtection="0"/>
    <xf numFmtId="0" fontId="30" fillId="0" borderId="7" applyNumberFormat="0" applyFill="0" applyAlignment="0" applyProtection="0"/>
    <xf numFmtId="0" fontId="31" fillId="4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8" fillId="8" borderId="9" applyNumberFormat="0" applyFont="0" applyAlignment="0" applyProtection="0"/>
    <xf numFmtId="0" fontId="34" fillId="6" borderId="6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4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3">
    <xf numFmtId="0" fontId="0" fillId="0" borderId="0" xfId="0"/>
    <xf numFmtId="0" fontId="8" fillId="0" borderId="0" xfId="9" applyNumberFormat="1" applyFont="1" applyBorder="1" applyAlignment="1"/>
    <xf numFmtId="0" fontId="8" fillId="0" borderId="0" xfId="9" applyNumberFormat="1" applyFont="1" applyAlignment="1"/>
    <xf numFmtId="0" fontId="8" fillId="0" borderId="0" xfId="9" applyNumberFormat="1" applyFont="1" applyAlignment="1"/>
    <xf numFmtId="0" fontId="8" fillId="0" borderId="0" xfId="9" applyFont="1" applyAlignment="1"/>
    <xf numFmtId="0" fontId="1" fillId="0" borderId="0" xfId="0" applyFont="1"/>
    <xf numFmtId="0" fontId="13" fillId="0" borderId="0" xfId="502" applyFont="1"/>
    <xf numFmtId="0" fontId="8" fillId="0" borderId="0" xfId="9" applyFont="1" applyBorder="1" applyAlignment="1"/>
    <xf numFmtId="0" fontId="6" fillId="0" borderId="0" xfId="5" applyAlignment="1">
      <alignment horizontal="left" indent="1"/>
    </xf>
    <xf numFmtId="0" fontId="6" fillId="0" borderId="0" xfId="5" applyNumberFormat="1" applyAlignment="1">
      <alignment horizontal="left"/>
    </xf>
    <xf numFmtId="3" fontId="6" fillId="0" borderId="0" xfId="5" applyNumberFormat="1" applyAlignment="1">
      <alignment horizontal="left" indent="1"/>
    </xf>
    <xf numFmtId="0" fontId="9" fillId="0" borderId="1" xfId="9" applyNumberFormat="1" applyFont="1" applyBorder="1" applyAlignment="1">
      <alignment horizontal="left" wrapText="1"/>
    </xf>
    <xf numFmtId="0" fontId="8" fillId="0" borderId="0" xfId="9" applyNumberFormat="1" applyFont="1" applyAlignment="1"/>
    <xf numFmtId="0" fontId="6" fillId="0" borderId="0" xfId="5" applyAlignment="1">
      <alignment horizontal="left"/>
    </xf>
    <xf numFmtId="1" fontId="6" fillId="0" borderId="0" xfId="5" applyNumberFormat="1" applyAlignment="1">
      <alignment horizontal="left"/>
    </xf>
    <xf numFmtId="0" fontId="9" fillId="0" borderId="0" xfId="9" applyNumberFormat="1" applyFont="1" applyBorder="1" applyAlignment="1"/>
    <xf numFmtId="0" fontId="8" fillId="0" borderId="1" xfId="9" applyNumberFormat="1" applyFont="1" applyBorder="1" applyAlignment="1">
      <alignment horizontal="left" wrapText="1"/>
    </xf>
    <xf numFmtId="0" fontId="8" fillId="0" borderId="0" xfId="9" applyNumberFormat="1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1" fillId="0" borderId="0" xfId="0" applyFont="1" applyAlignment="1"/>
    <xf numFmtId="0" fontId="8" fillId="0" borderId="1" xfId="9" applyFont="1" applyBorder="1" applyAlignment="1">
      <alignment horizontal="left" wrapText="1"/>
    </xf>
    <xf numFmtId="0" fontId="9" fillId="0" borderId="1" xfId="9" applyNumberFormat="1" applyFont="1" applyBorder="1" applyAlignment="1"/>
    <xf numFmtId="0" fontId="13" fillId="0" borderId="0" xfId="0" applyFont="1" applyAlignment="1">
      <alignment wrapText="1"/>
    </xf>
    <xf numFmtId="0" fontId="13" fillId="0" borderId="0" xfId="5" applyFont="1" applyAlignment="1">
      <alignment horizontal="left"/>
    </xf>
    <xf numFmtId="0" fontId="9" fillId="0" borderId="0" xfId="9" applyNumberFormat="1" applyFont="1" applyBorder="1" applyAlignment="1">
      <alignment horizontal="left" wrapText="1"/>
    </xf>
    <xf numFmtId="0" fontId="41" fillId="0" borderId="1" xfId="0" applyFont="1" applyBorder="1"/>
    <xf numFmtId="0" fontId="8" fillId="0" borderId="0" xfId="0" applyFont="1"/>
    <xf numFmtId="164" fontId="8" fillId="0" borderId="0" xfId="0" applyNumberFormat="1" applyFont="1"/>
    <xf numFmtId="0" fontId="9" fillId="0" borderId="1" xfId="0" applyFont="1" applyBorder="1"/>
    <xf numFmtId="1" fontId="9" fillId="0" borderId="1" xfId="0" applyNumberFormat="1" applyFont="1" applyBorder="1" applyAlignment="1">
      <alignment horizontal="right"/>
    </xf>
    <xf numFmtId="164" fontId="9" fillId="0" borderId="0" xfId="0" applyNumberFormat="1" applyFont="1"/>
    <xf numFmtId="0" fontId="9" fillId="0" borderId="0" xfId="0" applyFont="1"/>
    <xf numFmtId="1" fontId="8" fillId="0" borderId="0" xfId="0" applyNumberFormat="1" applyFont="1"/>
    <xf numFmtId="164" fontId="8" fillId="0" borderId="0" xfId="0" applyNumberFormat="1" applyFont="1" applyAlignment="1">
      <alignment horizontal="left" indent="1"/>
    </xf>
    <xf numFmtId="0" fontId="8" fillId="0" borderId="0" xfId="0" applyFont="1" applyAlignment="1">
      <alignment horizontal="left" indent="3"/>
    </xf>
    <xf numFmtId="0" fontId="9" fillId="0" borderId="0" xfId="0" applyFont="1" applyAlignment="1">
      <alignment horizontal="left" indent="4"/>
    </xf>
    <xf numFmtId="3" fontId="9" fillId="0" borderId="0" xfId="0" applyNumberFormat="1" applyFont="1"/>
    <xf numFmtId="164" fontId="8" fillId="0" borderId="0" xfId="0" applyNumberFormat="1" applyFont="1" applyAlignment="1">
      <alignment horizontal="left" indent="2"/>
    </xf>
    <xf numFmtId="164" fontId="8" fillId="0" borderId="0" xfId="0" applyNumberFormat="1" applyFont="1" applyAlignment="1">
      <alignment horizontal="left" indent="3"/>
    </xf>
    <xf numFmtId="0" fontId="8" fillId="0" borderId="0" xfId="0" applyFont="1" applyAlignment="1">
      <alignment horizontal="left" indent="2"/>
    </xf>
    <xf numFmtId="1" fontId="9" fillId="0" borderId="1" xfId="0" applyNumberFormat="1" applyFont="1" applyBorder="1" applyAlignment="1">
      <alignment horizontal="right" wrapText="1"/>
    </xf>
    <xf numFmtId="0" fontId="8" fillId="0" borderId="0" xfId="0" applyFont="1" applyAlignment="1">
      <alignment horizontal="left" indent="1"/>
    </xf>
    <xf numFmtId="3" fontId="8" fillId="0" borderId="0" xfId="0" applyNumberFormat="1" applyFont="1" applyFill="1"/>
    <xf numFmtId="3" fontId="42" fillId="0" borderId="0" xfId="0" applyNumberFormat="1" applyFont="1" applyFill="1"/>
    <xf numFmtId="3" fontId="9" fillId="0" borderId="0" xfId="0" applyNumberFormat="1" applyFont="1" applyFill="1"/>
    <xf numFmtId="0" fontId="9" fillId="0" borderId="0" xfId="0" applyFont="1" applyFill="1"/>
    <xf numFmtId="0" fontId="8" fillId="0" borderId="0" xfId="0" applyFont="1" applyFill="1"/>
    <xf numFmtId="165" fontId="8" fillId="0" borderId="0" xfId="0" applyNumberFormat="1" applyFont="1" applyFill="1"/>
    <xf numFmtId="3" fontId="8" fillId="0" borderId="0" xfId="0" applyNumberFormat="1" applyFont="1" applyFill="1" applyAlignment="1">
      <alignment horizontal="right"/>
    </xf>
    <xf numFmtId="3" fontId="41" fillId="0" borderId="1" xfId="0" applyNumberFormat="1" applyFont="1" applyFill="1" applyBorder="1"/>
    <xf numFmtId="1" fontId="9" fillId="0" borderId="1" xfId="0" applyNumberFormat="1" applyFont="1" applyFill="1" applyBorder="1" applyAlignment="1">
      <alignment horizontal="right" wrapText="1"/>
    </xf>
    <xf numFmtId="1" fontId="9" fillId="0" borderId="1" xfId="0" applyNumberFormat="1" applyFont="1" applyFill="1" applyBorder="1" applyAlignment="1">
      <alignment horizontal="right"/>
    </xf>
    <xf numFmtId="3" fontId="8" fillId="0" borderId="0" xfId="0" applyNumberFormat="1" applyFont="1" applyFill="1" applyAlignment="1">
      <alignment horizontal="right" wrapText="1"/>
    </xf>
    <xf numFmtId="1" fontId="8" fillId="0" borderId="0" xfId="0" applyNumberFormat="1" applyFont="1" applyFill="1" applyAlignment="1">
      <alignment horizontal="right"/>
    </xf>
    <xf numFmtId="3" fontId="42" fillId="0" borderId="0" xfId="0" applyNumberFormat="1" applyFont="1" applyFill="1" applyAlignment="1">
      <alignment horizontal="right" wrapText="1"/>
    </xf>
    <xf numFmtId="3" fontId="9" fillId="0" borderId="0" xfId="0" applyNumberFormat="1" applyFont="1" applyFill="1" applyAlignment="1">
      <alignment horizontal="right" wrapText="1"/>
    </xf>
    <xf numFmtId="165" fontId="8" fillId="0" borderId="0" xfId="0" applyNumberFormat="1" applyFont="1" applyFill="1" applyAlignment="1">
      <alignment horizontal="right"/>
    </xf>
    <xf numFmtId="10" fontId="9" fillId="0" borderId="0" xfId="0" applyNumberFormat="1" applyFont="1" applyFill="1" applyAlignment="1">
      <alignment horizontal="right"/>
    </xf>
    <xf numFmtId="0" fontId="8" fillId="0" borderId="1" xfId="9" applyFont="1" applyFill="1" applyBorder="1" applyAlignment="1">
      <alignment horizontal="left" wrapText="1"/>
    </xf>
    <xf numFmtId="0" fontId="8" fillId="0" borderId="1" xfId="9" applyFont="1" applyFill="1" applyBorder="1" applyAlignment="1"/>
    <xf numFmtId="0" fontId="8" fillId="0" borderId="1" xfId="9" applyNumberFormat="1" applyFont="1" applyFill="1" applyBorder="1" applyAlignment="1"/>
    <xf numFmtId="0" fontId="8" fillId="0" borderId="0" xfId="9" applyNumberFormat="1" applyFont="1" applyAlignment="1">
      <alignment horizontal="left" indent="3"/>
    </xf>
    <xf numFmtId="0" fontId="9" fillId="0" borderId="0" xfId="0" applyFont="1" applyAlignment="1">
      <alignment horizontal="left" indent="5"/>
    </xf>
    <xf numFmtId="0" fontId="8" fillId="0" borderId="0" xfId="0" applyFont="1" applyFill="1" applyAlignment="1">
      <alignment horizontal="left" indent="3"/>
    </xf>
    <xf numFmtId="0" fontId="8" fillId="0" borderId="0" xfId="0" applyFont="1" applyFill="1" applyAlignment="1">
      <alignment horizontal="left" indent="4"/>
    </xf>
    <xf numFmtId="164" fontId="8" fillId="0" borderId="0" xfId="0" applyNumberFormat="1" applyFont="1" applyFill="1"/>
    <xf numFmtId="164" fontId="8" fillId="0" borderId="0" xfId="0" applyNumberFormat="1" applyFont="1" applyFill="1" applyAlignment="1">
      <alignment horizontal="left" indent="1"/>
    </xf>
    <xf numFmtId="164" fontId="8" fillId="0" borderId="0" xfId="0" applyNumberFormat="1" applyFont="1" applyFill="1" applyAlignment="1">
      <alignment horizontal="left" indent="2"/>
    </xf>
    <xf numFmtId="164" fontId="8" fillId="0" borderId="0" xfId="0" applyNumberFormat="1" applyFont="1" applyFill="1" applyAlignment="1">
      <alignment horizontal="left" indent="3"/>
    </xf>
    <xf numFmtId="0" fontId="8" fillId="0" borderId="0" xfId="0" applyFont="1" applyFill="1" applyAlignment="1">
      <alignment horizontal="left" indent="2"/>
    </xf>
    <xf numFmtId="0" fontId="9" fillId="0" borderId="0" xfId="0" applyFont="1" applyFill="1" applyAlignment="1">
      <alignment horizontal="left" indent="5"/>
    </xf>
    <xf numFmtId="164" fontId="9" fillId="0" borderId="0" xfId="0" applyNumberFormat="1" applyFont="1" applyFill="1"/>
    <xf numFmtId="0" fontId="43" fillId="0" borderId="0" xfId="0" applyFont="1"/>
    <xf numFmtId="0" fontId="0" fillId="33" borderId="0" xfId="0" applyFill="1"/>
    <xf numFmtId="0" fontId="0" fillId="0" borderId="0" xfId="0" applyAlignment="1">
      <alignment wrapText="1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4" borderId="11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9" xfId="0" applyFill="1" applyBorder="1" applyAlignment="1">
      <alignment horizontal="left" wrapText="1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center"/>
    </xf>
    <xf numFmtId="0" fontId="9" fillId="0" borderId="0" xfId="9" applyNumberFormat="1" applyFont="1" applyBorder="1" applyAlignment="1">
      <alignment horizontal="left" wrapText="1"/>
    </xf>
    <xf numFmtId="164" fontId="9" fillId="0" borderId="0" xfId="0" applyNumberFormat="1" applyFont="1" applyAlignment="1">
      <alignment horizontal="center"/>
    </xf>
    <xf numFmtId="3" fontId="9" fillId="0" borderId="0" xfId="0" applyNumberFormat="1" applyFont="1" applyFill="1" applyAlignment="1">
      <alignment horizontal="center"/>
    </xf>
    <xf numFmtId="0" fontId="44" fillId="0" borderId="11" xfId="0" applyFont="1" applyFill="1" applyBorder="1" applyAlignment="1">
      <alignment horizontal="left" wrapText="1"/>
    </xf>
    <xf numFmtId="0" fontId="44" fillId="0" borderId="14" xfId="0" applyFont="1" applyFill="1" applyBorder="1" applyAlignment="1">
      <alignment horizontal="left" wrapText="1"/>
    </xf>
    <xf numFmtId="0" fontId="44" fillId="0" borderId="16" xfId="0" applyFont="1" applyFill="1" applyBorder="1" applyAlignment="1">
      <alignment horizontal="left" vertical="center" wrapText="1"/>
    </xf>
    <xf numFmtId="0" fontId="44" fillId="0" borderId="17" xfId="0" applyFont="1" applyFill="1" applyBorder="1" applyAlignment="1">
      <alignment horizontal="left" vertical="center" wrapText="1"/>
    </xf>
    <xf numFmtId="0" fontId="44" fillId="0" borderId="11" xfId="0" applyFont="1" applyFill="1" applyBorder="1" applyAlignment="1">
      <alignment horizontal="left" vertical="top" wrapText="1"/>
    </xf>
    <xf numFmtId="0" fontId="44" fillId="0" borderId="14" xfId="0" applyFont="1" applyFill="1" applyBorder="1" applyAlignment="1">
      <alignment horizontal="left" vertical="top" wrapText="1"/>
    </xf>
    <xf numFmtId="1" fontId="9" fillId="0" borderId="0" xfId="9" applyNumberFormat="1" applyFont="1" applyBorder="1" applyAlignment="1">
      <alignment horizontal="left" wrapText="1"/>
    </xf>
    <xf numFmtId="0" fontId="9" fillId="0" borderId="0" xfId="0" applyFont="1" applyFill="1" applyAlignment="1">
      <alignment horizontal="center"/>
    </xf>
  </cellXfs>
  <cellStyles count="507">
    <cellStyle name="20% - Accent1 2" xfId="191" xr:uid="{00000000-0005-0000-0000-000000000000}"/>
    <cellStyle name="20% - Accent2 2" xfId="192" xr:uid="{00000000-0005-0000-0000-000001000000}"/>
    <cellStyle name="20% - Accent3 2" xfId="193" xr:uid="{00000000-0005-0000-0000-000002000000}"/>
    <cellStyle name="20% - Accent4 2" xfId="194" xr:uid="{00000000-0005-0000-0000-000003000000}"/>
    <cellStyle name="20% - Accent5 2" xfId="195" xr:uid="{00000000-0005-0000-0000-000004000000}"/>
    <cellStyle name="20% - Accent6 2" xfId="196" xr:uid="{00000000-0005-0000-0000-000005000000}"/>
    <cellStyle name="40% - Accent1 2" xfId="197" xr:uid="{00000000-0005-0000-0000-000006000000}"/>
    <cellStyle name="40% - Accent2 2" xfId="198" xr:uid="{00000000-0005-0000-0000-000007000000}"/>
    <cellStyle name="40% - Accent3 2" xfId="199" xr:uid="{00000000-0005-0000-0000-000008000000}"/>
    <cellStyle name="40% - Accent4 2" xfId="200" xr:uid="{00000000-0005-0000-0000-000009000000}"/>
    <cellStyle name="40% - Accent5 2" xfId="201" xr:uid="{00000000-0005-0000-0000-00000A000000}"/>
    <cellStyle name="40% - Accent6 2" xfId="202" xr:uid="{00000000-0005-0000-0000-00000B000000}"/>
    <cellStyle name="60% - Accent1 2" xfId="203" xr:uid="{00000000-0005-0000-0000-00000C000000}"/>
    <cellStyle name="60% - Accent2 2" xfId="204" xr:uid="{00000000-0005-0000-0000-00000D000000}"/>
    <cellStyle name="60% - Accent3 2" xfId="205" xr:uid="{00000000-0005-0000-0000-00000E000000}"/>
    <cellStyle name="60% - Accent4 2" xfId="206" xr:uid="{00000000-0005-0000-0000-00000F000000}"/>
    <cellStyle name="60% - Accent5 2" xfId="207" xr:uid="{00000000-0005-0000-0000-000010000000}"/>
    <cellStyle name="60% - Accent6 2" xfId="208" xr:uid="{00000000-0005-0000-0000-000011000000}"/>
    <cellStyle name="Accent1 2" xfId="209" xr:uid="{00000000-0005-0000-0000-000012000000}"/>
    <cellStyle name="Accent2 2" xfId="210" xr:uid="{00000000-0005-0000-0000-000013000000}"/>
    <cellStyle name="Accent3 2" xfId="211" xr:uid="{00000000-0005-0000-0000-000014000000}"/>
    <cellStyle name="Accent4 2" xfId="212" xr:uid="{00000000-0005-0000-0000-000015000000}"/>
    <cellStyle name="Accent5 2" xfId="213" xr:uid="{00000000-0005-0000-0000-000016000000}"/>
    <cellStyle name="Accent6 2" xfId="214" xr:uid="{00000000-0005-0000-0000-000017000000}"/>
    <cellStyle name="Bad 2" xfId="215" xr:uid="{00000000-0005-0000-0000-000018000000}"/>
    <cellStyle name="Calculation 2" xfId="216" xr:uid="{00000000-0005-0000-0000-000019000000}"/>
    <cellStyle name="Check Cell 2" xfId="217" xr:uid="{00000000-0005-0000-0000-00001A000000}"/>
    <cellStyle name="Comma 2" xfId="2" xr:uid="{00000000-0005-0000-0000-00001B000000}"/>
    <cellStyle name="Comma 2 2" xfId="11" xr:uid="{00000000-0005-0000-0000-00001C000000}"/>
    <cellStyle name="Comma 2 3" xfId="218" xr:uid="{00000000-0005-0000-0000-00001D000000}"/>
    <cellStyle name="Comma 2 4" xfId="219" xr:uid="{00000000-0005-0000-0000-00001E000000}"/>
    <cellStyle name="Comma 2 5" xfId="220" xr:uid="{00000000-0005-0000-0000-00001F000000}"/>
    <cellStyle name="Comma 2 6" xfId="221" xr:uid="{00000000-0005-0000-0000-000020000000}"/>
    <cellStyle name="Comma 2 7" xfId="503" xr:uid="{00000000-0005-0000-0000-000021000000}"/>
    <cellStyle name="Comma 3" xfId="12" xr:uid="{00000000-0005-0000-0000-000022000000}"/>
    <cellStyle name="Comma 4" xfId="222" xr:uid="{00000000-0005-0000-0000-000023000000}"/>
    <cellStyle name="Comma 5" xfId="506" xr:uid="{00000000-0005-0000-0000-000024000000}"/>
    <cellStyle name="Comma 9" xfId="223" xr:uid="{00000000-0005-0000-0000-000025000000}"/>
    <cellStyle name="Comma0" xfId="224" xr:uid="{00000000-0005-0000-0000-000026000000}"/>
    <cellStyle name="Currency 2" xfId="225" xr:uid="{00000000-0005-0000-0000-000027000000}"/>
    <cellStyle name="Currency 3" xfId="226" xr:uid="{00000000-0005-0000-0000-000028000000}"/>
    <cellStyle name="Currency0" xfId="500" xr:uid="{00000000-0005-0000-0000-000029000000}"/>
    <cellStyle name="Explanatory Text 2" xfId="227" xr:uid="{00000000-0005-0000-0000-00002A000000}"/>
    <cellStyle name="Good 2" xfId="228" xr:uid="{00000000-0005-0000-0000-00002B000000}"/>
    <cellStyle name="Heading 1 2" xfId="229" xr:uid="{00000000-0005-0000-0000-00002C000000}"/>
    <cellStyle name="Heading 2 2" xfId="230" xr:uid="{00000000-0005-0000-0000-00002D000000}"/>
    <cellStyle name="Heading 3 2" xfId="231" xr:uid="{00000000-0005-0000-0000-00002E000000}"/>
    <cellStyle name="Heading 4 2" xfId="232" xr:uid="{00000000-0005-0000-0000-00002F000000}"/>
    <cellStyle name="Hyperlink" xfId="5" builtinId="8" customBuiltin="1"/>
    <cellStyle name="Hyperlink 2" xfId="13" xr:uid="{00000000-0005-0000-0000-000031000000}"/>
    <cellStyle name="Hyperlink 3" xfId="15" xr:uid="{00000000-0005-0000-0000-000032000000}"/>
    <cellStyle name="Hyperlink 4" xfId="20" xr:uid="{00000000-0005-0000-0000-000033000000}"/>
    <cellStyle name="Hyperlink 5" xfId="313" xr:uid="{00000000-0005-0000-0000-000034000000}"/>
    <cellStyle name="Hyperlink 6" xfId="497" xr:uid="{00000000-0005-0000-0000-000035000000}"/>
    <cellStyle name="Input 2" xfId="233" xr:uid="{00000000-0005-0000-0000-000036000000}"/>
    <cellStyle name="Linked Cell 2" xfId="234" xr:uid="{00000000-0005-0000-0000-000037000000}"/>
    <cellStyle name="Neutral 2" xfId="235" xr:uid="{00000000-0005-0000-0000-000038000000}"/>
    <cellStyle name="Normal" xfId="0" builtinId="0"/>
    <cellStyle name="Normal 10" xfId="18" xr:uid="{00000000-0005-0000-0000-00003A000000}"/>
    <cellStyle name="Normal 10 2" xfId="315" xr:uid="{00000000-0005-0000-0000-00003B000000}"/>
    <cellStyle name="Normal 11" xfId="236" xr:uid="{00000000-0005-0000-0000-00003C000000}"/>
    <cellStyle name="Normal 11 2" xfId="237" xr:uid="{00000000-0005-0000-0000-00003D000000}"/>
    <cellStyle name="Normal 11 3" xfId="238" xr:uid="{00000000-0005-0000-0000-00003E000000}"/>
    <cellStyle name="Normal 11 4" xfId="239" xr:uid="{00000000-0005-0000-0000-00003F000000}"/>
    <cellStyle name="Normal 12" xfId="240" xr:uid="{00000000-0005-0000-0000-000040000000}"/>
    <cellStyle name="Normal 12 2" xfId="241" xr:uid="{00000000-0005-0000-0000-000041000000}"/>
    <cellStyle name="Normal 12 3" xfId="242" xr:uid="{00000000-0005-0000-0000-000042000000}"/>
    <cellStyle name="Normal 12 4" xfId="243" xr:uid="{00000000-0005-0000-0000-000043000000}"/>
    <cellStyle name="Normal 13" xfId="244" xr:uid="{00000000-0005-0000-0000-000044000000}"/>
    <cellStyle name="Normal 13 2" xfId="245" xr:uid="{00000000-0005-0000-0000-000045000000}"/>
    <cellStyle name="Normal 13 3" xfId="246" xr:uid="{00000000-0005-0000-0000-000046000000}"/>
    <cellStyle name="Normal 13 4" xfId="247" xr:uid="{00000000-0005-0000-0000-000047000000}"/>
    <cellStyle name="Normal 14" xfId="248" xr:uid="{00000000-0005-0000-0000-000048000000}"/>
    <cellStyle name="Normal 14 2" xfId="249" xr:uid="{00000000-0005-0000-0000-000049000000}"/>
    <cellStyle name="Normal 15" xfId="250" xr:uid="{00000000-0005-0000-0000-00004A000000}"/>
    <cellStyle name="Normal 16" xfId="251" xr:uid="{00000000-0005-0000-0000-00004B000000}"/>
    <cellStyle name="Normal 17" xfId="252" xr:uid="{00000000-0005-0000-0000-00004C000000}"/>
    <cellStyle name="Normal 18" xfId="253" xr:uid="{00000000-0005-0000-0000-00004D000000}"/>
    <cellStyle name="Normal 19" xfId="502" xr:uid="{00000000-0005-0000-0000-00004E000000}"/>
    <cellStyle name="Normal 2" xfId="3" xr:uid="{00000000-0005-0000-0000-00004F000000}"/>
    <cellStyle name="Normal 2 10" xfId="21" xr:uid="{00000000-0005-0000-0000-000050000000}"/>
    <cellStyle name="Normal 2 10 2" xfId="316" xr:uid="{00000000-0005-0000-0000-000051000000}"/>
    <cellStyle name="Normal 2 11" xfId="22" xr:uid="{00000000-0005-0000-0000-000052000000}"/>
    <cellStyle name="Normal 2 11 2" xfId="317" xr:uid="{00000000-0005-0000-0000-000053000000}"/>
    <cellStyle name="Normal 2 12" xfId="254" xr:uid="{00000000-0005-0000-0000-000054000000}"/>
    <cellStyle name="Normal 2 13" xfId="255" xr:uid="{00000000-0005-0000-0000-000055000000}"/>
    <cellStyle name="Normal 2 14" xfId="256" xr:uid="{00000000-0005-0000-0000-000056000000}"/>
    <cellStyle name="Normal 2 15" xfId="257" xr:uid="{00000000-0005-0000-0000-000057000000}"/>
    <cellStyle name="Normal 2 16" xfId="258" xr:uid="{00000000-0005-0000-0000-000058000000}"/>
    <cellStyle name="Normal 2 17" xfId="259" xr:uid="{00000000-0005-0000-0000-000059000000}"/>
    <cellStyle name="Normal 2 18" xfId="260" xr:uid="{00000000-0005-0000-0000-00005A000000}"/>
    <cellStyle name="Normal 2 19" xfId="261" xr:uid="{00000000-0005-0000-0000-00005B000000}"/>
    <cellStyle name="Normal 2 2" xfId="7" xr:uid="{00000000-0005-0000-0000-00005C000000}"/>
    <cellStyle name="Normal 2 2 10" xfId="318" xr:uid="{00000000-0005-0000-0000-00005D000000}"/>
    <cellStyle name="Normal 2 2 2" xfId="23" xr:uid="{00000000-0005-0000-0000-00005E000000}"/>
    <cellStyle name="Normal 2 2 2 2" xfId="24" xr:uid="{00000000-0005-0000-0000-00005F000000}"/>
    <cellStyle name="Normal 2 2 2 2 2" xfId="319" xr:uid="{00000000-0005-0000-0000-000060000000}"/>
    <cellStyle name="Normal 2 2 2 3" xfId="25" xr:uid="{00000000-0005-0000-0000-000061000000}"/>
    <cellStyle name="Normal 2 2 2 3 2" xfId="320" xr:uid="{00000000-0005-0000-0000-000062000000}"/>
    <cellStyle name="Normal 2 2 2 4" xfId="321" xr:uid="{00000000-0005-0000-0000-000063000000}"/>
    <cellStyle name="Normal 2 2 3" xfId="26" xr:uid="{00000000-0005-0000-0000-000064000000}"/>
    <cellStyle name="Normal 2 2 3 2" xfId="27" xr:uid="{00000000-0005-0000-0000-000065000000}"/>
    <cellStyle name="Normal 2 2 3 2 2" xfId="322" xr:uid="{00000000-0005-0000-0000-000066000000}"/>
    <cellStyle name="Normal 2 2 3 3" xfId="323" xr:uid="{00000000-0005-0000-0000-000067000000}"/>
    <cellStyle name="Normal 2 2 4" xfId="28" xr:uid="{00000000-0005-0000-0000-000068000000}"/>
    <cellStyle name="Normal 2 2 4 2" xfId="29" xr:uid="{00000000-0005-0000-0000-000069000000}"/>
    <cellStyle name="Normal 2 2 4 2 2" xfId="324" xr:uid="{00000000-0005-0000-0000-00006A000000}"/>
    <cellStyle name="Normal 2 2 4 3" xfId="325" xr:uid="{00000000-0005-0000-0000-00006B000000}"/>
    <cellStyle name="Normal 2 2 5" xfId="30" xr:uid="{00000000-0005-0000-0000-00006C000000}"/>
    <cellStyle name="Normal 2 2 5 2" xfId="31" xr:uid="{00000000-0005-0000-0000-00006D000000}"/>
    <cellStyle name="Normal 2 2 5 2 2" xfId="326" xr:uid="{00000000-0005-0000-0000-00006E000000}"/>
    <cellStyle name="Normal 2 2 5 3" xfId="327" xr:uid="{00000000-0005-0000-0000-00006F000000}"/>
    <cellStyle name="Normal 2 2 6" xfId="32" xr:uid="{00000000-0005-0000-0000-000070000000}"/>
    <cellStyle name="Normal 2 2 6 2" xfId="328" xr:uid="{00000000-0005-0000-0000-000071000000}"/>
    <cellStyle name="Normal 2 2 7" xfId="33" xr:uid="{00000000-0005-0000-0000-000072000000}"/>
    <cellStyle name="Normal 2 2 7 2" xfId="329" xr:uid="{00000000-0005-0000-0000-000073000000}"/>
    <cellStyle name="Normal 2 2 8" xfId="34" xr:uid="{00000000-0005-0000-0000-000074000000}"/>
    <cellStyle name="Normal 2 2 8 2" xfId="330" xr:uid="{00000000-0005-0000-0000-000075000000}"/>
    <cellStyle name="Normal 2 2 9" xfId="331" xr:uid="{00000000-0005-0000-0000-000076000000}"/>
    <cellStyle name="Normal 2 20" xfId="262" xr:uid="{00000000-0005-0000-0000-000077000000}"/>
    <cellStyle name="Normal 2 21" xfId="263" xr:uid="{00000000-0005-0000-0000-000078000000}"/>
    <cellStyle name="Normal 2 22" xfId="264" xr:uid="{00000000-0005-0000-0000-000079000000}"/>
    <cellStyle name="Normal 2 23" xfId="265" xr:uid="{00000000-0005-0000-0000-00007A000000}"/>
    <cellStyle name="Normal 2 24" xfId="314" xr:uid="{00000000-0005-0000-0000-00007B000000}"/>
    <cellStyle name="Normal 2 25" xfId="501" xr:uid="{00000000-0005-0000-0000-00007C000000}"/>
    <cellStyle name="Normal 2 3" xfId="9" xr:uid="{00000000-0005-0000-0000-00007D000000}"/>
    <cellStyle name="Normal 2 3 2" xfId="35" xr:uid="{00000000-0005-0000-0000-00007E000000}"/>
    <cellStyle name="Normal 2 3 2 2" xfId="36" xr:uid="{00000000-0005-0000-0000-00007F000000}"/>
    <cellStyle name="Normal 2 3 2 2 2" xfId="332" xr:uid="{00000000-0005-0000-0000-000080000000}"/>
    <cellStyle name="Normal 2 3 2 3" xfId="37" xr:uid="{00000000-0005-0000-0000-000081000000}"/>
    <cellStyle name="Normal 2 3 2 3 2" xfId="333" xr:uid="{00000000-0005-0000-0000-000082000000}"/>
    <cellStyle name="Normal 2 3 2 4" xfId="334" xr:uid="{00000000-0005-0000-0000-000083000000}"/>
    <cellStyle name="Normal 2 3 3" xfId="38" xr:uid="{00000000-0005-0000-0000-000084000000}"/>
    <cellStyle name="Normal 2 3 4" xfId="39" xr:uid="{00000000-0005-0000-0000-000085000000}"/>
    <cellStyle name="Normal 2 3 4 2" xfId="335" xr:uid="{00000000-0005-0000-0000-000086000000}"/>
    <cellStyle name="Normal 2 3 5" xfId="40" xr:uid="{00000000-0005-0000-0000-000087000000}"/>
    <cellStyle name="Normal 2 3 5 2" xfId="336" xr:uid="{00000000-0005-0000-0000-000088000000}"/>
    <cellStyle name="Normal 2 3 6" xfId="337" xr:uid="{00000000-0005-0000-0000-000089000000}"/>
    <cellStyle name="Normal 2 4" xfId="41" xr:uid="{00000000-0005-0000-0000-00008A000000}"/>
    <cellStyle name="Normal 2 4 2" xfId="42" xr:uid="{00000000-0005-0000-0000-00008B000000}"/>
    <cellStyle name="Normal 2 4 2 2" xfId="338" xr:uid="{00000000-0005-0000-0000-00008C000000}"/>
    <cellStyle name="Normal 2 5" xfId="43" xr:uid="{00000000-0005-0000-0000-00008D000000}"/>
    <cellStyle name="Normal 2 5 2" xfId="44" xr:uid="{00000000-0005-0000-0000-00008E000000}"/>
    <cellStyle name="Normal 2 5 2 2" xfId="339" xr:uid="{00000000-0005-0000-0000-00008F000000}"/>
    <cellStyle name="Normal 2 5 3" xfId="340" xr:uid="{00000000-0005-0000-0000-000090000000}"/>
    <cellStyle name="Normal 2 6" xfId="45" xr:uid="{00000000-0005-0000-0000-000091000000}"/>
    <cellStyle name="Normal 2 6 2" xfId="46" xr:uid="{00000000-0005-0000-0000-000092000000}"/>
    <cellStyle name="Normal 2 6 2 2" xfId="341" xr:uid="{00000000-0005-0000-0000-000093000000}"/>
    <cellStyle name="Normal 2 6 3" xfId="342" xr:uid="{00000000-0005-0000-0000-000094000000}"/>
    <cellStyle name="Normal 2 7" xfId="47" xr:uid="{00000000-0005-0000-0000-000095000000}"/>
    <cellStyle name="Normal 2 7 2" xfId="48" xr:uid="{00000000-0005-0000-0000-000096000000}"/>
    <cellStyle name="Normal 2 7 2 2" xfId="343" xr:uid="{00000000-0005-0000-0000-000097000000}"/>
    <cellStyle name="Normal 2 7 3" xfId="344" xr:uid="{00000000-0005-0000-0000-000098000000}"/>
    <cellStyle name="Normal 2 8" xfId="49" xr:uid="{00000000-0005-0000-0000-000099000000}"/>
    <cellStyle name="Normal 2 8 2" xfId="50" xr:uid="{00000000-0005-0000-0000-00009A000000}"/>
    <cellStyle name="Normal 2 8 2 2" xfId="345" xr:uid="{00000000-0005-0000-0000-00009B000000}"/>
    <cellStyle name="Normal 2 8 3" xfId="346" xr:uid="{00000000-0005-0000-0000-00009C000000}"/>
    <cellStyle name="Normal 2 9" xfId="51" xr:uid="{00000000-0005-0000-0000-00009D000000}"/>
    <cellStyle name="Normal 2 9 2" xfId="347" xr:uid="{00000000-0005-0000-0000-00009E000000}"/>
    <cellStyle name="Normal 3" xfId="1" xr:uid="{00000000-0005-0000-0000-00009F000000}"/>
    <cellStyle name="Normal 3 10" xfId="266" xr:uid="{00000000-0005-0000-0000-0000A0000000}"/>
    <cellStyle name="Normal 3 11" xfId="267" xr:uid="{00000000-0005-0000-0000-0000A1000000}"/>
    <cellStyle name="Normal 3 12" xfId="268" xr:uid="{00000000-0005-0000-0000-0000A2000000}"/>
    <cellStyle name="Normal 3 13" xfId="269" xr:uid="{00000000-0005-0000-0000-0000A3000000}"/>
    <cellStyle name="Normal 3 2" xfId="10" xr:uid="{00000000-0005-0000-0000-0000A4000000}"/>
    <cellStyle name="Normal 3 2 2" xfId="19" xr:uid="{00000000-0005-0000-0000-0000A5000000}"/>
    <cellStyle name="Normal 3 2 2 2" xfId="52" xr:uid="{00000000-0005-0000-0000-0000A6000000}"/>
    <cellStyle name="Normal 3 2 2 3" xfId="348" xr:uid="{00000000-0005-0000-0000-0000A7000000}"/>
    <cellStyle name="Normal 3 2 3" xfId="53" xr:uid="{00000000-0005-0000-0000-0000A8000000}"/>
    <cellStyle name="Normal 3 2 3 2" xfId="349" xr:uid="{00000000-0005-0000-0000-0000A9000000}"/>
    <cellStyle name="Normal 3 2 4" xfId="54" xr:uid="{00000000-0005-0000-0000-0000AA000000}"/>
    <cellStyle name="Normal 3 2 5" xfId="350" xr:uid="{00000000-0005-0000-0000-0000AB000000}"/>
    <cellStyle name="Normal 3 2 6" xfId="351" xr:uid="{00000000-0005-0000-0000-0000AC000000}"/>
    <cellStyle name="Normal 3 3" xfId="55" xr:uid="{00000000-0005-0000-0000-0000AD000000}"/>
    <cellStyle name="Normal 3 3 2" xfId="56" xr:uid="{00000000-0005-0000-0000-0000AE000000}"/>
    <cellStyle name="Normal 3 3 2 2" xfId="352" xr:uid="{00000000-0005-0000-0000-0000AF000000}"/>
    <cellStyle name="Normal 3 3 3" xfId="57" xr:uid="{00000000-0005-0000-0000-0000B0000000}"/>
    <cellStyle name="Normal 3 3 3 2" xfId="353" xr:uid="{00000000-0005-0000-0000-0000B1000000}"/>
    <cellStyle name="Normal 3 3 4" xfId="354" xr:uid="{00000000-0005-0000-0000-0000B2000000}"/>
    <cellStyle name="Normal 3 4" xfId="58" xr:uid="{00000000-0005-0000-0000-0000B3000000}"/>
    <cellStyle name="Normal 3 4 2" xfId="59" xr:uid="{00000000-0005-0000-0000-0000B4000000}"/>
    <cellStyle name="Normal 3 4 2 2" xfId="355" xr:uid="{00000000-0005-0000-0000-0000B5000000}"/>
    <cellStyle name="Normal 3 4 3" xfId="356" xr:uid="{00000000-0005-0000-0000-0000B6000000}"/>
    <cellStyle name="Normal 3 5" xfId="60" xr:uid="{00000000-0005-0000-0000-0000B7000000}"/>
    <cellStyle name="Normal 3 5 2" xfId="61" xr:uid="{00000000-0005-0000-0000-0000B8000000}"/>
    <cellStyle name="Normal 3 5 2 2" xfId="357" xr:uid="{00000000-0005-0000-0000-0000B9000000}"/>
    <cellStyle name="Normal 3 5 3" xfId="358" xr:uid="{00000000-0005-0000-0000-0000BA000000}"/>
    <cellStyle name="Normal 3 6" xfId="62" xr:uid="{00000000-0005-0000-0000-0000BB000000}"/>
    <cellStyle name="Normal 3 6 2" xfId="63" xr:uid="{00000000-0005-0000-0000-0000BC000000}"/>
    <cellStyle name="Normal 3 6 2 2" xfId="359" xr:uid="{00000000-0005-0000-0000-0000BD000000}"/>
    <cellStyle name="Normal 3 6 3" xfId="360" xr:uid="{00000000-0005-0000-0000-0000BE000000}"/>
    <cellStyle name="Normal 3 7" xfId="64" xr:uid="{00000000-0005-0000-0000-0000BF000000}"/>
    <cellStyle name="Normal 3 7 2" xfId="361" xr:uid="{00000000-0005-0000-0000-0000C0000000}"/>
    <cellStyle name="Normal 3 8" xfId="65" xr:uid="{00000000-0005-0000-0000-0000C1000000}"/>
    <cellStyle name="Normal 3 8 2" xfId="362" xr:uid="{00000000-0005-0000-0000-0000C2000000}"/>
    <cellStyle name="Normal 3 9" xfId="66" xr:uid="{00000000-0005-0000-0000-0000C3000000}"/>
    <cellStyle name="Normal 3 9 2" xfId="363" xr:uid="{00000000-0005-0000-0000-0000C4000000}"/>
    <cellStyle name="Normal 4" xfId="4" xr:uid="{00000000-0005-0000-0000-0000C5000000}"/>
    <cellStyle name="Normal 4 10" xfId="67" xr:uid="{00000000-0005-0000-0000-0000C6000000}"/>
    <cellStyle name="Normal 4 10 2" xfId="364" xr:uid="{00000000-0005-0000-0000-0000C7000000}"/>
    <cellStyle name="Normal 4 10 2 2" xfId="365" xr:uid="{00000000-0005-0000-0000-0000C8000000}"/>
    <cellStyle name="Normal 4 10 3" xfId="366" xr:uid="{00000000-0005-0000-0000-0000C9000000}"/>
    <cellStyle name="Normal 4 11" xfId="270" xr:uid="{00000000-0005-0000-0000-0000CA000000}"/>
    <cellStyle name="Normal 4 11 2" xfId="498" xr:uid="{00000000-0005-0000-0000-0000CB000000}"/>
    <cellStyle name="Normal 4 12" xfId="271" xr:uid="{00000000-0005-0000-0000-0000CC000000}"/>
    <cellStyle name="Normal 4 13" xfId="272" xr:uid="{00000000-0005-0000-0000-0000CD000000}"/>
    <cellStyle name="Normal 4 2" xfId="68" xr:uid="{00000000-0005-0000-0000-0000CE000000}"/>
    <cellStyle name="Normal 4 2 2" xfId="69" xr:uid="{00000000-0005-0000-0000-0000CF000000}"/>
    <cellStyle name="Normal 4 2 2 2" xfId="70" xr:uid="{00000000-0005-0000-0000-0000D0000000}"/>
    <cellStyle name="Normal 4 2 2 2 2" xfId="367" xr:uid="{00000000-0005-0000-0000-0000D1000000}"/>
    <cellStyle name="Normal 4 2 2 3" xfId="368" xr:uid="{00000000-0005-0000-0000-0000D2000000}"/>
    <cellStyle name="Normal 4 2 3" xfId="71" xr:uid="{00000000-0005-0000-0000-0000D3000000}"/>
    <cellStyle name="Normal 4 2 3 2" xfId="369" xr:uid="{00000000-0005-0000-0000-0000D4000000}"/>
    <cellStyle name="Normal 4 2 4" xfId="72" xr:uid="{00000000-0005-0000-0000-0000D5000000}"/>
    <cellStyle name="Normal 4 2 4 2" xfId="370" xr:uid="{00000000-0005-0000-0000-0000D6000000}"/>
    <cellStyle name="Normal 4 2 5" xfId="73" xr:uid="{00000000-0005-0000-0000-0000D7000000}"/>
    <cellStyle name="Normal 4 2 5 2" xfId="371" xr:uid="{00000000-0005-0000-0000-0000D8000000}"/>
    <cellStyle name="Normal 4 2 6" xfId="372" xr:uid="{00000000-0005-0000-0000-0000D9000000}"/>
    <cellStyle name="Normal 4 2 7" xfId="373" xr:uid="{00000000-0005-0000-0000-0000DA000000}"/>
    <cellStyle name="Normal 4 3" xfId="74" xr:uid="{00000000-0005-0000-0000-0000DB000000}"/>
    <cellStyle name="Normal 4 3 2" xfId="75" xr:uid="{00000000-0005-0000-0000-0000DC000000}"/>
    <cellStyle name="Normal 4 3 2 2" xfId="374" xr:uid="{00000000-0005-0000-0000-0000DD000000}"/>
    <cellStyle name="Normal 4 3 3" xfId="76" xr:uid="{00000000-0005-0000-0000-0000DE000000}"/>
    <cellStyle name="Normal 4 3 3 2" xfId="375" xr:uid="{00000000-0005-0000-0000-0000DF000000}"/>
    <cellStyle name="Normal 4 3 4" xfId="77" xr:uid="{00000000-0005-0000-0000-0000E0000000}"/>
    <cellStyle name="Normal 4 3 4 2" xfId="376" xr:uid="{00000000-0005-0000-0000-0000E1000000}"/>
    <cellStyle name="Normal 4 3 5" xfId="377" xr:uid="{00000000-0005-0000-0000-0000E2000000}"/>
    <cellStyle name="Normal 4 4" xfId="78" xr:uid="{00000000-0005-0000-0000-0000E3000000}"/>
    <cellStyle name="Normal 4 4 2" xfId="79" xr:uid="{00000000-0005-0000-0000-0000E4000000}"/>
    <cellStyle name="Normal 4 4 2 2" xfId="378" xr:uid="{00000000-0005-0000-0000-0000E5000000}"/>
    <cellStyle name="Normal 4 4 3" xfId="379" xr:uid="{00000000-0005-0000-0000-0000E6000000}"/>
    <cellStyle name="Normal 4 5" xfId="80" xr:uid="{00000000-0005-0000-0000-0000E7000000}"/>
    <cellStyle name="Normal 4 5 2" xfId="81" xr:uid="{00000000-0005-0000-0000-0000E8000000}"/>
    <cellStyle name="Normal 4 5 2 2" xfId="380" xr:uid="{00000000-0005-0000-0000-0000E9000000}"/>
    <cellStyle name="Normal 4 5 3" xfId="381" xr:uid="{00000000-0005-0000-0000-0000EA000000}"/>
    <cellStyle name="Normal 4 6" xfId="82" xr:uid="{00000000-0005-0000-0000-0000EB000000}"/>
    <cellStyle name="Normal 4 6 2" xfId="83" xr:uid="{00000000-0005-0000-0000-0000EC000000}"/>
    <cellStyle name="Normal 4 6 2 2" xfId="382" xr:uid="{00000000-0005-0000-0000-0000ED000000}"/>
    <cellStyle name="Normal 4 6 3" xfId="383" xr:uid="{00000000-0005-0000-0000-0000EE000000}"/>
    <cellStyle name="Normal 4 7" xfId="84" xr:uid="{00000000-0005-0000-0000-0000EF000000}"/>
    <cellStyle name="Normal 4 7 2" xfId="384" xr:uid="{00000000-0005-0000-0000-0000F0000000}"/>
    <cellStyle name="Normal 4 8" xfId="85" xr:uid="{00000000-0005-0000-0000-0000F1000000}"/>
    <cellStyle name="Normal 4 8 2" xfId="385" xr:uid="{00000000-0005-0000-0000-0000F2000000}"/>
    <cellStyle name="Normal 4 9" xfId="86" xr:uid="{00000000-0005-0000-0000-0000F3000000}"/>
    <cellStyle name="Normal 4 9 2" xfId="386" xr:uid="{00000000-0005-0000-0000-0000F4000000}"/>
    <cellStyle name="Normal 5" xfId="6" xr:uid="{00000000-0005-0000-0000-0000F5000000}"/>
    <cellStyle name="Normal 5 10" xfId="190" xr:uid="{00000000-0005-0000-0000-0000F6000000}"/>
    <cellStyle name="Normal 5 10 2" xfId="499" xr:uid="{00000000-0005-0000-0000-0000F7000000}"/>
    <cellStyle name="Normal 5 11" xfId="273" xr:uid="{00000000-0005-0000-0000-0000F8000000}"/>
    <cellStyle name="Normal 5 12" xfId="274" xr:uid="{00000000-0005-0000-0000-0000F9000000}"/>
    <cellStyle name="Normal 5 13" xfId="275" xr:uid="{00000000-0005-0000-0000-0000FA000000}"/>
    <cellStyle name="Normal 5 2" xfId="87" xr:uid="{00000000-0005-0000-0000-0000FB000000}"/>
    <cellStyle name="Normal 5 2 2" xfId="88" xr:uid="{00000000-0005-0000-0000-0000FC000000}"/>
    <cellStyle name="Normal 5 2 2 2" xfId="89" xr:uid="{00000000-0005-0000-0000-0000FD000000}"/>
    <cellStyle name="Normal 5 2 2 2 2" xfId="387" xr:uid="{00000000-0005-0000-0000-0000FE000000}"/>
    <cellStyle name="Normal 5 2 2 3" xfId="388" xr:uid="{00000000-0005-0000-0000-0000FF000000}"/>
    <cellStyle name="Normal 5 2 3" xfId="90" xr:uid="{00000000-0005-0000-0000-000000010000}"/>
    <cellStyle name="Normal 5 2 3 2" xfId="389" xr:uid="{00000000-0005-0000-0000-000001010000}"/>
    <cellStyle name="Normal 5 2 4" xfId="91" xr:uid="{00000000-0005-0000-0000-000002010000}"/>
    <cellStyle name="Normal 5 2 4 2" xfId="390" xr:uid="{00000000-0005-0000-0000-000003010000}"/>
    <cellStyle name="Normal 5 2 5" xfId="391" xr:uid="{00000000-0005-0000-0000-000004010000}"/>
    <cellStyle name="Normal 5 2 6" xfId="392" xr:uid="{00000000-0005-0000-0000-000005010000}"/>
    <cellStyle name="Normal 5 3" xfId="92" xr:uid="{00000000-0005-0000-0000-000006010000}"/>
    <cellStyle name="Normal 5 3 2" xfId="93" xr:uid="{00000000-0005-0000-0000-000007010000}"/>
    <cellStyle name="Normal 5 3 2 2" xfId="393" xr:uid="{00000000-0005-0000-0000-000008010000}"/>
    <cellStyle name="Normal 5 3 3" xfId="94" xr:uid="{00000000-0005-0000-0000-000009010000}"/>
    <cellStyle name="Normal 5 3 3 2" xfId="394" xr:uid="{00000000-0005-0000-0000-00000A010000}"/>
    <cellStyle name="Normal 5 3 4" xfId="395" xr:uid="{00000000-0005-0000-0000-00000B010000}"/>
    <cellStyle name="Normal 5 4" xfId="95" xr:uid="{00000000-0005-0000-0000-00000C010000}"/>
    <cellStyle name="Normal 5 4 2" xfId="96" xr:uid="{00000000-0005-0000-0000-00000D010000}"/>
    <cellStyle name="Normal 5 4 2 2" xfId="396" xr:uid="{00000000-0005-0000-0000-00000E010000}"/>
    <cellStyle name="Normal 5 4 3" xfId="397" xr:uid="{00000000-0005-0000-0000-00000F010000}"/>
    <cellStyle name="Normal 5 5" xfId="97" xr:uid="{00000000-0005-0000-0000-000010010000}"/>
    <cellStyle name="Normal 5 5 2" xfId="98" xr:uid="{00000000-0005-0000-0000-000011010000}"/>
    <cellStyle name="Normal 5 5 2 2" xfId="398" xr:uid="{00000000-0005-0000-0000-000012010000}"/>
    <cellStyle name="Normal 5 5 3" xfId="399" xr:uid="{00000000-0005-0000-0000-000013010000}"/>
    <cellStyle name="Normal 5 6" xfId="99" xr:uid="{00000000-0005-0000-0000-000014010000}"/>
    <cellStyle name="Normal 5 6 2" xfId="100" xr:uid="{00000000-0005-0000-0000-000015010000}"/>
    <cellStyle name="Normal 5 6 2 2" xfId="400" xr:uid="{00000000-0005-0000-0000-000016010000}"/>
    <cellStyle name="Normal 5 6 3" xfId="401" xr:uid="{00000000-0005-0000-0000-000017010000}"/>
    <cellStyle name="Normal 5 7" xfId="101" xr:uid="{00000000-0005-0000-0000-000018010000}"/>
    <cellStyle name="Normal 5 7 2" xfId="402" xr:uid="{00000000-0005-0000-0000-000019010000}"/>
    <cellStyle name="Normal 5 8" xfId="102" xr:uid="{00000000-0005-0000-0000-00001A010000}"/>
    <cellStyle name="Normal 5 8 2" xfId="403" xr:uid="{00000000-0005-0000-0000-00001B010000}"/>
    <cellStyle name="Normal 5 9" xfId="103" xr:uid="{00000000-0005-0000-0000-00001C010000}"/>
    <cellStyle name="Normal 5 9 2" xfId="404" xr:uid="{00000000-0005-0000-0000-00001D010000}"/>
    <cellStyle name="Normal 6" xfId="17" xr:uid="{00000000-0005-0000-0000-00001E010000}"/>
    <cellStyle name="Normal 6 2" xfId="276" xr:uid="{00000000-0005-0000-0000-00001F010000}"/>
    <cellStyle name="Normal 7" xfId="104" xr:uid="{00000000-0005-0000-0000-000020010000}"/>
    <cellStyle name="Normal 7 10" xfId="405" xr:uid="{00000000-0005-0000-0000-000021010000}"/>
    <cellStyle name="Normal 7 2" xfId="105" xr:uid="{00000000-0005-0000-0000-000022010000}"/>
    <cellStyle name="Normal 7 2 2" xfId="106" xr:uid="{00000000-0005-0000-0000-000023010000}"/>
    <cellStyle name="Normal 7 2 2 2" xfId="406" xr:uid="{00000000-0005-0000-0000-000024010000}"/>
    <cellStyle name="Normal 7 2 3" xfId="107" xr:uid="{00000000-0005-0000-0000-000025010000}"/>
    <cellStyle name="Normal 7 2 3 2" xfId="407" xr:uid="{00000000-0005-0000-0000-000026010000}"/>
    <cellStyle name="Normal 7 2 4" xfId="408" xr:uid="{00000000-0005-0000-0000-000027010000}"/>
    <cellStyle name="Normal 7 3" xfId="108" xr:uid="{00000000-0005-0000-0000-000028010000}"/>
    <cellStyle name="Normal 7 3 2" xfId="109" xr:uid="{00000000-0005-0000-0000-000029010000}"/>
    <cellStyle name="Normal 7 3 2 2" xfId="409" xr:uid="{00000000-0005-0000-0000-00002A010000}"/>
    <cellStyle name="Normal 7 3 3" xfId="410" xr:uid="{00000000-0005-0000-0000-00002B010000}"/>
    <cellStyle name="Normal 7 4" xfId="110" xr:uid="{00000000-0005-0000-0000-00002C010000}"/>
    <cellStyle name="Normal 7 4 2" xfId="111" xr:uid="{00000000-0005-0000-0000-00002D010000}"/>
    <cellStyle name="Normal 7 4 2 2" xfId="411" xr:uid="{00000000-0005-0000-0000-00002E010000}"/>
    <cellStyle name="Normal 7 4 3" xfId="412" xr:uid="{00000000-0005-0000-0000-00002F010000}"/>
    <cellStyle name="Normal 7 5" xfId="112" xr:uid="{00000000-0005-0000-0000-000030010000}"/>
    <cellStyle name="Normal 7 5 2" xfId="113" xr:uid="{00000000-0005-0000-0000-000031010000}"/>
    <cellStyle name="Normal 7 5 2 2" xfId="413" xr:uid="{00000000-0005-0000-0000-000032010000}"/>
    <cellStyle name="Normal 7 5 3" xfId="414" xr:uid="{00000000-0005-0000-0000-000033010000}"/>
    <cellStyle name="Normal 7 6" xfId="114" xr:uid="{00000000-0005-0000-0000-000034010000}"/>
    <cellStyle name="Normal 7 6 2" xfId="415" xr:uid="{00000000-0005-0000-0000-000035010000}"/>
    <cellStyle name="Normal 7 7" xfId="115" xr:uid="{00000000-0005-0000-0000-000036010000}"/>
    <cellStyle name="Normal 7 7 2" xfId="416" xr:uid="{00000000-0005-0000-0000-000037010000}"/>
    <cellStyle name="Normal 7 8" xfId="116" xr:uid="{00000000-0005-0000-0000-000038010000}"/>
    <cellStyle name="Normal 7 8 2" xfId="417" xr:uid="{00000000-0005-0000-0000-000039010000}"/>
    <cellStyle name="Normal 7 9" xfId="418" xr:uid="{00000000-0005-0000-0000-00003A010000}"/>
    <cellStyle name="Normal 8" xfId="14" xr:uid="{00000000-0005-0000-0000-00003B010000}"/>
    <cellStyle name="Normal 8 2" xfId="117" xr:uid="{00000000-0005-0000-0000-00003C010000}"/>
    <cellStyle name="Normal 8 2 2" xfId="118" xr:uid="{00000000-0005-0000-0000-00003D010000}"/>
    <cellStyle name="Normal 8 2 2 2" xfId="419" xr:uid="{00000000-0005-0000-0000-00003E010000}"/>
    <cellStyle name="Normal 8 2 3" xfId="420" xr:uid="{00000000-0005-0000-0000-00003F010000}"/>
    <cellStyle name="Normal 8 3" xfId="119" xr:uid="{00000000-0005-0000-0000-000040010000}"/>
    <cellStyle name="Normal 8 3 2" xfId="120" xr:uid="{00000000-0005-0000-0000-000041010000}"/>
    <cellStyle name="Normal 8 3 2 2" xfId="421" xr:uid="{00000000-0005-0000-0000-000042010000}"/>
    <cellStyle name="Normal 8 3 3" xfId="422" xr:uid="{00000000-0005-0000-0000-000043010000}"/>
    <cellStyle name="Normal 8 4" xfId="121" xr:uid="{00000000-0005-0000-0000-000044010000}"/>
    <cellStyle name="Normal 8 4 2" xfId="122" xr:uid="{00000000-0005-0000-0000-000045010000}"/>
    <cellStyle name="Normal 8 4 2 2" xfId="423" xr:uid="{00000000-0005-0000-0000-000046010000}"/>
    <cellStyle name="Normal 8 4 3" xfId="424" xr:uid="{00000000-0005-0000-0000-000047010000}"/>
    <cellStyle name="Normal 8 5" xfId="123" xr:uid="{00000000-0005-0000-0000-000048010000}"/>
    <cellStyle name="Normal 8 5 2" xfId="425" xr:uid="{00000000-0005-0000-0000-000049010000}"/>
    <cellStyle name="Normal 8 6" xfId="426" xr:uid="{00000000-0005-0000-0000-00004A010000}"/>
    <cellStyle name="Normal 9" xfId="124" xr:uid="{00000000-0005-0000-0000-00004B010000}"/>
    <cellStyle name="Note 2" xfId="277" xr:uid="{00000000-0005-0000-0000-00004C010000}"/>
    <cellStyle name="Note 3" xfId="278" xr:uid="{00000000-0005-0000-0000-00004D010000}"/>
    <cellStyle name="Note 4" xfId="279" xr:uid="{00000000-0005-0000-0000-00004E010000}"/>
    <cellStyle name="Note 5" xfId="280" xr:uid="{00000000-0005-0000-0000-00004F010000}"/>
    <cellStyle name="Output 2" xfId="281" xr:uid="{00000000-0005-0000-0000-000050010000}"/>
    <cellStyle name="Percent 2" xfId="8" xr:uid="{00000000-0005-0000-0000-000051010000}"/>
    <cellStyle name="Percent 2 10" xfId="427" xr:uid="{00000000-0005-0000-0000-000052010000}"/>
    <cellStyle name="Percent 2 11" xfId="428" xr:uid="{00000000-0005-0000-0000-000053010000}"/>
    <cellStyle name="Percent 2 12" xfId="504" xr:uid="{00000000-0005-0000-0000-000054010000}"/>
    <cellStyle name="Percent 2 2" xfId="125" xr:uid="{00000000-0005-0000-0000-000055010000}"/>
    <cellStyle name="Percent 2 2 10" xfId="282" xr:uid="{00000000-0005-0000-0000-000056010000}"/>
    <cellStyle name="Percent 2 2 11" xfId="283" xr:uid="{00000000-0005-0000-0000-000057010000}"/>
    <cellStyle name="Percent 2 2 12" xfId="284" xr:uid="{00000000-0005-0000-0000-000058010000}"/>
    <cellStyle name="Percent 2 2 2" xfId="126" xr:uid="{00000000-0005-0000-0000-000059010000}"/>
    <cellStyle name="Percent 2 2 2 2" xfId="127" xr:uid="{00000000-0005-0000-0000-00005A010000}"/>
    <cellStyle name="Percent 2 2 2 2 2" xfId="429" xr:uid="{00000000-0005-0000-0000-00005B010000}"/>
    <cellStyle name="Percent 2 2 2 3" xfId="430" xr:uid="{00000000-0005-0000-0000-00005C010000}"/>
    <cellStyle name="Percent 2 2 3" xfId="128" xr:uid="{00000000-0005-0000-0000-00005D010000}"/>
    <cellStyle name="Percent 2 2 3 2" xfId="431" xr:uid="{00000000-0005-0000-0000-00005E010000}"/>
    <cellStyle name="Percent 2 2 4" xfId="129" xr:uid="{00000000-0005-0000-0000-00005F010000}"/>
    <cellStyle name="Percent 2 2 4 2" xfId="432" xr:uid="{00000000-0005-0000-0000-000060010000}"/>
    <cellStyle name="Percent 2 2 5" xfId="285" xr:uid="{00000000-0005-0000-0000-000061010000}"/>
    <cellStyle name="Percent 2 2 6" xfId="286" xr:uid="{00000000-0005-0000-0000-000062010000}"/>
    <cellStyle name="Percent 2 2 7" xfId="287" xr:uid="{00000000-0005-0000-0000-000063010000}"/>
    <cellStyle name="Percent 2 2 8" xfId="288" xr:uid="{00000000-0005-0000-0000-000064010000}"/>
    <cellStyle name="Percent 2 2 9" xfId="289" xr:uid="{00000000-0005-0000-0000-000065010000}"/>
    <cellStyle name="Percent 2 3" xfId="130" xr:uid="{00000000-0005-0000-0000-000066010000}"/>
    <cellStyle name="Percent 2 3 10" xfId="290" xr:uid="{00000000-0005-0000-0000-000067010000}"/>
    <cellStyle name="Percent 2 3 11" xfId="291" xr:uid="{00000000-0005-0000-0000-000068010000}"/>
    <cellStyle name="Percent 2 3 12" xfId="292" xr:uid="{00000000-0005-0000-0000-000069010000}"/>
    <cellStyle name="Percent 2 3 2" xfId="131" xr:uid="{00000000-0005-0000-0000-00006A010000}"/>
    <cellStyle name="Percent 2 3 2 2" xfId="433" xr:uid="{00000000-0005-0000-0000-00006B010000}"/>
    <cellStyle name="Percent 2 3 3" xfId="132" xr:uid="{00000000-0005-0000-0000-00006C010000}"/>
    <cellStyle name="Percent 2 3 3 2" xfId="434" xr:uid="{00000000-0005-0000-0000-00006D010000}"/>
    <cellStyle name="Percent 2 3 4" xfId="293" xr:uid="{00000000-0005-0000-0000-00006E010000}"/>
    <cellStyle name="Percent 2 3 5" xfId="294" xr:uid="{00000000-0005-0000-0000-00006F010000}"/>
    <cellStyle name="Percent 2 3 6" xfId="295" xr:uid="{00000000-0005-0000-0000-000070010000}"/>
    <cellStyle name="Percent 2 3 7" xfId="296" xr:uid="{00000000-0005-0000-0000-000071010000}"/>
    <cellStyle name="Percent 2 3 8" xfId="297" xr:uid="{00000000-0005-0000-0000-000072010000}"/>
    <cellStyle name="Percent 2 3 9" xfId="298" xr:uid="{00000000-0005-0000-0000-000073010000}"/>
    <cellStyle name="Percent 2 4" xfId="133" xr:uid="{00000000-0005-0000-0000-000074010000}"/>
    <cellStyle name="Percent 2 4 10" xfId="299" xr:uid="{00000000-0005-0000-0000-000075010000}"/>
    <cellStyle name="Percent 2 4 11" xfId="300" xr:uid="{00000000-0005-0000-0000-000076010000}"/>
    <cellStyle name="Percent 2 4 12" xfId="301" xr:uid="{00000000-0005-0000-0000-000077010000}"/>
    <cellStyle name="Percent 2 4 2" xfId="134" xr:uid="{00000000-0005-0000-0000-000078010000}"/>
    <cellStyle name="Percent 2 4 2 2" xfId="435" xr:uid="{00000000-0005-0000-0000-000079010000}"/>
    <cellStyle name="Percent 2 4 3" xfId="302" xr:uid="{00000000-0005-0000-0000-00007A010000}"/>
    <cellStyle name="Percent 2 4 4" xfId="303" xr:uid="{00000000-0005-0000-0000-00007B010000}"/>
    <cellStyle name="Percent 2 4 5" xfId="304" xr:uid="{00000000-0005-0000-0000-00007C010000}"/>
    <cellStyle name="Percent 2 4 6" xfId="305" xr:uid="{00000000-0005-0000-0000-00007D010000}"/>
    <cellStyle name="Percent 2 4 7" xfId="306" xr:uid="{00000000-0005-0000-0000-00007E010000}"/>
    <cellStyle name="Percent 2 4 8" xfId="307" xr:uid="{00000000-0005-0000-0000-00007F010000}"/>
    <cellStyle name="Percent 2 4 9" xfId="308" xr:uid="{00000000-0005-0000-0000-000080010000}"/>
    <cellStyle name="Percent 2 5" xfId="135" xr:uid="{00000000-0005-0000-0000-000081010000}"/>
    <cellStyle name="Percent 2 5 2" xfId="136" xr:uid="{00000000-0005-0000-0000-000082010000}"/>
    <cellStyle name="Percent 2 5 2 2" xfId="436" xr:uid="{00000000-0005-0000-0000-000083010000}"/>
    <cellStyle name="Percent 2 5 3" xfId="437" xr:uid="{00000000-0005-0000-0000-000084010000}"/>
    <cellStyle name="Percent 2 6" xfId="137" xr:uid="{00000000-0005-0000-0000-000085010000}"/>
    <cellStyle name="Percent 2 6 2" xfId="138" xr:uid="{00000000-0005-0000-0000-000086010000}"/>
    <cellStyle name="Percent 2 6 2 2" xfId="438" xr:uid="{00000000-0005-0000-0000-000087010000}"/>
    <cellStyle name="Percent 2 6 3" xfId="439" xr:uid="{00000000-0005-0000-0000-000088010000}"/>
    <cellStyle name="Percent 2 7" xfId="139" xr:uid="{00000000-0005-0000-0000-000089010000}"/>
    <cellStyle name="Percent 2 7 2" xfId="440" xr:uid="{00000000-0005-0000-0000-00008A010000}"/>
    <cellStyle name="Percent 2 8" xfId="140" xr:uid="{00000000-0005-0000-0000-00008B010000}"/>
    <cellStyle name="Percent 2 8 2" xfId="441" xr:uid="{00000000-0005-0000-0000-00008C010000}"/>
    <cellStyle name="Percent 2 9" xfId="141" xr:uid="{00000000-0005-0000-0000-00008D010000}"/>
    <cellStyle name="Percent 2 9 2" xfId="442" xr:uid="{00000000-0005-0000-0000-00008E010000}"/>
    <cellStyle name="Percent 3" xfId="16" xr:uid="{00000000-0005-0000-0000-00008F010000}"/>
    <cellStyle name="Percent 3 10" xfId="443" xr:uid="{00000000-0005-0000-0000-000090010000}"/>
    <cellStyle name="Percent 3 11" xfId="444" xr:uid="{00000000-0005-0000-0000-000091010000}"/>
    <cellStyle name="Percent 3 2" xfId="142" xr:uid="{00000000-0005-0000-0000-000092010000}"/>
    <cellStyle name="Percent 3 2 2" xfId="143" xr:uid="{00000000-0005-0000-0000-000093010000}"/>
    <cellStyle name="Percent 3 2 2 2" xfId="144" xr:uid="{00000000-0005-0000-0000-000094010000}"/>
    <cellStyle name="Percent 3 2 2 2 2" xfId="445" xr:uid="{00000000-0005-0000-0000-000095010000}"/>
    <cellStyle name="Percent 3 2 2 3" xfId="446" xr:uid="{00000000-0005-0000-0000-000096010000}"/>
    <cellStyle name="Percent 3 2 3" xfId="145" xr:uid="{00000000-0005-0000-0000-000097010000}"/>
    <cellStyle name="Percent 3 2 3 2" xfId="447" xr:uid="{00000000-0005-0000-0000-000098010000}"/>
    <cellStyle name="Percent 3 2 4" xfId="146" xr:uid="{00000000-0005-0000-0000-000099010000}"/>
    <cellStyle name="Percent 3 2 4 2" xfId="448" xr:uid="{00000000-0005-0000-0000-00009A010000}"/>
    <cellStyle name="Percent 3 2 5" xfId="449" xr:uid="{00000000-0005-0000-0000-00009B010000}"/>
    <cellStyle name="Percent 3 2 6" xfId="450" xr:uid="{00000000-0005-0000-0000-00009C010000}"/>
    <cellStyle name="Percent 3 3" xfId="147" xr:uid="{00000000-0005-0000-0000-00009D010000}"/>
    <cellStyle name="Percent 3 3 2" xfId="148" xr:uid="{00000000-0005-0000-0000-00009E010000}"/>
    <cellStyle name="Percent 3 3 2 2" xfId="451" xr:uid="{00000000-0005-0000-0000-00009F010000}"/>
    <cellStyle name="Percent 3 3 3" xfId="149" xr:uid="{00000000-0005-0000-0000-0000A0010000}"/>
    <cellStyle name="Percent 3 3 3 2" xfId="452" xr:uid="{00000000-0005-0000-0000-0000A1010000}"/>
    <cellStyle name="Percent 3 3 4" xfId="453" xr:uid="{00000000-0005-0000-0000-0000A2010000}"/>
    <cellStyle name="Percent 3 4" xfId="150" xr:uid="{00000000-0005-0000-0000-0000A3010000}"/>
    <cellStyle name="Percent 3 4 2" xfId="151" xr:uid="{00000000-0005-0000-0000-0000A4010000}"/>
    <cellStyle name="Percent 3 4 2 2" xfId="454" xr:uid="{00000000-0005-0000-0000-0000A5010000}"/>
    <cellStyle name="Percent 3 4 3" xfId="455" xr:uid="{00000000-0005-0000-0000-0000A6010000}"/>
    <cellStyle name="Percent 3 5" xfId="152" xr:uid="{00000000-0005-0000-0000-0000A7010000}"/>
    <cellStyle name="Percent 3 5 2" xfId="153" xr:uid="{00000000-0005-0000-0000-0000A8010000}"/>
    <cellStyle name="Percent 3 5 2 2" xfId="456" xr:uid="{00000000-0005-0000-0000-0000A9010000}"/>
    <cellStyle name="Percent 3 5 3" xfId="457" xr:uid="{00000000-0005-0000-0000-0000AA010000}"/>
    <cellStyle name="Percent 3 6" xfId="154" xr:uid="{00000000-0005-0000-0000-0000AB010000}"/>
    <cellStyle name="Percent 3 6 2" xfId="155" xr:uid="{00000000-0005-0000-0000-0000AC010000}"/>
    <cellStyle name="Percent 3 6 2 2" xfId="458" xr:uid="{00000000-0005-0000-0000-0000AD010000}"/>
    <cellStyle name="Percent 3 6 3" xfId="459" xr:uid="{00000000-0005-0000-0000-0000AE010000}"/>
    <cellStyle name="Percent 3 7" xfId="156" xr:uid="{00000000-0005-0000-0000-0000AF010000}"/>
    <cellStyle name="Percent 3 7 2" xfId="460" xr:uid="{00000000-0005-0000-0000-0000B0010000}"/>
    <cellStyle name="Percent 3 8" xfId="157" xr:uid="{00000000-0005-0000-0000-0000B1010000}"/>
    <cellStyle name="Percent 3 8 2" xfId="461" xr:uid="{00000000-0005-0000-0000-0000B2010000}"/>
    <cellStyle name="Percent 3 9" xfId="158" xr:uid="{00000000-0005-0000-0000-0000B3010000}"/>
    <cellStyle name="Percent 3 9 2" xfId="462" xr:uid="{00000000-0005-0000-0000-0000B4010000}"/>
    <cellStyle name="Percent 4" xfId="159" xr:uid="{00000000-0005-0000-0000-0000B5010000}"/>
    <cellStyle name="Percent 4 10" xfId="463" xr:uid="{00000000-0005-0000-0000-0000B6010000}"/>
    <cellStyle name="Percent 4 11" xfId="464" xr:uid="{00000000-0005-0000-0000-0000B7010000}"/>
    <cellStyle name="Percent 4 2" xfId="160" xr:uid="{00000000-0005-0000-0000-0000B8010000}"/>
    <cellStyle name="Percent 4 2 2" xfId="161" xr:uid="{00000000-0005-0000-0000-0000B9010000}"/>
    <cellStyle name="Percent 4 2 2 2" xfId="162" xr:uid="{00000000-0005-0000-0000-0000BA010000}"/>
    <cellStyle name="Percent 4 2 2 2 2" xfId="465" xr:uid="{00000000-0005-0000-0000-0000BB010000}"/>
    <cellStyle name="Percent 4 2 2 3" xfId="466" xr:uid="{00000000-0005-0000-0000-0000BC010000}"/>
    <cellStyle name="Percent 4 2 3" xfId="163" xr:uid="{00000000-0005-0000-0000-0000BD010000}"/>
    <cellStyle name="Percent 4 2 3 2" xfId="467" xr:uid="{00000000-0005-0000-0000-0000BE010000}"/>
    <cellStyle name="Percent 4 2 4" xfId="164" xr:uid="{00000000-0005-0000-0000-0000BF010000}"/>
    <cellStyle name="Percent 4 2 4 2" xfId="468" xr:uid="{00000000-0005-0000-0000-0000C0010000}"/>
    <cellStyle name="Percent 4 2 5" xfId="469" xr:uid="{00000000-0005-0000-0000-0000C1010000}"/>
    <cellStyle name="Percent 4 2 6" xfId="470" xr:uid="{00000000-0005-0000-0000-0000C2010000}"/>
    <cellStyle name="Percent 4 3" xfId="165" xr:uid="{00000000-0005-0000-0000-0000C3010000}"/>
    <cellStyle name="Percent 4 3 2" xfId="166" xr:uid="{00000000-0005-0000-0000-0000C4010000}"/>
    <cellStyle name="Percent 4 3 2 2" xfId="471" xr:uid="{00000000-0005-0000-0000-0000C5010000}"/>
    <cellStyle name="Percent 4 3 3" xfId="167" xr:uid="{00000000-0005-0000-0000-0000C6010000}"/>
    <cellStyle name="Percent 4 3 3 2" xfId="472" xr:uid="{00000000-0005-0000-0000-0000C7010000}"/>
    <cellStyle name="Percent 4 3 4" xfId="473" xr:uid="{00000000-0005-0000-0000-0000C8010000}"/>
    <cellStyle name="Percent 4 4" xfId="168" xr:uid="{00000000-0005-0000-0000-0000C9010000}"/>
    <cellStyle name="Percent 4 4 2" xfId="169" xr:uid="{00000000-0005-0000-0000-0000CA010000}"/>
    <cellStyle name="Percent 4 4 2 2" xfId="474" xr:uid="{00000000-0005-0000-0000-0000CB010000}"/>
    <cellStyle name="Percent 4 4 3" xfId="475" xr:uid="{00000000-0005-0000-0000-0000CC010000}"/>
    <cellStyle name="Percent 4 5" xfId="170" xr:uid="{00000000-0005-0000-0000-0000CD010000}"/>
    <cellStyle name="Percent 4 5 2" xfId="171" xr:uid="{00000000-0005-0000-0000-0000CE010000}"/>
    <cellStyle name="Percent 4 5 2 2" xfId="476" xr:uid="{00000000-0005-0000-0000-0000CF010000}"/>
    <cellStyle name="Percent 4 5 3" xfId="477" xr:uid="{00000000-0005-0000-0000-0000D0010000}"/>
    <cellStyle name="Percent 4 6" xfId="172" xr:uid="{00000000-0005-0000-0000-0000D1010000}"/>
    <cellStyle name="Percent 4 6 2" xfId="173" xr:uid="{00000000-0005-0000-0000-0000D2010000}"/>
    <cellStyle name="Percent 4 6 2 2" xfId="478" xr:uid="{00000000-0005-0000-0000-0000D3010000}"/>
    <cellStyle name="Percent 4 6 3" xfId="479" xr:uid="{00000000-0005-0000-0000-0000D4010000}"/>
    <cellStyle name="Percent 4 7" xfId="174" xr:uid="{00000000-0005-0000-0000-0000D5010000}"/>
    <cellStyle name="Percent 4 7 2" xfId="480" xr:uid="{00000000-0005-0000-0000-0000D6010000}"/>
    <cellStyle name="Percent 4 8" xfId="175" xr:uid="{00000000-0005-0000-0000-0000D7010000}"/>
    <cellStyle name="Percent 4 8 2" xfId="481" xr:uid="{00000000-0005-0000-0000-0000D8010000}"/>
    <cellStyle name="Percent 4 9" xfId="176" xr:uid="{00000000-0005-0000-0000-0000D9010000}"/>
    <cellStyle name="Percent 4 9 2" xfId="482" xr:uid="{00000000-0005-0000-0000-0000DA010000}"/>
    <cellStyle name="Percent 5" xfId="177" xr:uid="{00000000-0005-0000-0000-0000DB010000}"/>
    <cellStyle name="Percent 5 10" xfId="483" xr:uid="{00000000-0005-0000-0000-0000DC010000}"/>
    <cellStyle name="Percent 5 2" xfId="178" xr:uid="{00000000-0005-0000-0000-0000DD010000}"/>
    <cellStyle name="Percent 5 2 2" xfId="179" xr:uid="{00000000-0005-0000-0000-0000DE010000}"/>
    <cellStyle name="Percent 5 2 2 2" xfId="484" xr:uid="{00000000-0005-0000-0000-0000DF010000}"/>
    <cellStyle name="Percent 5 2 3" xfId="180" xr:uid="{00000000-0005-0000-0000-0000E0010000}"/>
    <cellStyle name="Percent 5 2 3 2" xfId="485" xr:uid="{00000000-0005-0000-0000-0000E1010000}"/>
    <cellStyle name="Percent 5 2 4" xfId="486" xr:uid="{00000000-0005-0000-0000-0000E2010000}"/>
    <cellStyle name="Percent 5 3" xfId="181" xr:uid="{00000000-0005-0000-0000-0000E3010000}"/>
    <cellStyle name="Percent 5 3 2" xfId="182" xr:uid="{00000000-0005-0000-0000-0000E4010000}"/>
    <cellStyle name="Percent 5 3 2 2" xfId="487" xr:uid="{00000000-0005-0000-0000-0000E5010000}"/>
    <cellStyle name="Percent 5 3 3" xfId="488" xr:uid="{00000000-0005-0000-0000-0000E6010000}"/>
    <cellStyle name="Percent 5 4" xfId="183" xr:uid="{00000000-0005-0000-0000-0000E7010000}"/>
    <cellStyle name="Percent 5 4 2" xfId="184" xr:uid="{00000000-0005-0000-0000-0000E8010000}"/>
    <cellStyle name="Percent 5 4 2 2" xfId="489" xr:uid="{00000000-0005-0000-0000-0000E9010000}"/>
    <cellStyle name="Percent 5 4 3" xfId="490" xr:uid="{00000000-0005-0000-0000-0000EA010000}"/>
    <cellStyle name="Percent 5 5" xfId="185" xr:uid="{00000000-0005-0000-0000-0000EB010000}"/>
    <cellStyle name="Percent 5 5 2" xfId="186" xr:uid="{00000000-0005-0000-0000-0000EC010000}"/>
    <cellStyle name="Percent 5 5 2 2" xfId="491" xr:uid="{00000000-0005-0000-0000-0000ED010000}"/>
    <cellStyle name="Percent 5 5 3" xfId="492" xr:uid="{00000000-0005-0000-0000-0000EE010000}"/>
    <cellStyle name="Percent 5 6" xfId="187" xr:uid="{00000000-0005-0000-0000-0000EF010000}"/>
    <cellStyle name="Percent 5 6 2" xfId="493" xr:uid="{00000000-0005-0000-0000-0000F0010000}"/>
    <cellStyle name="Percent 5 7" xfId="188" xr:uid="{00000000-0005-0000-0000-0000F1010000}"/>
    <cellStyle name="Percent 5 7 2" xfId="494" xr:uid="{00000000-0005-0000-0000-0000F2010000}"/>
    <cellStyle name="Percent 5 8" xfId="189" xr:uid="{00000000-0005-0000-0000-0000F3010000}"/>
    <cellStyle name="Percent 5 8 2" xfId="495" xr:uid="{00000000-0005-0000-0000-0000F4010000}"/>
    <cellStyle name="Percent 5 9" xfId="496" xr:uid="{00000000-0005-0000-0000-0000F5010000}"/>
    <cellStyle name="Percent 6" xfId="309" xr:uid="{00000000-0005-0000-0000-0000F6010000}"/>
    <cellStyle name="Percent 7" xfId="505" xr:uid="{00000000-0005-0000-0000-0000F7010000}"/>
    <cellStyle name="Percent 9" xfId="310" xr:uid="{00000000-0005-0000-0000-0000F8010000}"/>
    <cellStyle name="Total 2" xfId="311" xr:uid="{00000000-0005-0000-0000-0000F9010000}"/>
    <cellStyle name="Warning Text 2" xfId="312" xr:uid="{00000000-0005-0000-0000-0000F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23</xdr:col>
      <xdr:colOff>152400</xdr:colOff>
      <xdr:row>56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15C27-D4A7-1440-B63E-ED25083A1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762000"/>
          <a:ext cx="8839200" cy="1135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23</xdr:col>
      <xdr:colOff>12700</xdr:colOff>
      <xdr:row>38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E32D7D-03B4-5444-B2D0-78DD65196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06400" y="762000"/>
          <a:ext cx="8699500" cy="82677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38</xdr:row>
      <xdr:rowOff>63500</xdr:rowOff>
    </xdr:from>
    <xdr:to>
      <xdr:col>22</xdr:col>
      <xdr:colOff>952500</xdr:colOff>
      <xdr:row>73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BD6DF5-1B4D-A04F-A68D-AA381CCC8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08000" y="9017000"/>
          <a:ext cx="8572500" cy="774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743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74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57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35"/>
  <sheetViews>
    <sheetView topLeftCell="A7" zoomScaleNormal="100" workbookViewId="0">
      <selection activeCell="A25" sqref="A25"/>
    </sheetView>
  </sheetViews>
  <sheetFormatPr defaultColWidth="9.36328125" defaultRowHeight="15" customHeight="1" x14ac:dyDescent="0.3"/>
  <cols>
    <col min="1" max="1" width="118.36328125" style="5" customWidth="1"/>
    <col min="2" max="16384" width="9.36328125" style="5"/>
  </cols>
  <sheetData>
    <row r="1" spans="1:1" s="19" customFormat="1" ht="15" customHeight="1" x14ac:dyDescent="0.35">
      <c r="A1" s="26" t="s">
        <v>69</v>
      </c>
    </row>
    <row r="2" spans="1:1" s="19" customFormat="1" ht="15" customHeight="1" x14ac:dyDescent="0.3">
      <c r="A2" s="13" t="s">
        <v>57</v>
      </c>
    </row>
    <row r="3" spans="1:1" s="19" customFormat="1" ht="15" customHeight="1" x14ac:dyDescent="0.3"/>
    <row r="4" spans="1:1" s="19" customFormat="1" ht="15" customHeight="1" x14ac:dyDescent="0.3"/>
    <row r="5" spans="1:1" ht="15" customHeight="1" x14ac:dyDescent="0.3">
      <c r="A5" s="18" t="s">
        <v>0</v>
      </c>
    </row>
    <row r="6" spans="1:1" ht="15" customHeight="1" x14ac:dyDescent="0.3">
      <c r="A6" s="18"/>
    </row>
    <row r="7" spans="1:1" ht="15" customHeight="1" x14ac:dyDescent="0.35">
      <c r="A7" s="22" t="s">
        <v>1</v>
      </c>
    </row>
    <row r="8" spans="1:1" ht="15" customHeight="1" x14ac:dyDescent="0.3">
      <c r="A8" s="13" t="str">
        <f>'Table 1'!A5</f>
        <v xml:space="preserve">Table 1. 
Receipts and Expenditures in CBO’s Baseline as Measured by the National Income and Product Accounts </v>
      </c>
    </row>
    <row r="9" spans="1:1" ht="15" customHeight="1" x14ac:dyDescent="0.3">
      <c r="A9" s="14" t="str">
        <f>'Table 2'!A5</f>
        <v>Table 2. 
Differences Between the Federal Budget and the Federal Sector of the National Income and Product Accounts</v>
      </c>
    </row>
    <row r="10" spans="1:1" ht="15" customHeight="1" x14ac:dyDescent="0.3">
      <c r="A10" s="14"/>
    </row>
    <row r="11" spans="1:1" ht="15" customHeight="1" x14ac:dyDescent="0.3">
      <c r="A11" s="14"/>
    </row>
    <row r="12" spans="1:1" ht="15" customHeight="1" x14ac:dyDescent="0.3">
      <c r="A12" s="13"/>
    </row>
    <row r="13" spans="1:1" ht="15" customHeight="1" x14ac:dyDescent="0.3">
      <c r="A13" s="13"/>
    </row>
    <row r="14" spans="1:1" ht="15" customHeight="1" x14ac:dyDescent="0.3">
      <c r="A14" s="13"/>
    </row>
    <row r="15" spans="1:1" ht="15" customHeight="1" x14ac:dyDescent="0.3">
      <c r="A15" s="13"/>
    </row>
    <row r="16" spans="1:1" ht="15" customHeight="1" x14ac:dyDescent="0.3">
      <c r="A16" s="13"/>
    </row>
    <row r="17" spans="1:1" ht="15" customHeight="1" x14ac:dyDescent="0.3">
      <c r="A17" s="13"/>
    </row>
    <row r="18" spans="1:1" ht="15" customHeight="1" x14ac:dyDescent="0.3">
      <c r="A18" s="13"/>
    </row>
    <row r="19" spans="1:1" ht="15" customHeight="1" x14ac:dyDescent="0.35">
      <c r="A19" s="23"/>
    </row>
    <row r="20" spans="1:1" ht="15" customHeight="1" x14ac:dyDescent="0.3">
      <c r="A20" s="13"/>
    </row>
    <row r="21" spans="1:1" ht="15" customHeight="1" x14ac:dyDescent="0.3">
      <c r="A21" s="14"/>
    </row>
    <row r="22" spans="1:1" ht="15" customHeight="1" x14ac:dyDescent="0.3">
      <c r="A22" s="14"/>
    </row>
    <row r="23" spans="1:1" ht="15" customHeight="1" x14ac:dyDescent="0.3">
      <c r="A23" s="13"/>
    </row>
    <row r="24" spans="1:1" ht="15" customHeight="1" x14ac:dyDescent="0.3">
      <c r="A24" s="13"/>
    </row>
    <row r="25" spans="1:1" ht="15" customHeight="1" x14ac:dyDescent="0.3">
      <c r="A25" s="13"/>
    </row>
    <row r="26" spans="1:1" ht="15" customHeight="1" x14ac:dyDescent="0.3">
      <c r="A26" s="13"/>
    </row>
    <row r="27" spans="1:1" ht="15" customHeight="1" x14ac:dyDescent="0.3">
      <c r="A27" s="13"/>
    </row>
    <row r="28" spans="1:1" ht="15" customHeight="1" x14ac:dyDescent="0.3">
      <c r="A28" s="13"/>
    </row>
    <row r="29" spans="1:1" ht="15" customHeight="1" x14ac:dyDescent="0.3">
      <c r="A29" s="13"/>
    </row>
    <row r="30" spans="1:1" ht="15" customHeight="1" x14ac:dyDescent="0.3">
      <c r="A30" s="13"/>
    </row>
    <row r="31" spans="1:1" ht="15" customHeight="1" x14ac:dyDescent="0.3">
      <c r="A31" s="13"/>
    </row>
    <row r="32" spans="1:1" ht="15" customHeight="1" x14ac:dyDescent="0.3">
      <c r="A32" s="8"/>
    </row>
    <row r="34" spans="1:1" ht="15" customHeight="1" x14ac:dyDescent="0.35">
      <c r="A34" s="6"/>
    </row>
    <row r="35" spans="1:1" ht="15" customHeight="1" x14ac:dyDescent="0.3">
      <c r="A35" s="10"/>
    </row>
  </sheetData>
  <hyperlinks>
    <hyperlink ref="A8" location="'Table 1'!A1" display="'Table 1'!A1" xr:uid="{00000000-0004-0000-0000-000000000000}"/>
    <hyperlink ref="A9" location="'Table 2'!A1" display="'Table 2'!A1" xr:uid="{00000000-0004-0000-0000-000001000000}"/>
    <hyperlink ref="A2" r:id="rId1" xr:uid="{8E54C461-117E-456D-A3C6-B162C508C48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pageSetUpPr fitToPage="1"/>
  </sheetPr>
  <dimension ref="A1:P49"/>
  <sheetViews>
    <sheetView topLeftCell="A10" zoomScale="69" zoomScaleNormal="100" workbookViewId="0">
      <selection activeCell="B12" sqref="B12"/>
    </sheetView>
  </sheetViews>
  <sheetFormatPr defaultColWidth="12.6328125" defaultRowHeight="15" customHeight="1" x14ac:dyDescent="0.3"/>
  <cols>
    <col min="1" max="1" width="56.36328125" style="2" customWidth="1"/>
    <col min="2" max="13" width="8.6328125" style="2" customWidth="1"/>
    <col min="14" max="16384" width="12.6328125" style="2"/>
  </cols>
  <sheetData>
    <row r="1" spans="1:16" s="12" customFormat="1" ht="15" customHeight="1" x14ac:dyDescent="0.35">
      <c r="A1" s="26" t="s">
        <v>69</v>
      </c>
    </row>
    <row r="2" spans="1:16" s="12" customFormat="1" ht="15" customHeight="1" x14ac:dyDescent="0.3">
      <c r="A2" s="13" t="s">
        <v>57</v>
      </c>
    </row>
    <row r="3" spans="1:16" s="12" customFormat="1" ht="15" customHeight="1" x14ac:dyDescent="0.3"/>
    <row r="4" spans="1:16" s="12" customFormat="1" ht="15" customHeight="1" x14ac:dyDescent="0.3"/>
    <row r="5" spans="1:16" s="1" customFormat="1" ht="30" customHeight="1" x14ac:dyDescent="0.3">
      <c r="A5" s="92" t="s">
        <v>64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15"/>
      <c r="N5" s="15"/>
      <c r="O5" s="15"/>
      <c r="P5" s="15"/>
    </row>
    <row r="6" spans="1:16" s="1" customFormat="1" ht="15" customHeight="1" x14ac:dyDescent="0.3">
      <c r="A6" s="16" t="s">
        <v>27</v>
      </c>
      <c r="B6" s="11"/>
      <c r="C6" s="11"/>
      <c r="D6" s="21"/>
      <c r="E6" s="21"/>
      <c r="F6" s="21"/>
      <c r="G6" s="21"/>
      <c r="H6" s="21"/>
      <c r="I6" s="21"/>
      <c r="J6" s="21"/>
      <c r="K6" s="21"/>
      <c r="L6" s="21"/>
      <c r="M6" s="21"/>
      <c r="N6" s="15"/>
      <c r="O6" s="15"/>
      <c r="P6" s="15"/>
    </row>
    <row r="7" spans="1:16" s="1" customFormat="1" ht="15" customHeight="1" x14ac:dyDescent="0.3">
      <c r="A7" s="17"/>
      <c r="B7" s="24"/>
      <c r="C7" s="2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s="4" customFormat="1" ht="45" customHeight="1" x14ac:dyDescent="0.3">
      <c r="A8" s="28"/>
      <c r="B8" s="40">
        <v>2021</v>
      </c>
      <c r="C8" s="29">
        <v>2022</v>
      </c>
      <c r="D8" s="29">
        <v>2023</v>
      </c>
      <c r="E8" s="29">
        <v>2024</v>
      </c>
      <c r="F8" s="29">
        <v>2025</v>
      </c>
      <c r="G8" s="29">
        <v>2026</v>
      </c>
      <c r="H8" s="29">
        <v>2027</v>
      </c>
      <c r="I8" s="29">
        <v>2028</v>
      </c>
      <c r="J8" s="29">
        <v>2029</v>
      </c>
      <c r="K8" s="29">
        <v>2030</v>
      </c>
      <c r="L8" s="29">
        <v>2031</v>
      </c>
      <c r="M8" s="40" t="s">
        <v>75</v>
      </c>
    </row>
    <row r="9" spans="1:16" s="4" customFormat="1" ht="20" customHeight="1" x14ac:dyDescent="0.3">
      <c r="A9" s="30"/>
      <c r="B9" s="93" t="s">
        <v>52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31"/>
    </row>
    <row r="10" spans="1:16" s="4" customFormat="1" ht="15" customHeight="1" x14ac:dyDescent="0.3">
      <c r="A10" s="26" t="s">
        <v>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26"/>
    </row>
    <row r="11" spans="1:16" s="4" customFormat="1" ht="15" customHeight="1" x14ac:dyDescent="0.3">
      <c r="A11" s="33" t="s">
        <v>58</v>
      </c>
      <c r="B11" s="42">
        <v>1877.8879999999999</v>
      </c>
      <c r="C11" s="42">
        <v>2166.6060000000002</v>
      </c>
      <c r="D11" s="42">
        <v>2242.0459999999998</v>
      </c>
      <c r="E11" s="42">
        <v>2321.4650000000001</v>
      </c>
      <c r="F11" s="42">
        <v>2347.9670000000001</v>
      </c>
      <c r="G11" s="42">
        <v>2546.7579999999998</v>
      </c>
      <c r="H11" s="42">
        <v>2750.7080000000001</v>
      </c>
      <c r="I11" s="42">
        <v>2828.3609999999999</v>
      </c>
      <c r="J11" s="42">
        <v>2935.06</v>
      </c>
      <c r="K11" s="42">
        <v>3044.953</v>
      </c>
      <c r="L11" s="42">
        <v>3161.4589999999998</v>
      </c>
      <c r="M11" s="42">
        <v>26345.383000000002</v>
      </c>
    </row>
    <row r="12" spans="1:16" s="4" customFormat="1" ht="15" customHeight="1" x14ac:dyDescent="0.3">
      <c r="A12" s="33" t="s">
        <v>59</v>
      </c>
      <c r="B12" s="42">
        <v>259.06299999999999</v>
      </c>
      <c r="C12" s="42">
        <v>299.779</v>
      </c>
      <c r="D12" s="42">
        <v>339.40499999999997</v>
      </c>
      <c r="E12" s="42">
        <v>340.46699999999998</v>
      </c>
      <c r="F12" s="42">
        <v>343.9</v>
      </c>
      <c r="G12" s="42">
        <v>372.459</v>
      </c>
      <c r="H12" s="42">
        <v>388.49299999999999</v>
      </c>
      <c r="I12" s="42">
        <v>388.197</v>
      </c>
      <c r="J12" s="42">
        <v>387.16699999999997</v>
      </c>
      <c r="K12" s="42">
        <v>386.149</v>
      </c>
      <c r="L12" s="42">
        <v>391.88799999999998</v>
      </c>
      <c r="M12" s="42">
        <v>3637.9029999999998</v>
      </c>
    </row>
    <row r="13" spans="1:16" s="4" customFormat="1" ht="15" customHeight="1" x14ac:dyDescent="0.3">
      <c r="A13" s="33" t="s">
        <v>4</v>
      </c>
      <c r="B13" s="42">
        <v>168.43899999999999</v>
      </c>
      <c r="C13" s="42">
        <v>178.423</v>
      </c>
      <c r="D13" s="42">
        <v>181.85900000000001</v>
      </c>
      <c r="E13" s="42">
        <v>186.66300000000001</v>
      </c>
      <c r="F13" s="42">
        <v>187.04400000000001</v>
      </c>
      <c r="G13" s="42">
        <v>188.92599999999999</v>
      </c>
      <c r="H13" s="42">
        <v>190.91300000000001</v>
      </c>
      <c r="I13" s="42">
        <v>193.21299999999999</v>
      </c>
      <c r="J13" s="42">
        <v>195.55799999999999</v>
      </c>
      <c r="K13" s="42">
        <v>197.84700000000001</v>
      </c>
      <c r="L13" s="42">
        <v>194.34800000000001</v>
      </c>
      <c r="M13" s="42">
        <v>1894.7940000000001</v>
      </c>
    </row>
    <row r="14" spans="1:16" s="4" customFormat="1" ht="15" customHeight="1" x14ac:dyDescent="0.3">
      <c r="A14" s="33" t="s">
        <v>5</v>
      </c>
      <c r="B14" s="43">
        <v>29.24</v>
      </c>
      <c r="C14" s="43">
        <v>29.167999999999999</v>
      </c>
      <c r="D14" s="43">
        <v>30.577999999999999</v>
      </c>
      <c r="E14" s="43">
        <v>32.414000000000001</v>
      </c>
      <c r="F14" s="43">
        <v>35.039000000000001</v>
      </c>
      <c r="G14" s="43">
        <v>37.762</v>
      </c>
      <c r="H14" s="43">
        <v>39.274999999999999</v>
      </c>
      <c r="I14" s="43">
        <v>40.021999999999998</v>
      </c>
      <c r="J14" s="43">
        <v>40.107999999999997</v>
      </c>
      <c r="K14" s="43">
        <v>40.499000000000002</v>
      </c>
      <c r="L14" s="43">
        <v>41.378</v>
      </c>
      <c r="M14" s="43">
        <v>366.24299999999999</v>
      </c>
    </row>
    <row r="15" spans="1:16" s="4" customFormat="1" ht="15" customHeight="1" x14ac:dyDescent="0.3">
      <c r="A15" s="34" t="s">
        <v>6</v>
      </c>
      <c r="B15" s="42">
        <v>2334.6309999999999</v>
      </c>
      <c r="C15" s="42">
        <v>2673.9749999999999</v>
      </c>
      <c r="D15" s="42">
        <v>2793.8879999999999</v>
      </c>
      <c r="E15" s="42">
        <v>2881.009</v>
      </c>
      <c r="F15" s="42">
        <v>2913.9490000000001</v>
      </c>
      <c r="G15" s="42">
        <v>3145.9059999999999</v>
      </c>
      <c r="H15" s="42">
        <v>3369.3879999999999</v>
      </c>
      <c r="I15" s="42">
        <v>3449.7930000000001</v>
      </c>
      <c r="J15" s="42">
        <v>3557.8939999999998</v>
      </c>
      <c r="K15" s="42">
        <v>3669.4479999999999</v>
      </c>
      <c r="L15" s="42">
        <v>3789.0720000000001</v>
      </c>
      <c r="M15" s="42">
        <v>32244.324000000001</v>
      </c>
    </row>
    <row r="16" spans="1:16" s="4" customFormat="1" ht="20" customHeight="1" x14ac:dyDescent="0.3">
      <c r="A16" s="26" t="s">
        <v>60</v>
      </c>
      <c r="B16" s="42">
        <v>1529.57</v>
      </c>
      <c r="C16" s="42">
        <v>1610.604</v>
      </c>
      <c r="D16" s="42">
        <v>1682.3440000000001</v>
      </c>
      <c r="E16" s="42">
        <v>1739.5340000000001</v>
      </c>
      <c r="F16" s="42">
        <v>1800.52</v>
      </c>
      <c r="G16" s="42">
        <v>1860.0550000000001</v>
      </c>
      <c r="H16" s="42">
        <v>1944.3219999999999</v>
      </c>
      <c r="I16" s="42">
        <v>2026.875</v>
      </c>
      <c r="J16" s="42">
        <v>2103.1379999999999</v>
      </c>
      <c r="K16" s="42">
        <v>2188.1439999999998</v>
      </c>
      <c r="L16" s="42">
        <v>2279.6080000000002</v>
      </c>
      <c r="M16" s="42">
        <v>19235.143</v>
      </c>
    </row>
    <row r="17" spans="1:13" s="4" customFormat="1" ht="15" customHeight="1" x14ac:dyDescent="0.3">
      <c r="A17" s="26" t="s">
        <v>8</v>
      </c>
      <c r="B17" s="42">
        <v>128.476</v>
      </c>
      <c r="C17" s="42">
        <v>168.22800000000001</v>
      </c>
      <c r="D17" s="42">
        <v>191.89699999999999</v>
      </c>
      <c r="E17" s="42">
        <v>183.196</v>
      </c>
      <c r="F17" s="42">
        <v>165.602</v>
      </c>
      <c r="G17" s="42">
        <v>156.84299999999999</v>
      </c>
      <c r="H17" s="42">
        <v>153.24</v>
      </c>
      <c r="I17" s="42">
        <v>145.08799999999999</v>
      </c>
      <c r="J17" s="42">
        <v>164.916</v>
      </c>
      <c r="K17" s="42">
        <v>177.03200000000001</v>
      </c>
      <c r="L17" s="42">
        <v>185.702</v>
      </c>
      <c r="M17" s="42">
        <v>1691.7449999999999</v>
      </c>
    </row>
    <row r="18" spans="1:13" s="4" customFormat="1" ht="15" customHeight="1" x14ac:dyDescent="0.3">
      <c r="A18" s="26" t="s">
        <v>7</v>
      </c>
      <c r="B18" s="42">
        <v>60.444000000000003</v>
      </c>
      <c r="C18" s="42">
        <v>75.688999999999993</v>
      </c>
      <c r="D18" s="42">
        <v>78.649000000000001</v>
      </c>
      <c r="E18" s="42">
        <v>83.75</v>
      </c>
      <c r="F18" s="42">
        <v>85.49</v>
      </c>
      <c r="G18" s="42">
        <v>90.14</v>
      </c>
      <c r="H18" s="42">
        <v>93.778999999999996</v>
      </c>
      <c r="I18" s="42">
        <v>96.319000000000003</v>
      </c>
      <c r="J18" s="42">
        <v>101.643</v>
      </c>
      <c r="K18" s="42">
        <v>102.32299999999999</v>
      </c>
      <c r="L18" s="42">
        <v>99.528000000000006</v>
      </c>
      <c r="M18" s="42">
        <v>907.31100000000004</v>
      </c>
    </row>
    <row r="19" spans="1:13" s="4" customFormat="1" ht="15" customHeight="1" x14ac:dyDescent="0.3">
      <c r="A19" s="26" t="s">
        <v>9</v>
      </c>
      <c r="B19" s="43">
        <v>-1.468</v>
      </c>
      <c r="C19" s="43">
        <v>-1.4790000000000001</v>
      </c>
      <c r="D19" s="43">
        <v>-2.073</v>
      </c>
      <c r="E19" s="43">
        <v>-2.847</v>
      </c>
      <c r="F19" s="43">
        <v>-2.681</v>
      </c>
      <c r="G19" s="43">
        <v>-2.855</v>
      </c>
      <c r="H19" s="43">
        <v>-2.7770000000000001</v>
      </c>
      <c r="I19" s="43">
        <v>-3.2250000000000001</v>
      </c>
      <c r="J19" s="43">
        <v>-3.5720000000000001</v>
      </c>
      <c r="K19" s="43">
        <v>-4.3019999999999996</v>
      </c>
      <c r="L19" s="43">
        <v>-6.0430000000000001</v>
      </c>
      <c r="M19" s="43">
        <v>-31.853000000000002</v>
      </c>
    </row>
    <row r="20" spans="1:13" s="4" customFormat="1" ht="15" customHeight="1" x14ac:dyDescent="0.3">
      <c r="A20" s="62" t="s">
        <v>10</v>
      </c>
      <c r="B20" s="44">
        <v>4051.652</v>
      </c>
      <c r="C20" s="44">
        <v>4527.0169999999998</v>
      </c>
      <c r="D20" s="44">
        <v>4744.7060000000001</v>
      </c>
      <c r="E20" s="44">
        <v>4884.6419999999998</v>
      </c>
      <c r="F20" s="44">
        <v>4962.8819999999996</v>
      </c>
      <c r="G20" s="44">
        <v>5250.09</v>
      </c>
      <c r="H20" s="44">
        <v>5557.951</v>
      </c>
      <c r="I20" s="44">
        <v>5714.85</v>
      </c>
      <c r="J20" s="44">
        <v>5924.02</v>
      </c>
      <c r="K20" s="44">
        <v>6132.6440000000002</v>
      </c>
      <c r="L20" s="44">
        <v>6347.8680000000004</v>
      </c>
      <c r="M20" s="44">
        <v>54046.669000000002</v>
      </c>
    </row>
    <row r="21" spans="1:13" s="4" customFormat="1" ht="30" customHeight="1" x14ac:dyDescent="0.3">
      <c r="A21" s="36"/>
      <c r="B21" s="94" t="s">
        <v>53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45"/>
    </row>
    <row r="22" spans="1:13" s="4" customFormat="1" ht="15" customHeight="1" x14ac:dyDescent="0.3">
      <c r="A22" s="27" t="s">
        <v>11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6"/>
    </row>
    <row r="23" spans="1:13" s="12" customFormat="1" ht="15" customHeight="1" x14ac:dyDescent="0.3">
      <c r="A23" s="33" t="s">
        <v>12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6"/>
    </row>
    <row r="24" spans="1:13" ht="15" customHeight="1" x14ac:dyDescent="0.3">
      <c r="A24" s="37" t="s">
        <v>13</v>
      </c>
      <c r="B24" s="42">
        <v>536.32500000000005</v>
      </c>
      <c r="C24" s="42">
        <v>545.80899999999997</v>
      </c>
      <c r="D24" s="42">
        <v>560.06399999999996</v>
      </c>
      <c r="E24" s="42">
        <v>572.15899999999999</v>
      </c>
      <c r="F24" s="42">
        <v>585.01300000000003</v>
      </c>
      <c r="G24" s="42">
        <v>598.05899999999997</v>
      </c>
      <c r="H24" s="42">
        <v>613.03899999999999</v>
      </c>
      <c r="I24" s="42">
        <v>627.79200000000003</v>
      </c>
      <c r="J24" s="42">
        <v>642.54200000000003</v>
      </c>
      <c r="K24" s="42">
        <v>657.73099999999999</v>
      </c>
      <c r="L24" s="42">
        <v>674.39499999999998</v>
      </c>
      <c r="M24" s="42">
        <v>6076.6019999999999</v>
      </c>
    </row>
    <row r="25" spans="1:13" ht="15" customHeight="1" x14ac:dyDescent="0.3">
      <c r="A25" s="37" t="s">
        <v>14</v>
      </c>
      <c r="B25" s="43">
        <v>173.97499999999999</v>
      </c>
      <c r="C25" s="43">
        <v>180.893</v>
      </c>
      <c r="D25" s="43">
        <v>185.48400000000001</v>
      </c>
      <c r="E25" s="43">
        <v>189.96299999999999</v>
      </c>
      <c r="F25" s="43">
        <v>194.47200000000001</v>
      </c>
      <c r="G25" s="43">
        <v>199.083</v>
      </c>
      <c r="H25" s="43">
        <v>203.86699999999999</v>
      </c>
      <c r="I25" s="43">
        <v>208.86699999999999</v>
      </c>
      <c r="J25" s="43">
        <v>214.07599999999999</v>
      </c>
      <c r="K25" s="43">
        <v>219.494</v>
      </c>
      <c r="L25" s="43">
        <v>225.15299999999999</v>
      </c>
      <c r="M25" s="43">
        <v>2021.3530000000001</v>
      </c>
    </row>
    <row r="26" spans="1:13" ht="15" customHeight="1" x14ac:dyDescent="0.3">
      <c r="A26" s="34" t="s">
        <v>15</v>
      </c>
      <c r="B26" s="42">
        <v>710.3</v>
      </c>
      <c r="C26" s="42">
        <v>726.702</v>
      </c>
      <c r="D26" s="42">
        <v>745.548</v>
      </c>
      <c r="E26" s="42">
        <v>762.12099999999998</v>
      </c>
      <c r="F26" s="42">
        <v>779.48500000000001</v>
      </c>
      <c r="G26" s="42">
        <v>797.14099999999996</v>
      </c>
      <c r="H26" s="42">
        <v>816.90599999999995</v>
      </c>
      <c r="I26" s="42">
        <v>836.65899999999999</v>
      </c>
      <c r="J26" s="42">
        <v>856.61800000000005</v>
      </c>
      <c r="K26" s="42">
        <v>877.22500000000002</v>
      </c>
      <c r="L26" s="42">
        <v>899.548</v>
      </c>
      <c r="M26" s="42">
        <v>8097.9549999999999</v>
      </c>
    </row>
    <row r="27" spans="1:13" ht="15" customHeight="1" x14ac:dyDescent="0.3">
      <c r="A27" s="33" t="s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1:13" ht="15" customHeight="1" x14ac:dyDescent="0.3">
      <c r="A28" s="37" t="s">
        <v>13</v>
      </c>
      <c r="B28" s="42">
        <v>355.2</v>
      </c>
      <c r="C28" s="42">
        <v>357.80700000000002</v>
      </c>
      <c r="D28" s="42">
        <v>349.66199999999998</v>
      </c>
      <c r="E28" s="42">
        <v>353.5</v>
      </c>
      <c r="F28" s="42">
        <v>359.56400000000002</v>
      </c>
      <c r="G28" s="42">
        <v>368.15100000000001</v>
      </c>
      <c r="H28" s="42">
        <v>377.36599999999999</v>
      </c>
      <c r="I28" s="42">
        <v>386.74400000000003</v>
      </c>
      <c r="J28" s="42">
        <v>396.36599999999999</v>
      </c>
      <c r="K28" s="42">
        <v>404.96100000000001</v>
      </c>
      <c r="L28" s="42">
        <v>415.78300000000002</v>
      </c>
      <c r="M28" s="42">
        <v>3769.904</v>
      </c>
    </row>
    <row r="29" spans="1:13" ht="15" customHeight="1" x14ac:dyDescent="0.3">
      <c r="A29" s="37" t="s">
        <v>14</v>
      </c>
      <c r="B29" s="43">
        <v>131.5</v>
      </c>
      <c r="C29" s="43">
        <v>136.01900000000001</v>
      </c>
      <c r="D29" s="43">
        <v>141.441</v>
      </c>
      <c r="E29" s="43">
        <v>146.22399999999999</v>
      </c>
      <c r="F29" s="43">
        <v>150.82300000000001</v>
      </c>
      <c r="G29" s="43">
        <v>155.31700000000001</v>
      </c>
      <c r="H29" s="43">
        <v>159.76300000000001</v>
      </c>
      <c r="I29" s="43">
        <v>164.18</v>
      </c>
      <c r="J29" s="43">
        <v>168.565</v>
      </c>
      <c r="K29" s="43">
        <v>172.88800000000001</v>
      </c>
      <c r="L29" s="43">
        <v>177.22200000000001</v>
      </c>
      <c r="M29" s="43">
        <v>1572.441</v>
      </c>
    </row>
    <row r="30" spans="1:13" ht="15" customHeight="1" x14ac:dyDescent="0.3">
      <c r="A30" s="63" t="s">
        <v>17</v>
      </c>
      <c r="B30" s="42">
        <v>486.7</v>
      </c>
      <c r="C30" s="42">
        <v>493.82600000000002</v>
      </c>
      <c r="D30" s="42">
        <v>491.10199999999998</v>
      </c>
      <c r="E30" s="42">
        <v>499.72500000000002</v>
      </c>
      <c r="F30" s="42">
        <v>510.387</v>
      </c>
      <c r="G30" s="42">
        <v>523.46699999999998</v>
      </c>
      <c r="H30" s="42">
        <v>537.12900000000002</v>
      </c>
      <c r="I30" s="42">
        <v>550.92499999999995</v>
      </c>
      <c r="J30" s="42">
        <v>564.93100000000004</v>
      </c>
      <c r="K30" s="42">
        <v>577.84900000000005</v>
      </c>
      <c r="L30" s="42">
        <v>593.005</v>
      </c>
      <c r="M30" s="42">
        <v>5342.3459999999995</v>
      </c>
    </row>
    <row r="31" spans="1:13" ht="18" customHeight="1" x14ac:dyDescent="0.3">
      <c r="A31" s="64" t="s">
        <v>73</v>
      </c>
      <c r="B31" s="42">
        <v>1197</v>
      </c>
      <c r="C31" s="42">
        <v>1220.528</v>
      </c>
      <c r="D31" s="42">
        <v>1236.6500000000001</v>
      </c>
      <c r="E31" s="42">
        <v>1261.846</v>
      </c>
      <c r="F31" s="42">
        <v>1289.8720000000001</v>
      </c>
      <c r="G31" s="42">
        <v>1320.6089999999999</v>
      </c>
      <c r="H31" s="42">
        <v>1354.0350000000001</v>
      </c>
      <c r="I31" s="42">
        <v>1387.5840000000001</v>
      </c>
      <c r="J31" s="42">
        <v>1421.549</v>
      </c>
      <c r="K31" s="42">
        <v>1455.0740000000001</v>
      </c>
      <c r="L31" s="42">
        <v>1492.5530000000001</v>
      </c>
      <c r="M31" s="42">
        <v>13440.300999999999</v>
      </c>
    </row>
    <row r="32" spans="1:13" ht="20" customHeight="1" x14ac:dyDescent="0.3">
      <c r="A32" s="65" t="s">
        <v>18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spans="1:14" ht="15" customHeight="1" x14ac:dyDescent="0.3">
      <c r="A33" s="66" t="s">
        <v>19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4" ht="15" customHeight="1" x14ac:dyDescent="0.3">
      <c r="A34" s="67" t="s">
        <v>20</v>
      </c>
      <c r="B34" s="42">
        <v>3605.8330000000001</v>
      </c>
      <c r="C34" s="42">
        <v>2832.5949999999998</v>
      </c>
      <c r="D34" s="42">
        <v>2833.72</v>
      </c>
      <c r="E34" s="42">
        <v>2976.7339999999999</v>
      </c>
      <c r="F34" s="42">
        <v>3148.9079999999999</v>
      </c>
      <c r="G34" s="42">
        <v>3329.0390000000002</v>
      </c>
      <c r="H34" s="42">
        <v>3503.0149999999999</v>
      </c>
      <c r="I34" s="42">
        <v>3709.3270000000002</v>
      </c>
      <c r="J34" s="42">
        <v>3920.5610000000001</v>
      </c>
      <c r="K34" s="42">
        <v>4138.4589999999998</v>
      </c>
      <c r="L34" s="42">
        <v>4353.2269999999999</v>
      </c>
      <c r="M34" s="42">
        <v>34745.586000000003</v>
      </c>
    </row>
    <row r="35" spans="1:14" ht="15" customHeight="1" x14ac:dyDescent="0.3">
      <c r="A35" s="67" t="s">
        <v>21</v>
      </c>
      <c r="B35" s="43">
        <v>30.664999999999999</v>
      </c>
      <c r="C35" s="43">
        <v>29.395</v>
      </c>
      <c r="D35" s="43">
        <v>31.253</v>
      </c>
      <c r="E35" s="43">
        <v>32.826000000000001</v>
      </c>
      <c r="F35" s="43">
        <v>35.154000000000003</v>
      </c>
      <c r="G35" s="43">
        <v>37.223999999999997</v>
      </c>
      <c r="H35" s="43">
        <v>39.374000000000002</v>
      </c>
      <c r="I35" s="43">
        <v>42.104999999999997</v>
      </c>
      <c r="J35" s="43">
        <v>43.744</v>
      </c>
      <c r="K35" s="43">
        <v>46.604999999999997</v>
      </c>
      <c r="L35" s="43">
        <v>49.075000000000003</v>
      </c>
      <c r="M35" s="43">
        <v>386.755</v>
      </c>
    </row>
    <row r="36" spans="1:14" ht="15" customHeight="1" x14ac:dyDescent="0.3">
      <c r="A36" s="68" t="s">
        <v>22</v>
      </c>
      <c r="B36" s="42">
        <v>3636.4969999999998</v>
      </c>
      <c r="C36" s="42">
        <v>2861.99</v>
      </c>
      <c r="D36" s="42">
        <v>2864.973</v>
      </c>
      <c r="E36" s="42">
        <v>3009.56</v>
      </c>
      <c r="F36" s="42">
        <v>3184.0619999999999</v>
      </c>
      <c r="G36" s="42">
        <v>3366.2629999999999</v>
      </c>
      <c r="H36" s="42">
        <v>3542.3890000000001</v>
      </c>
      <c r="I36" s="42">
        <v>3751.4319999999998</v>
      </c>
      <c r="J36" s="42">
        <v>3964.3049999999998</v>
      </c>
      <c r="K36" s="42">
        <v>4185.0640000000003</v>
      </c>
      <c r="L36" s="42">
        <v>4402.3019999999997</v>
      </c>
      <c r="M36" s="42">
        <v>35132.341</v>
      </c>
    </row>
    <row r="37" spans="1:14" ht="20" customHeight="1" x14ac:dyDescent="0.3">
      <c r="A37" s="66" t="s">
        <v>61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</row>
    <row r="38" spans="1:14" ht="15" customHeight="1" x14ac:dyDescent="0.3">
      <c r="A38" s="69" t="s">
        <v>23</v>
      </c>
      <c r="B38" s="42">
        <v>1053.453</v>
      </c>
      <c r="C38" s="42">
        <v>996.57500000000005</v>
      </c>
      <c r="D38" s="42">
        <v>835.29</v>
      </c>
      <c r="E38" s="42">
        <v>796.70399999999995</v>
      </c>
      <c r="F38" s="42">
        <v>800.61400000000003</v>
      </c>
      <c r="G38" s="42">
        <v>814.577</v>
      </c>
      <c r="H38" s="42">
        <v>840.78399999999999</v>
      </c>
      <c r="I38" s="42">
        <v>874.57299999999998</v>
      </c>
      <c r="J38" s="42">
        <v>912.572</v>
      </c>
      <c r="K38" s="42">
        <v>954.26800000000003</v>
      </c>
      <c r="L38" s="42">
        <v>998.62400000000002</v>
      </c>
      <c r="M38" s="42">
        <v>8824.5810000000001</v>
      </c>
    </row>
    <row r="39" spans="1:14" ht="15" customHeight="1" x14ac:dyDescent="0.3">
      <c r="A39" s="67" t="s">
        <v>21</v>
      </c>
      <c r="B39" s="43">
        <v>54.06</v>
      </c>
      <c r="C39" s="43">
        <v>55.259</v>
      </c>
      <c r="D39" s="43">
        <v>54.874000000000002</v>
      </c>
      <c r="E39" s="43">
        <v>54.808999999999997</v>
      </c>
      <c r="F39" s="43">
        <v>54.796999999999997</v>
      </c>
      <c r="G39" s="43">
        <v>55.305</v>
      </c>
      <c r="H39" s="43">
        <v>56.362000000000002</v>
      </c>
      <c r="I39" s="43">
        <v>57.426000000000002</v>
      </c>
      <c r="J39" s="43">
        <v>58.871000000000002</v>
      </c>
      <c r="K39" s="43">
        <v>60.246000000000002</v>
      </c>
      <c r="L39" s="43">
        <v>61.865000000000002</v>
      </c>
      <c r="M39" s="43">
        <v>569.81399999999996</v>
      </c>
    </row>
    <row r="40" spans="1:14" ht="15" customHeight="1" x14ac:dyDescent="0.3">
      <c r="A40" s="63" t="s">
        <v>62</v>
      </c>
      <c r="B40" s="42">
        <v>1107.5129999999999</v>
      </c>
      <c r="C40" s="42">
        <v>1051.8340000000001</v>
      </c>
      <c r="D40" s="42">
        <v>890.16399999999999</v>
      </c>
      <c r="E40" s="42">
        <v>851.51300000000003</v>
      </c>
      <c r="F40" s="42">
        <v>855.41099999999994</v>
      </c>
      <c r="G40" s="42">
        <v>869.88199999999995</v>
      </c>
      <c r="H40" s="42">
        <v>897.14599999999996</v>
      </c>
      <c r="I40" s="42">
        <v>931.99900000000002</v>
      </c>
      <c r="J40" s="42">
        <v>971.44299999999998</v>
      </c>
      <c r="K40" s="42">
        <v>1014.514</v>
      </c>
      <c r="L40" s="42">
        <v>1060.489</v>
      </c>
      <c r="M40" s="42">
        <v>9394.3950000000004</v>
      </c>
    </row>
    <row r="41" spans="1:14" s="61" customFormat="1" ht="18" customHeight="1" x14ac:dyDescent="0.3">
      <c r="A41" s="64" t="s">
        <v>74</v>
      </c>
      <c r="B41" s="42">
        <v>4744.01</v>
      </c>
      <c r="C41" s="42">
        <v>3913.8239999999996</v>
      </c>
      <c r="D41" s="42">
        <v>3755.1369999999997</v>
      </c>
      <c r="E41" s="42">
        <v>3861.0729999999999</v>
      </c>
      <c r="F41" s="42">
        <v>4039.473</v>
      </c>
      <c r="G41" s="42">
        <v>4236.1449999999995</v>
      </c>
      <c r="H41" s="42">
        <v>4439.5349999999999</v>
      </c>
      <c r="I41" s="42">
        <v>4683.4309999999996</v>
      </c>
      <c r="J41" s="42">
        <v>4935.7479999999996</v>
      </c>
      <c r="K41" s="42">
        <v>5199.5780000000004</v>
      </c>
      <c r="L41" s="42">
        <v>5462.7909999999993</v>
      </c>
      <c r="M41" s="42">
        <v>44526.736000000004</v>
      </c>
      <c r="N41" s="42"/>
    </row>
    <row r="42" spans="1:14" ht="20" customHeight="1" x14ac:dyDescent="0.3">
      <c r="A42" s="65" t="s">
        <v>24</v>
      </c>
      <c r="B42" s="42">
        <v>507.38099999999997</v>
      </c>
      <c r="C42" s="42">
        <v>545.29399999999998</v>
      </c>
      <c r="D42" s="42">
        <v>565.00300000000004</v>
      </c>
      <c r="E42" s="42">
        <v>603.44600000000003</v>
      </c>
      <c r="F42" s="42">
        <v>661.62800000000004</v>
      </c>
      <c r="G42" s="42">
        <v>740.73900000000003</v>
      </c>
      <c r="H42" s="42">
        <v>823.34199999999998</v>
      </c>
      <c r="I42" s="42">
        <v>917.56700000000001</v>
      </c>
      <c r="J42" s="42">
        <v>1006.249</v>
      </c>
      <c r="K42" s="42">
        <v>1109.3330000000001</v>
      </c>
      <c r="L42" s="42">
        <v>1217.874</v>
      </c>
      <c r="M42" s="42">
        <v>8190.4740000000002</v>
      </c>
    </row>
    <row r="43" spans="1:14" ht="15" customHeight="1" x14ac:dyDescent="0.3">
      <c r="A43" s="65" t="s">
        <v>25</v>
      </c>
      <c r="B43" s="43">
        <v>568.45899999999995</v>
      </c>
      <c r="C43" s="43">
        <v>190.68600000000001</v>
      </c>
      <c r="D43" s="43">
        <v>101.758</v>
      </c>
      <c r="E43" s="43">
        <v>77.375</v>
      </c>
      <c r="F43" s="43">
        <v>75.902000000000001</v>
      </c>
      <c r="G43" s="43">
        <v>74.444000000000003</v>
      </c>
      <c r="H43" s="43">
        <v>75.802999999999997</v>
      </c>
      <c r="I43" s="43">
        <v>76.733999999999995</v>
      </c>
      <c r="J43" s="43">
        <v>77.665000000000006</v>
      </c>
      <c r="K43" s="43">
        <v>78.858999999999995</v>
      </c>
      <c r="L43" s="43">
        <v>80.784000000000006</v>
      </c>
      <c r="M43" s="43">
        <v>910.00800000000004</v>
      </c>
    </row>
    <row r="44" spans="1:14" ht="15" customHeight="1" x14ac:dyDescent="0.3">
      <c r="A44" s="70" t="s">
        <v>26</v>
      </c>
      <c r="B44" s="44">
        <v>7016.8509999999997</v>
      </c>
      <c r="C44" s="44">
        <v>5870.3310000000001</v>
      </c>
      <c r="D44" s="44">
        <v>5658.549</v>
      </c>
      <c r="E44" s="44">
        <v>5803.741</v>
      </c>
      <c r="F44" s="44">
        <v>6066.875</v>
      </c>
      <c r="G44" s="44">
        <v>6371.9359999999997</v>
      </c>
      <c r="H44" s="44">
        <v>6692.7150000000001</v>
      </c>
      <c r="I44" s="44">
        <v>7065.3149999999996</v>
      </c>
      <c r="J44" s="44">
        <v>7441.2110000000002</v>
      </c>
      <c r="K44" s="44">
        <v>7842.8440000000001</v>
      </c>
      <c r="L44" s="44">
        <v>8254.0020000000004</v>
      </c>
      <c r="M44" s="44">
        <v>67067.519</v>
      </c>
    </row>
    <row r="45" spans="1:14" ht="30" customHeight="1" x14ac:dyDescent="0.3">
      <c r="A45" s="71"/>
      <c r="B45" s="94" t="s">
        <v>54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45"/>
    </row>
    <row r="46" spans="1:14" ht="15" customHeight="1" x14ac:dyDescent="0.3">
      <c r="A46" s="31" t="s">
        <v>54</v>
      </c>
      <c r="B46" s="44">
        <v>-2965.1979999999999</v>
      </c>
      <c r="C46" s="44">
        <v>-1343.3140000000001</v>
      </c>
      <c r="D46" s="44">
        <v>-913.84400000000005</v>
      </c>
      <c r="E46" s="44">
        <v>-919.09900000000005</v>
      </c>
      <c r="F46" s="44">
        <v>-1103.9929999999999</v>
      </c>
      <c r="G46" s="44">
        <v>-1121.846</v>
      </c>
      <c r="H46" s="44">
        <v>-1134.7639999999999</v>
      </c>
      <c r="I46" s="44">
        <v>-1350.4649999999999</v>
      </c>
      <c r="J46" s="44">
        <v>-1517.191</v>
      </c>
      <c r="K46" s="44">
        <v>-1710.2</v>
      </c>
      <c r="L46" s="44">
        <v>-1906.134</v>
      </c>
      <c r="M46" s="44">
        <v>-13020.85</v>
      </c>
    </row>
    <row r="47" spans="1:14" s="12" customFormat="1" ht="15" customHeight="1" x14ac:dyDescent="0.3">
      <c r="A47" s="25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4" ht="15" customHeight="1" x14ac:dyDescent="0.3">
      <c r="A48" s="7"/>
      <c r="B48" s="7"/>
      <c r="C48" s="7"/>
    </row>
    <row r="49" spans="1:3" ht="15" customHeight="1" x14ac:dyDescent="0.3">
      <c r="A49" s="9" t="s">
        <v>2</v>
      </c>
      <c r="B49" s="12"/>
      <c r="C49" s="12"/>
    </row>
  </sheetData>
  <mergeCells count="4">
    <mergeCell ref="A5:L5"/>
    <mergeCell ref="B9:L9"/>
    <mergeCell ref="B21:L21"/>
    <mergeCell ref="B45:L45"/>
  </mergeCells>
  <hyperlinks>
    <hyperlink ref="A49" location="Contents!A1" display="Back to Table of Contents" xr:uid="{00000000-0004-0000-0100-000000000000}"/>
    <hyperlink ref="A2" r:id="rId1" xr:uid="{E2AFA37D-01F8-48A3-9C0F-815F81EFA056}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9D34-1559-4E02-B9F6-794E0F2B6B2D}">
  <dimension ref="A2:X63"/>
  <sheetViews>
    <sheetView tabSelected="1" topLeftCell="D22" zoomScale="69" workbookViewId="0">
      <selection activeCell="S41" sqref="S41"/>
    </sheetView>
  </sheetViews>
  <sheetFormatPr defaultRowHeight="14.5" x14ac:dyDescent="0.35"/>
  <cols>
    <col min="1" max="1" width="31.90625" customWidth="1"/>
    <col min="2" max="2" width="46.08984375" customWidth="1"/>
    <col min="3" max="3" width="12.1796875" customWidth="1"/>
    <col min="9" max="9" width="17.54296875" customWidth="1"/>
    <col min="10" max="10" width="13.7265625" customWidth="1"/>
    <col min="11" max="11" width="8.1796875" customWidth="1"/>
    <col min="21" max="21" width="29.26953125" customWidth="1"/>
  </cols>
  <sheetData>
    <row r="2" spans="2:24" s="72" customFormat="1" x14ac:dyDescent="0.35">
      <c r="B2" s="72" t="s">
        <v>77</v>
      </c>
      <c r="D2" s="72" t="s">
        <v>78</v>
      </c>
      <c r="E2" s="72" t="s">
        <v>79</v>
      </c>
      <c r="F2" s="72" t="s">
        <v>80</v>
      </c>
      <c r="G2" s="72" t="s">
        <v>81</v>
      </c>
      <c r="H2" s="72" t="s">
        <v>82</v>
      </c>
      <c r="I2" s="72" t="s">
        <v>83</v>
      </c>
      <c r="J2" s="72" t="s">
        <v>84</v>
      </c>
      <c r="K2" s="72" t="s">
        <v>85</v>
      </c>
      <c r="L2" s="72" t="s">
        <v>86</v>
      </c>
      <c r="M2" s="72" t="s">
        <v>87</v>
      </c>
      <c r="N2" s="72" t="s">
        <v>88</v>
      </c>
      <c r="O2" s="72" t="s">
        <v>89</v>
      </c>
      <c r="P2" s="72" t="s">
        <v>90</v>
      </c>
      <c r="Q2" s="72" t="s">
        <v>91</v>
      </c>
      <c r="R2" s="72" t="s">
        <v>92</v>
      </c>
      <c r="S2" s="72" t="s">
        <v>93</v>
      </c>
      <c r="V2" s="72">
        <v>2022</v>
      </c>
      <c r="W2" s="72">
        <v>2023</v>
      </c>
      <c r="X2" s="72">
        <v>2024</v>
      </c>
    </row>
    <row r="3" spans="2:24" x14ac:dyDescent="0.35">
      <c r="B3" t="s">
        <v>94</v>
      </c>
      <c r="D3" t="s">
        <v>95</v>
      </c>
      <c r="E3">
        <v>384.12299999999988</v>
      </c>
      <c r="F3">
        <v>379.1028067950088</v>
      </c>
      <c r="G3">
        <v>382.98756493333315</v>
      </c>
      <c r="H3">
        <v>404.11069713866652</v>
      </c>
      <c r="I3">
        <v>422.17505958421322</v>
      </c>
      <c r="J3">
        <v>442.52433352758169</v>
      </c>
      <c r="K3">
        <v>462.59180486868502</v>
      </c>
      <c r="L3">
        <v>454.67521469543243</v>
      </c>
      <c r="M3">
        <v>461.67012952324978</v>
      </c>
      <c r="N3">
        <v>474.30455646417977</v>
      </c>
      <c r="O3">
        <v>462.38077136274694</v>
      </c>
      <c r="P3">
        <v>453.93971473725685</v>
      </c>
      <c r="Q3">
        <v>468.27371996674719</v>
      </c>
      <c r="R3">
        <v>482.30045126541711</v>
      </c>
      <c r="S3">
        <v>488.80668758803381</v>
      </c>
      <c r="U3" t="s">
        <v>94</v>
      </c>
      <c r="V3">
        <f>AVERAGE(F3:I3)</f>
        <v>397.09403211280539</v>
      </c>
      <c r="W3">
        <f>AVERAGE(J3:M3)</f>
        <v>455.36537065373727</v>
      </c>
      <c r="X3">
        <f>AVERAGE(N3:Q3)</f>
        <v>464.72469063273269</v>
      </c>
    </row>
    <row r="4" spans="2:24" x14ac:dyDescent="0.35">
      <c r="B4" t="s">
        <v>96</v>
      </c>
      <c r="D4" t="s">
        <v>97</v>
      </c>
      <c r="E4">
        <v>72.766999999999996</v>
      </c>
      <c r="F4">
        <v>75.34842857142857</v>
      </c>
      <c r="G4">
        <v>75.34842857142857</v>
      </c>
      <c r="H4">
        <v>75.34842857142857</v>
      </c>
      <c r="I4">
        <v>75.34842857142857</v>
      </c>
      <c r="J4">
        <v>75.34842857142857</v>
      </c>
      <c r="K4">
        <v>75.34842857142857</v>
      </c>
      <c r="L4">
        <v>75.34842857142857</v>
      </c>
      <c r="M4">
        <v>75.34842857142857</v>
      </c>
      <c r="N4">
        <v>75.34842857142857</v>
      </c>
      <c r="O4">
        <v>75.34842857142857</v>
      </c>
      <c r="P4">
        <v>75.34842857142857</v>
      </c>
      <c r="Q4">
        <v>75.34842857142857</v>
      </c>
      <c r="R4">
        <v>75.34842857142857</v>
      </c>
      <c r="S4">
        <v>75.34842857142857</v>
      </c>
      <c r="U4" t="s">
        <v>96</v>
      </c>
      <c r="V4">
        <f t="shared" ref="V4:V23" si="0">AVERAGE(F4:I4)</f>
        <v>75.34842857142857</v>
      </c>
      <c r="W4">
        <f t="shared" ref="W4:W23" si="1">AVERAGE(J4:M4)</f>
        <v>75.34842857142857</v>
      </c>
      <c r="X4">
        <f t="shared" ref="X4:X23" si="2">AVERAGE(N4:Q4)</f>
        <v>75.34842857142857</v>
      </c>
    </row>
    <row r="5" spans="2:24" x14ac:dyDescent="0.35">
      <c r="B5" t="s">
        <v>98</v>
      </c>
      <c r="D5" t="s">
        <v>99</v>
      </c>
      <c r="E5">
        <v>1562.1</v>
      </c>
      <c r="F5">
        <v>1573.9267891323836</v>
      </c>
      <c r="G5">
        <v>1585.9354345503814</v>
      </c>
      <c r="H5">
        <v>1587.9101975616902</v>
      </c>
      <c r="I5">
        <v>1587.2547789253952</v>
      </c>
      <c r="J5">
        <v>1587.4214144343857</v>
      </c>
      <c r="K5">
        <v>1591.6665815728984</v>
      </c>
      <c r="L5">
        <v>1597.5981128204228</v>
      </c>
      <c r="M5">
        <v>1605.1922935912212</v>
      </c>
      <c r="N5">
        <v>1614.118674329608</v>
      </c>
      <c r="O5">
        <v>1622.9240123392974</v>
      </c>
      <c r="P5">
        <v>1631.7773852169912</v>
      </c>
      <c r="Q5">
        <v>1641.0802481012545</v>
      </c>
      <c r="R5">
        <v>1650.0326668517271</v>
      </c>
      <c r="S5">
        <v>1660.2500755702192</v>
      </c>
      <c r="U5" t="s">
        <v>98</v>
      </c>
      <c r="V5">
        <f t="shared" si="0"/>
        <v>1583.7568000424626</v>
      </c>
      <c r="W5">
        <f t="shared" si="1"/>
        <v>1595.469600604732</v>
      </c>
      <c r="X5">
        <f t="shared" si="2"/>
        <v>1627.4750799967878</v>
      </c>
    </row>
    <row r="6" spans="2:24" x14ac:dyDescent="0.35">
      <c r="B6" t="s">
        <v>100</v>
      </c>
      <c r="D6" t="s">
        <v>101</v>
      </c>
      <c r="E6">
        <v>2514.9</v>
      </c>
      <c r="F6">
        <v>2575.543516678471</v>
      </c>
      <c r="G6">
        <v>2631.6341692094484</v>
      </c>
      <c r="H6">
        <v>2682.757733843011</v>
      </c>
      <c r="I6">
        <v>2728.521623719575</v>
      </c>
      <c r="J6">
        <v>2765.2889285658985</v>
      </c>
      <c r="K6">
        <v>2799.2252025612861</v>
      </c>
      <c r="L6">
        <v>2833.5779504667935</v>
      </c>
      <c r="M6">
        <v>2868.3522833478787</v>
      </c>
      <c r="N6">
        <v>2903.5533749941942</v>
      </c>
      <c r="O6">
        <v>2939.1864626893512</v>
      </c>
      <c r="P6">
        <v>2939.1864626893512</v>
      </c>
      <c r="Q6">
        <v>2939.1864626893512</v>
      </c>
      <c r="R6">
        <v>2939.1864626893512</v>
      </c>
      <c r="S6">
        <v>2939.1864626893512</v>
      </c>
      <c r="U6" t="s">
        <v>100</v>
      </c>
      <c r="V6">
        <f t="shared" si="0"/>
        <v>2654.6142608626265</v>
      </c>
      <c r="W6">
        <f t="shared" si="1"/>
        <v>2816.6110912354643</v>
      </c>
      <c r="X6">
        <f t="shared" si="2"/>
        <v>2930.2781907655617</v>
      </c>
    </row>
    <row r="7" spans="2:24" x14ac:dyDescent="0.35">
      <c r="B7" t="s">
        <v>102</v>
      </c>
      <c r="D7" t="s">
        <v>103</v>
      </c>
      <c r="E7">
        <v>286.71096</v>
      </c>
      <c r="F7">
        <v>71.095732406535092</v>
      </c>
      <c r="G7">
        <v>11.64100000000002</v>
      </c>
      <c r="H7">
        <v>6.6410000000000196</v>
      </c>
      <c r="I7">
        <v>6.6410000000000196</v>
      </c>
      <c r="J7">
        <v>85.260000000000019</v>
      </c>
      <c r="K7">
        <v>82.260000000000019</v>
      </c>
      <c r="L7">
        <v>82.260000000000019</v>
      </c>
      <c r="M7">
        <v>82.260000000000019</v>
      </c>
      <c r="N7">
        <v>84.935000000000016</v>
      </c>
      <c r="O7">
        <v>84.935000000000016</v>
      </c>
      <c r="P7">
        <v>84.935000000000016</v>
      </c>
      <c r="Q7">
        <v>84.935000000000016</v>
      </c>
      <c r="R7">
        <v>77.001000000000005</v>
      </c>
      <c r="S7">
        <v>77.001000000000005</v>
      </c>
      <c r="U7" t="s">
        <v>102</v>
      </c>
      <c r="V7">
        <f t="shared" si="0"/>
        <v>24.004683101633788</v>
      </c>
      <c r="W7">
        <f t="shared" si="1"/>
        <v>83.010000000000019</v>
      </c>
      <c r="X7">
        <f t="shared" si="2"/>
        <v>84.935000000000016</v>
      </c>
    </row>
    <row r="8" spans="2:24" x14ac:dyDescent="0.35">
      <c r="B8" t="s">
        <v>104</v>
      </c>
      <c r="D8" t="s">
        <v>105</v>
      </c>
      <c r="E8">
        <v>267.78904</v>
      </c>
      <c r="F8">
        <v>110.24799999999999</v>
      </c>
      <c r="G8">
        <v>110.24799999999999</v>
      </c>
      <c r="H8">
        <v>110.24799999999999</v>
      </c>
      <c r="I8">
        <v>110.24799999999999</v>
      </c>
      <c r="J8">
        <v>12.726000000000001</v>
      </c>
      <c r="K8">
        <v>12.726000000000001</v>
      </c>
      <c r="L8">
        <v>12.726000000000001</v>
      </c>
      <c r="M8">
        <v>12.726000000000001</v>
      </c>
      <c r="N8">
        <v>1.365</v>
      </c>
      <c r="O8">
        <v>1.365</v>
      </c>
      <c r="P8">
        <v>1.365</v>
      </c>
      <c r="Q8">
        <v>1.365</v>
      </c>
      <c r="R8">
        <v>-0.90100000000000025</v>
      </c>
      <c r="S8">
        <v>-0.90100000000000025</v>
      </c>
      <c r="U8" t="s">
        <v>104</v>
      </c>
      <c r="V8">
        <f t="shared" si="0"/>
        <v>110.24799999999999</v>
      </c>
      <c r="W8">
        <f t="shared" si="1"/>
        <v>12.726000000000001</v>
      </c>
      <c r="X8">
        <f t="shared" si="2"/>
        <v>1.365</v>
      </c>
    </row>
    <row r="9" spans="2:24" x14ac:dyDescent="0.35">
      <c r="B9" t="s">
        <v>106</v>
      </c>
      <c r="D9" t="s">
        <v>107</v>
      </c>
      <c r="E9">
        <v>236.5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 t="s">
        <v>106</v>
      </c>
      <c r="V9">
        <f t="shared" si="0"/>
        <v>0</v>
      </c>
      <c r="W9">
        <f t="shared" si="1"/>
        <v>0</v>
      </c>
      <c r="X9">
        <f t="shared" si="2"/>
        <v>0</v>
      </c>
    </row>
    <row r="10" spans="2:24" x14ac:dyDescent="0.35">
      <c r="B10" t="s">
        <v>108</v>
      </c>
      <c r="D10" t="s">
        <v>109</v>
      </c>
      <c r="E10">
        <v>36.100000000000023</v>
      </c>
      <c r="F10">
        <v>32.412642857142878</v>
      </c>
      <c r="G10">
        <v>28.861246753246771</v>
      </c>
      <c r="H10">
        <v>26.856993506493524</v>
      </c>
      <c r="I10">
        <v>25.893545454545471</v>
      </c>
      <c r="J10">
        <v>25.57708441558443</v>
      </c>
      <c r="K10">
        <v>25.752896103896116</v>
      </c>
      <c r="L10">
        <v>26.1467142857143</v>
      </c>
      <c r="M10">
        <v>26.547564935064948</v>
      </c>
      <c r="N10">
        <v>26.969512987013001</v>
      </c>
      <c r="O10">
        <v>27.496948051948067</v>
      </c>
      <c r="P10">
        <v>27.932961038961054</v>
      </c>
      <c r="Q10">
        <v>28.277551948051961</v>
      </c>
      <c r="R10">
        <v>28.706532467532483</v>
      </c>
      <c r="S10">
        <v>29.121448051948068</v>
      </c>
      <c r="U10" t="s">
        <v>108</v>
      </c>
      <c r="V10">
        <f t="shared" si="0"/>
        <v>28.506107142857161</v>
      </c>
      <c r="W10">
        <f t="shared" si="1"/>
        <v>26.006064935064948</v>
      </c>
      <c r="X10">
        <f t="shared" si="2"/>
        <v>27.669243506493522</v>
      </c>
    </row>
    <row r="11" spans="2:24" x14ac:dyDescent="0.35">
      <c r="B11" t="s">
        <v>110</v>
      </c>
      <c r="D11" t="s">
        <v>111</v>
      </c>
      <c r="E11">
        <v>530.82100000000003</v>
      </c>
      <c r="F11">
        <v>538.14001996493334</v>
      </c>
      <c r="G11">
        <v>570.27040489328328</v>
      </c>
      <c r="H11">
        <v>578.13335771320669</v>
      </c>
      <c r="I11">
        <v>532.12913303510197</v>
      </c>
      <c r="J11">
        <v>531.19254142829129</v>
      </c>
      <c r="K11">
        <v>532.8055920209647</v>
      </c>
      <c r="L11">
        <v>534.42354089818025</v>
      </c>
      <c r="M11">
        <v>536.0464029343575</v>
      </c>
      <c r="N11">
        <v>558.00706656737646</v>
      </c>
      <c r="O11">
        <v>580.86741116936116</v>
      </c>
      <c r="P11">
        <v>604.66429472691186</v>
      </c>
      <c r="Q11">
        <v>629.43608521875183</v>
      </c>
      <c r="R11">
        <v>655.22272247684373</v>
      </c>
      <c r="S11">
        <v>682.06578258182287</v>
      </c>
      <c r="U11" t="s">
        <v>110</v>
      </c>
      <c r="V11">
        <f t="shared" si="0"/>
        <v>554.66822890163132</v>
      </c>
      <c r="W11">
        <f t="shared" si="1"/>
        <v>533.61701932044843</v>
      </c>
      <c r="X11">
        <f t="shared" si="2"/>
        <v>593.24371442060033</v>
      </c>
    </row>
    <row r="12" spans="2:24" x14ac:dyDescent="0.35">
      <c r="B12" t="s">
        <v>112</v>
      </c>
      <c r="D12" t="s">
        <v>113</v>
      </c>
      <c r="E12">
        <v>740</v>
      </c>
      <c r="F12">
        <v>750.20320366762178</v>
      </c>
      <c r="G12">
        <v>760.54709026103137</v>
      </c>
      <c r="H12">
        <v>771.03359953231575</v>
      </c>
      <c r="I12">
        <v>781.66469797908303</v>
      </c>
      <c r="J12">
        <v>784.03834709124271</v>
      </c>
      <c r="K12">
        <v>786.4192041662568</v>
      </c>
      <c r="L12">
        <v>788.80729109225035</v>
      </c>
      <c r="M12">
        <v>791.20262982381519</v>
      </c>
      <c r="N12">
        <v>823.6164931087975</v>
      </c>
      <c r="O12">
        <v>857.35828238069348</v>
      </c>
      <c r="P12">
        <v>892.48239989977117</v>
      </c>
      <c r="Q12">
        <v>929.04547666942995</v>
      </c>
      <c r="R12">
        <v>967.10646374299392</v>
      </c>
      <c r="S12">
        <v>1006.726727271148</v>
      </c>
      <c r="U12" t="s">
        <v>112</v>
      </c>
      <c r="V12">
        <f t="shared" si="0"/>
        <v>765.86214786001301</v>
      </c>
      <c r="W12">
        <f t="shared" si="1"/>
        <v>787.61686804339126</v>
      </c>
      <c r="X12">
        <f t="shared" si="2"/>
        <v>875.62566301467314</v>
      </c>
    </row>
    <row r="13" spans="2:24" x14ac:dyDescent="0.35">
      <c r="B13" t="s">
        <v>114</v>
      </c>
      <c r="D13" t="s">
        <v>115</v>
      </c>
      <c r="E13">
        <v>826.5</v>
      </c>
      <c r="F13">
        <v>840.90322653846329</v>
      </c>
      <c r="G13">
        <v>840.36452608091781</v>
      </c>
      <c r="H13">
        <v>856.11491844085015</v>
      </c>
      <c r="I13">
        <v>858.15980902786953</v>
      </c>
      <c r="J13">
        <v>874.5047043210385</v>
      </c>
      <c r="K13">
        <v>891.12996993440447</v>
      </c>
      <c r="L13">
        <v>908.06562072077816</v>
      </c>
      <c r="M13">
        <v>925.31745141197712</v>
      </c>
      <c r="N13">
        <v>942.89136492448665</v>
      </c>
      <c r="O13">
        <v>960.53728015007744</v>
      </c>
      <c r="P13">
        <v>978.50792280104577</v>
      </c>
      <c r="Q13">
        <v>996.8092686456896</v>
      </c>
      <c r="R13">
        <v>1015.4474034208649</v>
      </c>
      <c r="S13">
        <v>1034.4285248556728</v>
      </c>
      <c r="U13" t="s">
        <v>114</v>
      </c>
      <c r="V13">
        <f t="shared" si="0"/>
        <v>848.88562002202514</v>
      </c>
      <c r="W13">
        <f t="shared" si="1"/>
        <v>899.75443659704956</v>
      </c>
      <c r="X13">
        <f t="shared" si="2"/>
        <v>969.68645913032492</v>
      </c>
    </row>
    <row r="14" spans="2:24" x14ac:dyDescent="0.35">
      <c r="B14" t="s">
        <v>116</v>
      </c>
      <c r="D14" t="s">
        <v>117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 t="s">
        <v>116</v>
      </c>
      <c r="V14">
        <f t="shared" si="0"/>
        <v>0</v>
      </c>
      <c r="W14">
        <f t="shared" si="1"/>
        <v>0</v>
      </c>
      <c r="X14">
        <f t="shared" si="2"/>
        <v>0</v>
      </c>
    </row>
    <row r="15" spans="2:24" x14ac:dyDescent="0.35">
      <c r="B15" t="s">
        <v>118</v>
      </c>
      <c r="D15" t="s">
        <v>119</v>
      </c>
      <c r="E15">
        <v>38.9</v>
      </c>
      <c r="F15">
        <v>0</v>
      </c>
      <c r="G15">
        <v>14.93</v>
      </c>
      <c r="H15">
        <v>14.93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 t="s">
        <v>118</v>
      </c>
      <c r="V15">
        <f t="shared" si="0"/>
        <v>7.4649999999999999</v>
      </c>
      <c r="W15">
        <f t="shared" si="1"/>
        <v>0</v>
      </c>
      <c r="X15">
        <f t="shared" si="2"/>
        <v>0</v>
      </c>
    </row>
    <row r="16" spans="2:24" x14ac:dyDescent="0.35">
      <c r="B16" t="s">
        <v>120</v>
      </c>
      <c r="D16" t="s">
        <v>121</v>
      </c>
      <c r="E16">
        <v>44.966160000000031</v>
      </c>
      <c r="F16">
        <v>80.757000000000005</v>
      </c>
      <c r="G16">
        <v>80.757000000000005</v>
      </c>
      <c r="H16">
        <v>80.757000000000005</v>
      </c>
      <c r="I16">
        <v>80.757000000000005</v>
      </c>
      <c r="J16">
        <v>12</v>
      </c>
      <c r="K16">
        <v>12</v>
      </c>
      <c r="L16">
        <v>12</v>
      </c>
      <c r="M16">
        <v>12</v>
      </c>
      <c r="N16">
        <v>4.2219999999999995</v>
      </c>
      <c r="O16">
        <v>4.2219999999999995</v>
      </c>
      <c r="P16">
        <v>4.2219999999999995</v>
      </c>
      <c r="Q16">
        <v>4.2219999999999995</v>
      </c>
      <c r="R16">
        <v>2.3719999999999999</v>
      </c>
      <c r="S16">
        <v>2.3719999999999999</v>
      </c>
      <c r="U16" t="s">
        <v>120</v>
      </c>
      <c r="V16">
        <f t="shared" si="0"/>
        <v>80.757000000000005</v>
      </c>
      <c r="W16">
        <f t="shared" si="1"/>
        <v>12</v>
      </c>
      <c r="X16">
        <f t="shared" si="2"/>
        <v>4.2219999999999995</v>
      </c>
    </row>
    <row r="17" spans="2:24" x14ac:dyDescent="0.35">
      <c r="B17" t="s">
        <v>122</v>
      </c>
      <c r="D17" t="s">
        <v>123</v>
      </c>
      <c r="E17">
        <v>40.50400000000004</v>
      </c>
      <c r="F17">
        <v>31.919000000000004</v>
      </c>
      <c r="G17">
        <v>19.719000000000005</v>
      </c>
      <c r="H17">
        <v>19.719000000000005</v>
      </c>
      <c r="I17">
        <v>19.719000000000005</v>
      </c>
      <c r="J17">
        <v>1.4159999999999999</v>
      </c>
      <c r="K17">
        <v>1.4159999999999999</v>
      </c>
      <c r="L17">
        <v>1.4159999999999999</v>
      </c>
      <c r="M17">
        <v>1.4159999999999999</v>
      </c>
      <c r="N17">
        <v>1.4790000000000001</v>
      </c>
      <c r="O17">
        <v>1.4790000000000001</v>
      </c>
      <c r="P17">
        <v>1.4790000000000001</v>
      </c>
      <c r="Q17">
        <v>1.4790000000000001</v>
      </c>
      <c r="R17">
        <v>1.63</v>
      </c>
      <c r="S17">
        <v>1.63</v>
      </c>
      <c r="U17" t="s">
        <v>122</v>
      </c>
      <c r="V17">
        <f t="shared" si="0"/>
        <v>22.769000000000005</v>
      </c>
      <c r="W17">
        <f t="shared" si="1"/>
        <v>1.4159999999999999</v>
      </c>
      <c r="X17">
        <f t="shared" si="2"/>
        <v>1.4790000000000001</v>
      </c>
    </row>
    <row r="18" spans="2:24" x14ac:dyDescent="0.35">
      <c r="B18" t="s">
        <v>124</v>
      </c>
      <c r="D18" t="s">
        <v>125</v>
      </c>
      <c r="E18">
        <v>1917.9298399999998</v>
      </c>
      <c r="F18">
        <v>1912.7993733112776</v>
      </c>
      <c r="G18">
        <v>1773.2142400000012</v>
      </c>
      <c r="H18">
        <v>1775.3142400000013</v>
      </c>
      <c r="I18">
        <v>1735.4142400000014</v>
      </c>
      <c r="J18">
        <v>1737.5142400000016</v>
      </c>
      <c r="K18">
        <v>1791.2364000000016</v>
      </c>
      <c r="L18">
        <v>1798.3364000000017</v>
      </c>
      <c r="M18">
        <v>1805.4364000000019</v>
      </c>
      <c r="N18">
        <v>1812.536400000002</v>
      </c>
      <c r="O18">
        <v>1843.5874800000022</v>
      </c>
      <c r="P18">
        <v>1850.6874800000023</v>
      </c>
      <c r="Q18">
        <v>1857.7874800000025</v>
      </c>
      <c r="R18">
        <v>1864.8874800000026</v>
      </c>
      <c r="S18">
        <v>1896.5785600000027</v>
      </c>
      <c r="U18" t="s">
        <v>124</v>
      </c>
      <c r="V18">
        <f t="shared" si="0"/>
        <v>1799.1855233278202</v>
      </c>
      <c r="W18">
        <f t="shared" si="1"/>
        <v>1783.1308600000016</v>
      </c>
      <c r="X18">
        <f t="shared" si="2"/>
        <v>1841.1497100000024</v>
      </c>
    </row>
    <row r="19" spans="2:24" x14ac:dyDescent="0.35">
      <c r="B19" t="s">
        <v>126</v>
      </c>
      <c r="D19" t="s">
        <v>127</v>
      </c>
      <c r="E19">
        <v>157.39999999999998</v>
      </c>
      <c r="F19">
        <v>159.29790460874236</v>
      </c>
      <c r="G19">
        <v>161.21869385473943</v>
      </c>
      <c r="H19">
        <v>163.16264367737182</v>
      </c>
      <c r="I19">
        <v>165.13003334325413</v>
      </c>
      <c r="J19">
        <v>167.12114548635418</v>
      </c>
      <c r="K19">
        <v>169.13626614859598</v>
      </c>
      <c r="L19">
        <v>171.1756848209524</v>
      </c>
      <c r="M19">
        <v>173.2396944850332</v>
      </c>
      <c r="N19">
        <v>175.32859165517468</v>
      </c>
      <c r="O19">
        <v>177.44267642103662</v>
      </c>
      <c r="P19">
        <v>179.58225249071305</v>
      </c>
      <c r="Q19">
        <v>181.74762723436274</v>
      </c>
      <c r="R19">
        <v>183.93911172836584</v>
      </c>
      <c r="S19">
        <v>186.1570208000129</v>
      </c>
      <c r="U19" t="s">
        <v>126</v>
      </c>
      <c r="V19">
        <f t="shared" si="0"/>
        <v>162.20231887102693</v>
      </c>
      <c r="W19">
        <f t="shared" si="1"/>
        <v>170.16819773523392</v>
      </c>
      <c r="X19">
        <f t="shared" si="2"/>
        <v>178.52528695032177</v>
      </c>
    </row>
    <row r="20" spans="2:24" x14ac:dyDescent="0.35">
      <c r="B20" t="s">
        <v>128</v>
      </c>
      <c r="D20" t="s">
        <v>129</v>
      </c>
      <c r="E20">
        <v>3739.4999999999995</v>
      </c>
      <c r="F20">
        <v>3790.3567636578086</v>
      </c>
      <c r="G20">
        <v>3785.9222713714485</v>
      </c>
      <c r="H20">
        <v>3836.0261744822378</v>
      </c>
      <c r="I20">
        <v>3882.096262937343</v>
      </c>
      <c r="J20">
        <v>3925.0470587742493</v>
      </c>
      <c r="K20">
        <v>3959.4970733399186</v>
      </c>
      <c r="L20">
        <v>3998.2650613759206</v>
      </c>
      <c r="M20">
        <v>4036.7059599652966</v>
      </c>
      <c r="N20">
        <v>4074.3305460849683</v>
      </c>
      <c r="O20">
        <v>4110.6880372649321</v>
      </c>
      <c r="P20">
        <v>4146.6966412214333</v>
      </c>
      <c r="Q20">
        <v>4184.3468116836821</v>
      </c>
      <c r="R20">
        <v>4222.0255613752315</v>
      </c>
      <c r="S20">
        <v>4260.7927835440778</v>
      </c>
      <c r="U20" t="s">
        <v>128</v>
      </c>
      <c r="V20">
        <f t="shared" si="0"/>
        <v>3823.6003681122093</v>
      </c>
      <c r="W20">
        <f t="shared" si="1"/>
        <v>3979.8787883638461</v>
      </c>
      <c r="X20">
        <f t="shared" si="2"/>
        <v>4129.0155090637536</v>
      </c>
    </row>
    <row r="21" spans="2:24" x14ac:dyDescent="0.35">
      <c r="B21" t="s">
        <v>130</v>
      </c>
      <c r="D21" t="s">
        <v>131</v>
      </c>
      <c r="E21">
        <v>2105.9</v>
      </c>
      <c r="F21">
        <v>2120.9227646076561</v>
      </c>
      <c r="G21">
        <v>2150.1214626082142</v>
      </c>
      <c r="H21">
        <v>2178.3025304043881</v>
      </c>
      <c r="I21">
        <v>2207.6291426343887</v>
      </c>
      <c r="J21">
        <v>2234.5192049980928</v>
      </c>
      <c r="K21">
        <v>2258.6479016494136</v>
      </c>
      <c r="L21">
        <v>2281.4446722707116</v>
      </c>
      <c r="M21">
        <v>2304.1429547281373</v>
      </c>
      <c r="N21">
        <v>2325.6941437487076</v>
      </c>
      <c r="O21">
        <v>2346.2482634367179</v>
      </c>
      <c r="P21">
        <v>2366.7752749938418</v>
      </c>
      <c r="Q21">
        <v>2388.1951121347661</v>
      </c>
      <c r="R21">
        <v>2408.6962876467583</v>
      </c>
      <c r="S21">
        <v>2430.550117671296</v>
      </c>
      <c r="U21" t="s">
        <v>130</v>
      </c>
      <c r="V21">
        <f t="shared" si="0"/>
        <v>2164.2439750636618</v>
      </c>
      <c r="W21">
        <f t="shared" si="1"/>
        <v>2269.688683411589</v>
      </c>
      <c r="X21">
        <f t="shared" si="2"/>
        <v>2356.7281985785085</v>
      </c>
    </row>
    <row r="22" spans="2:24" x14ac:dyDescent="0.35">
      <c r="B22" t="s">
        <v>132</v>
      </c>
      <c r="D22" t="s">
        <v>133</v>
      </c>
      <c r="E22">
        <v>290.01506024096392</v>
      </c>
      <c r="F22">
        <v>293.3295180722892</v>
      </c>
      <c r="G22">
        <v>344.48724035608313</v>
      </c>
      <c r="H22">
        <v>350.43471810089022</v>
      </c>
      <c r="I22">
        <v>352.06735905044513</v>
      </c>
      <c r="J22">
        <v>351.83412462908012</v>
      </c>
      <c r="K22">
        <v>350.08486646884273</v>
      </c>
      <c r="L22">
        <v>347.05281899109792</v>
      </c>
      <c r="M22">
        <v>345.18694362017806</v>
      </c>
      <c r="N22">
        <v>345.18694362017806</v>
      </c>
      <c r="O22">
        <v>344.67382789317509</v>
      </c>
      <c r="P22">
        <v>346.36477744807127</v>
      </c>
      <c r="Q22">
        <v>347.79916913946596</v>
      </c>
      <c r="R22">
        <v>349.7700000000001</v>
      </c>
      <c r="S22">
        <v>350.71459940652824</v>
      </c>
      <c r="U22" t="s">
        <v>132</v>
      </c>
      <c r="V22">
        <f t="shared" si="0"/>
        <v>335.07970889492697</v>
      </c>
      <c r="W22">
        <f t="shared" si="1"/>
        <v>348.53968842729967</v>
      </c>
      <c r="X22">
        <f t="shared" si="2"/>
        <v>346.00617952522259</v>
      </c>
    </row>
    <row r="23" spans="2:24" x14ac:dyDescent="0.35">
      <c r="B23" t="s">
        <v>134</v>
      </c>
      <c r="D23" t="s">
        <v>135</v>
      </c>
      <c r="E23">
        <v>119.87954743783622</v>
      </c>
      <c r="F23">
        <v>121.26270000000001</v>
      </c>
      <c r="G23">
        <v>119.04620000000001</v>
      </c>
      <c r="H23">
        <v>121.1015</v>
      </c>
      <c r="I23">
        <v>121.6657</v>
      </c>
      <c r="J23">
        <v>121.58510000000001</v>
      </c>
      <c r="K23">
        <v>120.98060000000001</v>
      </c>
      <c r="L23">
        <v>119.93280000000001</v>
      </c>
      <c r="M23">
        <v>119.28800000000001</v>
      </c>
      <c r="N23">
        <v>119.28800000000001</v>
      </c>
      <c r="O23">
        <v>119.11068</v>
      </c>
      <c r="P23">
        <v>119.69503</v>
      </c>
      <c r="Q23">
        <v>120.19072000000001</v>
      </c>
      <c r="R23">
        <v>120.87179000000002</v>
      </c>
      <c r="S23">
        <v>121.19822000000001</v>
      </c>
      <c r="U23" t="s">
        <v>134</v>
      </c>
      <c r="V23">
        <f t="shared" si="0"/>
        <v>120.76902500000001</v>
      </c>
      <c r="W23">
        <f t="shared" si="1"/>
        <v>120.44662500000001</v>
      </c>
      <c r="X23">
        <f t="shared" si="2"/>
        <v>119.5711075</v>
      </c>
    </row>
    <row r="26" spans="2:24" ht="18.5" customHeight="1" x14ac:dyDescent="0.35">
      <c r="C26">
        <v>2021</v>
      </c>
      <c r="D26">
        <v>2022</v>
      </c>
      <c r="E26">
        <v>2023</v>
      </c>
      <c r="F26">
        <v>2024</v>
      </c>
      <c r="G26">
        <v>2025</v>
      </c>
    </row>
    <row r="27" spans="2:24" ht="17" customHeight="1" x14ac:dyDescent="0.35">
      <c r="I27" s="86" t="s">
        <v>144</v>
      </c>
      <c r="J27" s="84"/>
      <c r="K27" s="85">
        <v>2021</v>
      </c>
      <c r="L27" s="85">
        <v>2022</v>
      </c>
      <c r="M27" s="85">
        <v>2023</v>
      </c>
      <c r="N27" s="85">
        <v>2024</v>
      </c>
      <c r="O27" s="87"/>
    </row>
    <row r="28" spans="2:24" ht="14.5" customHeight="1" x14ac:dyDescent="0.35">
      <c r="B28" t="s">
        <v>3</v>
      </c>
      <c r="I28" s="99" t="s">
        <v>136</v>
      </c>
      <c r="J28" s="80" t="s">
        <v>137</v>
      </c>
      <c r="K28" s="75">
        <f t="shared" ref="K28:N28" si="3">C50</f>
        <v>1197</v>
      </c>
      <c r="L28" s="75">
        <f t="shared" si="3"/>
        <v>1220.528</v>
      </c>
      <c r="M28" s="75">
        <f t="shared" si="3"/>
        <v>1236.6500000000001</v>
      </c>
      <c r="N28" s="75">
        <f t="shared" si="3"/>
        <v>1261.846</v>
      </c>
      <c r="O28" s="87"/>
      <c r="P28" t="s">
        <v>146</v>
      </c>
    </row>
    <row r="29" spans="2:24" x14ac:dyDescent="0.35">
      <c r="B29" s="73" t="s">
        <v>58</v>
      </c>
      <c r="C29" s="73">
        <v>1877.8879999999999</v>
      </c>
      <c r="D29" s="73">
        <v>2166.6060000000002</v>
      </c>
      <c r="E29" s="73">
        <v>2242.0459999999998</v>
      </c>
      <c r="F29" s="73">
        <v>2321.4650000000001</v>
      </c>
      <c r="G29">
        <v>2347.9670000000001</v>
      </c>
      <c r="I29" s="100"/>
      <c r="J29" s="90" t="s">
        <v>138</v>
      </c>
      <c r="K29" s="82">
        <v>1552</v>
      </c>
      <c r="L29" s="83">
        <f>V5</f>
        <v>1583.7568000424626</v>
      </c>
      <c r="M29" s="83">
        <f t="shared" ref="M29:N29" si="4">W5</f>
        <v>1595.469600604732</v>
      </c>
      <c r="N29" s="83">
        <f t="shared" si="4"/>
        <v>1627.4750799967878</v>
      </c>
      <c r="O29" s="87"/>
    </row>
    <row r="30" spans="2:24" ht="14.5" customHeight="1" x14ac:dyDescent="0.35">
      <c r="B30" s="73" t="s">
        <v>59</v>
      </c>
      <c r="C30" s="73">
        <v>259.06299999999999</v>
      </c>
      <c r="D30" s="73">
        <v>299.779</v>
      </c>
      <c r="E30" s="73">
        <v>339.40499999999997</v>
      </c>
      <c r="F30" s="73">
        <v>340.46699999999998</v>
      </c>
      <c r="G30">
        <v>343.9</v>
      </c>
      <c r="I30" s="97" t="s">
        <v>145</v>
      </c>
      <c r="J30" s="80" t="s">
        <v>137</v>
      </c>
      <c r="K30" s="75">
        <f>C57</f>
        <v>1053.453</v>
      </c>
      <c r="L30" s="75">
        <f>D57</f>
        <v>996.57500000000005</v>
      </c>
      <c r="M30" s="75">
        <f t="shared" ref="M30:N30" si="5">E57</f>
        <v>835.29</v>
      </c>
      <c r="N30" s="76">
        <f t="shared" si="5"/>
        <v>796.70399999999995</v>
      </c>
      <c r="O30" s="82"/>
    </row>
    <row r="31" spans="2:24" ht="13.5" customHeight="1" x14ac:dyDescent="0.35">
      <c r="B31" s="73"/>
      <c r="C31" s="73"/>
      <c r="D31" s="73"/>
      <c r="E31" s="73"/>
      <c r="F31" s="73"/>
      <c r="I31" s="98"/>
      <c r="J31" s="89" t="s">
        <v>147</v>
      </c>
      <c r="K31" s="82">
        <v>1053</v>
      </c>
      <c r="L31" s="83">
        <v>1055</v>
      </c>
      <c r="M31" s="83">
        <v>863</v>
      </c>
      <c r="N31" s="91">
        <v>880</v>
      </c>
      <c r="O31" s="82"/>
    </row>
    <row r="32" spans="2:24" ht="14.5" customHeight="1" x14ac:dyDescent="0.35">
      <c r="B32" s="73" t="s">
        <v>4</v>
      </c>
      <c r="C32" s="73">
        <v>168.43899999999999</v>
      </c>
      <c r="D32" s="73">
        <v>178.423</v>
      </c>
      <c r="E32" s="73">
        <v>181.85900000000001</v>
      </c>
      <c r="F32" s="73">
        <v>186.66300000000001</v>
      </c>
      <c r="G32">
        <v>187.04400000000001</v>
      </c>
      <c r="I32" s="95" t="s">
        <v>139</v>
      </c>
      <c r="J32" s="80" t="s">
        <v>137</v>
      </c>
      <c r="K32" s="75">
        <f>C30</f>
        <v>259.06299999999999</v>
      </c>
      <c r="L32" s="75">
        <f>D30</f>
        <v>299.779</v>
      </c>
      <c r="M32" s="75">
        <f>E30</f>
        <v>339.40499999999997</v>
      </c>
      <c r="N32" s="76">
        <f>F30</f>
        <v>340.46699999999998</v>
      </c>
      <c r="O32" s="82"/>
    </row>
    <row r="33" spans="2:15" ht="14.5" customHeight="1" x14ac:dyDescent="0.35">
      <c r="B33" t="s">
        <v>5</v>
      </c>
      <c r="C33">
        <v>29.24</v>
      </c>
      <c r="D33">
        <v>29.167999999999999</v>
      </c>
      <c r="E33">
        <v>30.577999999999999</v>
      </c>
      <c r="F33">
        <v>32.414000000000001</v>
      </c>
      <c r="G33">
        <v>35.039000000000001</v>
      </c>
      <c r="I33" s="96"/>
      <c r="J33" s="81" t="s">
        <v>138</v>
      </c>
      <c r="K33" s="88">
        <v>259.2</v>
      </c>
      <c r="L33" s="77">
        <f>V22</f>
        <v>335.07970889492697</v>
      </c>
      <c r="M33" s="77">
        <f>W22</f>
        <v>348.53968842729967</v>
      </c>
      <c r="N33" s="78">
        <f>X22</f>
        <v>346.00617952522259</v>
      </c>
      <c r="O33" s="82"/>
    </row>
    <row r="34" spans="2:15" x14ac:dyDescent="0.35">
      <c r="B34" t="s">
        <v>6</v>
      </c>
      <c r="C34">
        <v>2334.6309999999999</v>
      </c>
      <c r="D34">
        <v>2673.9749999999999</v>
      </c>
      <c r="E34">
        <v>2793.8879999999999</v>
      </c>
      <c r="F34">
        <v>2881.009</v>
      </c>
      <c r="G34">
        <v>2913.9490000000001</v>
      </c>
      <c r="I34" s="95" t="s">
        <v>140</v>
      </c>
      <c r="J34" s="80" t="s">
        <v>137</v>
      </c>
      <c r="K34" s="75">
        <f>C35+C29+C32</f>
        <v>3575.8969999999995</v>
      </c>
      <c r="L34" s="75">
        <f>D35+D29+D32</f>
        <v>3955.6329999999998</v>
      </c>
      <c r="M34" s="75">
        <f>E35+E29+E32</f>
        <v>4106.2489999999998</v>
      </c>
      <c r="N34" s="75">
        <f>F35+F29+F32</f>
        <v>4247.6620000000003</v>
      </c>
      <c r="O34" s="87"/>
    </row>
    <row r="35" spans="2:15" ht="14.5" customHeight="1" x14ac:dyDescent="0.35">
      <c r="B35" s="73" t="s">
        <v>60</v>
      </c>
      <c r="C35" s="73">
        <v>1529.57</v>
      </c>
      <c r="D35" s="73">
        <v>1610.604</v>
      </c>
      <c r="E35" s="73">
        <v>1682.3440000000001</v>
      </c>
      <c r="F35" s="73">
        <v>1739.5340000000001</v>
      </c>
      <c r="G35">
        <v>1800.52</v>
      </c>
      <c r="I35" s="96"/>
      <c r="J35" s="81" t="s">
        <v>138</v>
      </c>
      <c r="K35" s="77">
        <v>3576</v>
      </c>
      <c r="L35" s="77">
        <f>V20</f>
        <v>3823.6003681122093</v>
      </c>
      <c r="M35" s="77">
        <f>W20</f>
        <v>3979.8787883638461</v>
      </c>
      <c r="N35" s="77">
        <f>X20</f>
        <v>4129.0155090637536</v>
      </c>
      <c r="O35" s="87"/>
    </row>
    <row r="36" spans="2:15" x14ac:dyDescent="0.35">
      <c r="B36" t="s">
        <v>8</v>
      </c>
      <c r="C36">
        <v>128.476</v>
      </c>
      <c r="D36">
        <v>168.22800000000001</v>
      </c>
      <c r="E36">
        <v>191.89699999999999</v>
      </c>
      <c r="F36">
        <v>183.196</v>
      </c>
      <c r="G36">
        <v>165.602</v>
      </c>
      <c r="I36" s="95" t="s">
        <v>142</v>
      </c>
      <c r="J36" s="80" t="s">
        <v>137</v>
      </c>
      <c r="K36" s="75">
        <f>C53</f>
        <v>3605.8330000000001</v>
      </c>
      <c r="L36" s="75">
        <f>D53</f>
        <v>2832.5949999999998</v>
      </c>
      <c r="M36" s="75">
        <f>E53</f>
        <v>2833.72</v>
      </c>
      <c r="N36" s="75">
        <f>F53</f>
        <v>2976.7339999999999</v>
      </c>
      <c r="O36" s="87"/>
    </row>
    <row r="37" spans="2:15" ht="14.5" customHeight="1" x14ac:dyDescent="0.35">
      <c r="B37" t="s">
        <v>7</v>
      </c>
      <c r="C37">
        <v>60.444000000000003</v>
      </c>
      <c r="D37">
        <v>75.688999999999993</v>
      </c>
      <c r="E37">
        <v>78.649000000000001</v>
      </c>
      <c r="F37">
        <v>83.75</v>
      </c>
      <c r="G37">
        <v>85.49</v>
      </c>
      <c r="I37" s="96"/>
      <c r="J37" s="81" t="s">
        <v>138</v>
      </c>
      <c r="K37" s="77">
        <v>3605.9</v>
      </c>
      <c r="L37" s="77">
        <f>SUM(V9:V18)-V12-V11</f>
        <v>2787.5682504927026</v>
      </c>
      <c r="M37" s="77">
        <f>SUM(W9:W18)-W12-W11</f>
        <v>2722.3073615321164</v>
      </c>
      <c r="N37" s="77">
        <f>SUM(X9:X18)-X12-X11</f>
        <v>2844.2064126368214</v>
      </c>
      <c r="O37" s="87"/>
    </row>
    <row r="38" spans="2:15" x14ac:dyDescent="0.35">
      <c r="B38" t="s">
        <v>9</v>
      </c>
      <c r="C38">
        <v>-1.468</v>
      </c>
      <c r="D38">
        <v>-1.4790000000000001</v>
      </c>
      <c r="E38">
        <v>-2.073</v>
      </c>
      <c r="F38">
        <v>-2.847</v>
      </c>
      <c r="G38">
        <v>-2.681</v>
      </c>
      <c r="I38" s="95" t="s">
        <v>25</v>
      </c>
      <c r="J38" s="80" t="s">
        <v>137</v>
      </c>
      <c r="K38" s="75">
        <f>C62</f>
        <v>568.45899999999995</v>
      </c>
      <c r="L38" s="75">
        <f>D62</f>
        <v>190.68600000000001</v>
      </c>
      <c r="M38" s="75">
        <f>E62</f>
        <v>101.758</v>
      </c>
      <c r="N38" s="75">
        <f>F62</f>
        <v>77.375</v>
      </c>
      <c r="O38" s="87"/>
    </row>
    <row r="39" spans="2:15" ht="14.5" customHeight="1" x14ac:dyDescent="0.35">
      <c r="B39" t="s">
        <v>10</v>
      </c>
      <c r="C39">
        <v>4051.652</v>
      </c>
      <c r="D39">
        <v>4527.0169999999998</v>
      </c>
      <c r="E39">
        <v>4744.7060000000001</v>
      </c>
      <c r="F39">
        <v>4884.6419999999998</v>
      </c>
      <c r="G39">
        <v>4962.8819999999996</v>
      </c>
      <c r="I39" s="96"/>
      <c r="J39" s="81" t="s">
        <v>138</v>
      </c>
      <c r="K39" s="79">
        <v>568.4</v>
      </c>
      <c r="L39" s="77">
        <f>V7+V8</f>
        <v>134.25268310163378</v>
      </c>
      <c r="M39" s="77">
        <f>W7+W8</f>
        <v>95.736000000000018</v>
      </c>
      <c r="N39" s="77">
        <f>X7+X8</f>
        <v>86.300000000000011</v>
      </c>
      <c r="O39" s="87"/>
    </row>
    <row r="40" spans="2:15" x14ac:dyDescent="0.35">
      <c r="O40" s="87"/>
    </row>
    <row r="41" spans="2:15" ht="14.5" customHeight="1" x14ac:dyDescent="0.35">
      <c r="B41" t="s">
        <v>11</v>
      </c>
    </row>
    <row r="42" spans="2:15" x14ac:dyDescent="0.35">
      <c r="B42" t="s">
        <v>12</v>
      </c>
    </row>
    <row r="43" spans="2:15" x14ac:dyDescent="0.35">
      <c r="B43" t="s">
        <v>13</v>
      </c>
      <c r="C43">
        <v>536.32500000000005</v>
      </c>
      <c r="D43">
        <v>545.80899999999997</v>
      </c>
      <c r="E43">
        <v>560.06399999999996</v>
      </c>
      <c r="F43">
        <v>572.15899999999999</v>
      </c>
      <c r="G43">
        <v>585.01300000000003</v>
      </c>
    </row>
    <row r="44" spans="2:15" x14ac:dyDescent="0.35">
      <c r="B44" t="s">
        <v>14</v>
      </c>
      <c r="C44">
        <v>173.97499999999999</v>
      </c>
      <c r="D44">
        <v>180.893</v>
      </c>
      <c r="E44">
        <v>185.48400000000001</v>
      </c>
      <c r="F44">
        <v>189.96299999999999</v>
      </c>
      <c r="G44">
        <v>194.47200000000001</v>
      </c>
    </row>
    <row r="45" spans="2:15" x14ac:dyDescent="0.35">
      <c r="B45" t="s">
        <v>15</v>
      </c>
      <c r="C45">
        <v>710.3</v>
      </c>
      <c r="D45">
        <v>726.702</v>
      </c>
      <c r="E45">
        <v>745.548</v>
      </c>
      <c r="F45">
        <v>762.12099999999998</v>
      </c>
      <c r="G45">
        <v>779.48500000000001</v>
      </c>
    </row>
    <row r="46" spans="2:15" x14ac:dyDescent="0.35">
      <c r="B46" t="s">
        <v>16</v>
      </c>
    </row>
    <row r="47" spans="2:15" x14ac:dyDescent="0.35">
      <c r="B47" t="s">
        <v>13</v>
      </c>
      <c r="C47">
        <v>355.2</v>
      </c>
      <c r="D47">
        <v>357.80700000000002</v>
      </c>
      <c r="E47">
        <v>349.66199999999998</v>
      </c>
      <c r="F47">
        <v>353.5</v>
      </c>
      <c r="G47">
        <v>359.56400000000002</v>
      </c>
    </row>
    <row r="48" spans="2:15" x14ac:dyDescent="0.35">
      <c r="B48" t="s">
        <v>14</v>
      </c>
      <c r="C48">
        <v>131.5</v>
      </c>
      <c r="D48">
        <v>136.01900000000001</v>
      </c>
      <c r="E48">
        <v>141.441</v>
      </c>
      <c r="F48">
        <v>146.22399999999999</v>
      </c>
      <c r="G48">
        <v>150.82300000000001</v>
      </c>
    </row>
    <row r="49" spans="1:7" x14ac:dyDescent="0.35">
      <c r="B49" t="s">
        <v>17</v>
      </c>
      <c r="C49">
        <v>486.7</v>
      </c>
      <c r="D49">
        <v>493.82600000000002</v>
      </c>
      <c r="E49">
        <v>491.10199999999998</v>
      </c>
      <c r="F49">
        <v>499.72500000000002</v>
      </c>
      <c r="G49">
        <v>510.387</v>
      </c>
    </row>
    <row r="50" spans="1:7" x14ac:dyDescent="0.35">
      <c r="B50" s="73" t="s">
        <v>73</v>
      </c>
      <c r="C50" s="73">
        <v>1197</v>
      </c>
      <c r="D50" s="73">
        <v>1220.528</v>
      </c>
      <c r="E50" s="73">
        <v>1236.6500000000001</v>
      </c>
      <c r="F50" s="73">
        <v>1261.846</v>
      </c>
      <c r="G50">
        <v>1289.8720000000001</v>
      </c>
    </row>
    <row r="51" spans="1:7" x14ac:dyDescent="0.35">
      <c r="B51" t="s">
        <v>18</v>
      </c>
    </row>
    <row r="52" spans="1:7" ht="43.5" x14ac:dyDescent="0.35">
      <c r="A52" s="74" t="s">
        <v>143</v>
      </c>
      <c r="B52" s="73" t="s">
        <v>19</v>
      </c>
      <c r="C52" s="73"/>
    </row>
    <row r="53" spans="1:7" x14ac:dyDescent="0.35">
      <c r="B53" s="73" t="s">
        <v>20</v>
      </c>
      <c r="C53" s="73">
        <v>3605.8330000000001</v>
      </c>
      <c r="D53" s="73">
        <v>2832.5949999999998</v>
      </c>
      <c r="E53" s="73">
        <v>2833.72</v>
      </c>
      <c r="F53" s="73">
        <v>2976.7339999999999</v>
      </c>
      <c r="G53">
        <v>3148.9079999999999</v>
      </c>
    </row>
    <row r="54" spans="1:7" x14ac:dyDescent="0.35">
      <c r="B54" t="s">
        <v>21</v>
      </c>
      <c r="C54">
        <v>30.664999999999999</v>
      </c>
      <c r="D54">
        <v>29.395</v>
      </c>
      <c r="E54">
        <v>31.253</v>
      </c>
      <c r="F54">
        <v>32.826000000000001</v>
      </c>
      <c r="G54">
        <v>35.154000000000003</v>
      </c>
    </row>
    <row r="55" spans="1:7" x14ac:dyDescent="0.35">
      <c r="B55" t="s">
        <v>22</v>
      </c>
      <c r="C55">
        <v>3636.4969999999998</v>
      </c>
      <c r="D55">
        <v>2861.99</v>
      </c>
      <c r="E55">
        <v>2864.973</v>
      </c>
      <c r="F55">
        <v>3009.56</v>
      </c>
      <c r="G55">
        <v>3184.0619999999999</v>
      </c>
    </row>
    <row r="56" spans="1:7" x14ac:dyDescent="0.35">
      <c r="B56" t="s">
        <v>61</v>
      </c>
    </row>
    <row r="57" spans="1:7" x14ac:dyDescent="0.35">
      <c r="A57" t="s">
        <v>141</v>
      </c>
      <c r="B57" s="73" t="s">
        <v>23</v>
      </c>
      <c r="C57" s="73">
        <v>1053.453</v>
      </c>
      <c r="D57" s="73">
        <v>996.57500000000005</v>
      </c>
      <c r="E57" s="73">
        <v>835.29</v>
      </c>
      <c r="F57" s="73">
        <v>796.70399999999995</v>
      </c>
      <c r="G57">
        <v>800.61400000000003</v>
      </c>
    </row>
    <row r="58" spans="1:7" x14ac:dyDescent="0.35">
      <c r="B58" t="s">
        <v>21</v>
      </c>
      <c r="C58">
        <v>54.06</v>
      </c>
      <c r="D58">
        <v>55.259</v>
      </c>
      <c r="E58">
        <v>54.874000000000002</v>
      </c>
      <c r="F58">
        <v>54.808999999999997</v>
      </c>
      <c r="G58">
        <v>54.796999999999997</v>
      </c>
    </row>
    <row r="59" spans="1:7" x14ac:dyDescent="0.35">
      <c r="B59" t="s">
        <v>62</v>
      </c>
      <c r="C59">
        <v>1107.5129999999999</v>
      </c>
      <c r="D59">
        <v>1051.8340000000001</v>
      </c>
      <c r="E59">
        <v>890.16399999999999</v>
      </c>
      <c r="F59">
        <v>851.51300000000003</v>
      </c>
      <c r="G59">
        <v>855.41099999999994</v>
      </c>
    </row>
    <row r="60" spans="1:7" x14ac:dyDescent="0.35">
      <c r="B60" t="s">
        <v>74</v>
      </c>
      <c r="C60">
        <v>4744.01</v>
      </c>
      <c r="D60">
        <v>3913.8239999999996</v>
      </c>
      <c r="E60">
        <v>3755.1369999999997</v>
      </c>
      <c r="F60">
        <v>3861.0729999999999</v>
      </c>
      <c r="G60">
        <v>4039.473</v>
      </c>
    </row>
    <row r="61" spans="1:7" x14ac:dyDescent="0.35">
      <c r="B61" t="s">
        <v>24</v>
      </c>
      <c r="C61">
        <v>507.38099999999997</v>
      </c>
      <c r="D61">
        <v>545.29399999999998</v>
      </c>
      <c r="E61">
        <v>565.00300000000004</v>
      </c>
      <c r="F61">
        <v>603.44600000000003</v>
      </c>
      <c r="G61">
        <v>661.62800000000004</v>
      </c>
    </row>
    <row r="62" spans="1:7" x14ac:dyDescent="0.35">
      <c r="A62" t="s">
        <v>25</v>
      </c>
      <c r="B62" s="73" t="s">
        <v>25</v>
      </c>
      <c r="C62" s="73">
        <v>568.45899999999995</v>
      </c>
      <c r="D62" s="73">
        <v>190.68600000000001</v>
      </c>
      <c r="E62" s="73">
        <v>101.758</v>
      </c>
      <c r="F62" s="73">
        <v>77.375</v>
      </c>
      <c r="G62">
        <v>75.902000000000001</v>
      </c>
    </row>
    <row r="63" spans="1:7" x14ac:dyDescent="0.35">
      <c r="B63" t="s">
        <v>26</v>
      </c>
      <c r="C63">
        <v>7016.8509999999997</v>
      </c>
      <c r="D63">
        <v>5870.3310000000001</v>
      </c>
      <c r="E63">
        <v>5658.549</v>
      </c>
      <c r="F63">
        <v>5803.741</v>
      </c>
      <c r="G63">
        <v>6066.875</v>
      </c>
    </row>
  </sheetData>
  <mergeCells count="6">
    <mergeCell ref="I38:I39"/>
    <mergeCell ref="I36:I37"/>
    <mergeCell ref="I30:I31"/>
    <mergeCell ref="I28:I29"/>
    <mergeCell ref="I32:I33"/>
    <mergeCell ref="I34:I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autoPageBreaks="0"/>
  </sheetPr>
  <dimension ref="A1:M68"/>
  <sheetViews>
    <sheetView topLeftCell="A17" zoomScaleNormal="100" workbookViewId="0"/>
  </sheetViews>
  <sheetFormatPr defaultColWidth="12.6328125" defaultRowHeight="15" customHeight="1" x14ac:dyDescent="0.3"/>
  <cols>
    <col min="1" max="1" width="64.36328125" style="3" customWidth="1"/>
    <col min="2" max="12" width="7.6328125" style="3" customWidth="1"/>
    <col min="13" max="13" width="10.6328125" style="3" customWidth="1"/>
    <col min="14" max="16384" width="12.6328125" style="3"/>
  </cols>
  <sheetData>
    <row r="1" spans="1:13" s="12" customFormat="1" ht="15" customHeight="1" x14ac:dyDescent="0.35">
      <c r="A1" s="26" t="s">
        <v>69</v>
      </c>
    </row>
    <row r="2" spans="1:13" s="12" customFormat="1" ht="15" customHeight="1" x14ac:dyDescent="0.3">
      <c r="A2" s="13" t="s">
        <v>57</v>
      </c>
    </row>
    <row r="3" spans="1:13" s="12" customFormat="1" ht="15" customHeight="1" x14ac:dyDescent="0.3"/>
    <row r="4" spans="1:13" s="1" customFormat="1" ht="15" customHeight="1" x14ac:dyDescent="0.3"/>
    <row r="5" spans="1:13" ht="30" customHeight="1" x14ac:dyDescent="0.3">
      <c r="A5" s="101" t="s">
        <v>55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</row>
    <row r="6" spans="1:13" s="1" customFormat="1" ht="15" customHeight="1" x14ac:dyDescent="0.3">
      <c r="A6" s="16" t="s">
        <v>27</v>
      </c>
      <c r="B6" s="11"/>
      <c r="C6" s="1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s="1" customFormat="1" ht="15" customHeight="1" x14ac:dyDescent="0.3">
      <c r="A7" s="17"/>
      <c r="B7" s="24"/>
      <c r="C7" s="24"/>
      <c r="D7" s="15"/>
      <c r="E7" s="15"/>
      <c r="F7" s="15"/>
      <c r="G7" s="15"/>
      <c r="H7" s="15"/>
      <c r="I7" s="15"/>
      <c r="J7" s="15"/>
      <c r="K7" s="15"/>
      <c r="L7" s="15"/>
    </row>
    <row r="8" spans="1:13" s="4" customFormat="1" ht="45" customHeight="1" x14ac:dyDescent="0.3">
      <c r="A8" s="28"/>
      <c r="B8" s="50" t="s">
        <v>63</v>
      </c>
      <c r="C8" s="51">
        <v>2022</v>
      </c>
      <c r="D8" s="51">
        <v>2023</v>
      </c>
      <c r="E8" s="51">
        <v>2024</v>
      </c>
      <c r="F8" s="51">
        <v>2025</v>
      </c>
      <c r="G8" s="51">
        <v>2026</v>
      </c>
      <c r="H8" s="51">
        <v>2027</v>
      </c>
      <c r="I8" s="51">
        <v>2028</v>
      </c>
      <c r="J8" s="51">
        <v>2029</v>
      </c>
      <c r="K8" s="51">
        <v>2030</v>
      </c>
      <c r="L8" s="51">
        <v>2031</v>
      </c>
      <c r="M8" s="50" t="s">
        <v>76</v>
      </c>
    </row>
    <row r="9" spans="1:13" s="4" customFormat="1" ht="15" customHeight="1" x14ac:dyDescent="0.3">
      <c r="A9" s="30"/>
      <c r="B9" s="102" t="s">
        <v>52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45"/>
    </row>
    <row r="10" spans="1:13" s="4" customFormat="1" ht="15" customHeight="1" x14ac:dyDescent="0.3">
      <c r="A10" s="27" t="s">
        <v>68</v>
      </c>
      <c r="B10" s="52">
        <v>3841.7779999999998</v>
      </c>
      <c r="C10" s="52">
        <v>4390.3990000000003</v>
      </c>
      <c r="D10" s="52">
        <v>4597.4939999999997</v>
      </c>
      <c r="E10" s="52">
        <v>4670.585</v>
      </c>
      <c r="F10" s="52">
        <v>4733.5709999999999</v>
      </c>
      <c r="G10" s="52">
        <v>4984.2550000000001</v>
      </c>
      <c r="H10" s="52">
        <v>5252.83</v>
      </c>
      <c r="I10" s="52">
        <v>5396.4040000000005</v>
      </c>
      <c r="J10" s="52">
        <v>5572.2389999999996</v>
      </c>
      <c r="K10" s="52">
        <v>5753.9189999999999</v>
      </c>
      <c r="L10" s="52">
        <v>5956.76</v>
      </c>
      <c r="M10" s="52">
        <v>51308.455999999998</v>
      </c>
    </row>
    <row r="11" spans="1:13" s="4" customFormat="1" ht="30" customHeight="1" x14ac:dyDescent="0.3">
      <c r="A11" s="27" t="s">
        <v>28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s="4" customFormat="1" ht="15" customHeight="1" x14ac:dyDescent="0.3">
      <c r="A12" s="33" t="s">
        <v>29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s="4" customFormat="1" ht="15" customHeight="1" x14ac:dyDescent="0.3">
      <c r="A13" s="37" t="s">
        <v>65</v>
      </c>
      <c r="B13" s="52">
        <v>-5.641</v>
      </c>
      <c r="C13" s="52">
        <v>-6.0510000000000002</v>
      </c>
      <c r="D13" s="52">
        <v>-6.4690000000000003</v>
      </c>
      <c r="E13" s="52">
        <v>-6.9059999999999997</v>
      </c>
      <c r="F13" s="52">
        <v>-7.3849999999999998</v>
      </c>
      <c r="G13" s="52">
        <v>-7.9</v>
      </c>
      <c r="H13" s="52">
        <v>-8.4529999999999994</v>
      </c>
      <c r="I13" s="52">
        <v>-9.0459999999999994</v>
      </c>
      <c r="J13" s="52">
        <v>-9.6679999999999993</v>
      </c>
      <c r="K13" s="52">
        <v>-10.317</v>
      </c>
      <c r="L13" s="52">
        <v>-10.991</v>
      </c>
      <c r="M13" s="52">
        <v>-83.186000000000007</v>
      </c>
    </row>
    <row r="14" spans="1:13" s="4" customFormat="1" ht="15" customHeight="1" x14ac:dyDescent="0.3">
      <c r="A14" s="37" t="s">
        <v>30</v>
      </c>
      <c r="B14" s="52">
        <v>-25.058</v>
      </c>
      <c r="C14" s="52">
        <v>-28.818000000000001</v>
      </c>
      <c r="D14" s="52">
        <v>-28.331</v>
      </c>
      <c r="E14" s="52">
        <v>-28.292000000000002</v>
      </c>
      <c r="F14" s="52">
        <v>-28.686</v>
      </c>
      <c r="G14" s="52">
        <v>-30.245000000000001</v>
      </c>
      <c r="H14" s="52">
        <v>-44.613</v>
      </c>
      <c r="I14" s="52">
        <v>-47.953000000000003</v>
      </c>
      <c r="J14" s="52">
        <v>-50.026000000000003</v>
      </c>
      <c r="K14" s="52">
        <v>-52.165999999999997</v>
      </c>
      <c r="L14" s="52">
        <v>-54.722000000000001</v>
      </c>
      <c r="M14" s="52">
        <v>-393.85199999999998</v>
      </c>
    </row>
    <row r="15" spans="1:13" s="4" customFormat="1" ht="15" customHeight="1" x14ac:dyDescent="0.3">
      <c r="A15" s="37" t="s">
        <v>31</v>
      </c>
      <c r="B15" s="52">
        <v>-10.057</v>
      </c>
      <c r="C15" s="52">
        <v>-10.250999999999999</v>
      </c>
      <c r="D15" s="52">
        <v>-10.275</v>
      </c>
      <c r="E15" s="52">
        <v>-10.3</v>
      </c>
      <c r="F15" s="52">
        <v>-10.326000000000001</v>
      </c>
      <c r="G15" s="52">
        <v>-10.351000000000001</v>
      </c>
      <c r="H15" s="52">
        <v>-10.377000000000001</v>
      </c>
      <c r="I15" s="52">
        <v>-10.403</v>
      </c>
      <c r="J15" s="52">
        <v>-10.43</v>
      </c>
      <c r="K15" s="52">
        <v>-10.456</v>
      </c>
      <c r="L15" s="52">
        <v>-10.481999999999999</v>
      </c>
      <c r="M15" s="52">
        <v>-103.651</v>
      </c>
    </row>
    <row r="16" spans="1:13" s="4" customFormat="1" ht="15" customHeight="1" x14ac:dyDescent="0.3">
      <c r="A16" s="37" t="s">
        <v>32</v>
      </c>
      <c r="B16" s="54">
        <v>-19.760000000000002</v>
      </c>
      <c r="C16" s="54">
        <v>-19.760000000000002</v>
      </c>
      <c r="D16" s="54">
        <v>-30.134</v>
      </c>
      <c r="E16" s="54">
        <v>-44.46</v>
      </c>
      <c r="F16" s="54">
        <v>-56.81</v>
      </c>
      <c r="G16" s="54">
        <v>-24.7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-175.864</v>
      </c>
    </row>
    <row r="17" spans="1:13" s="4" customFormat="1" ht="15" customHeight="1" x14ac:dyDescent="0.3">
      <c r="A17" s="38" t="s">
        <v>33</v>
      </c>
      <c r="B17" s="52">
        <v>-60.515999999999998</v>
      </c>
      <c r="C17" s="52">
        <v>-64.88</v>
      </c>
      <c r="D17" s="52">
        <v>-75.209000000000003</v>
      </c>
      <c r="E17" s="52">
        <v>-89.957999999999998</v>
      </c>
      <c r="F17" s="52">
        <v>-103.206</v>
      </c>
      <c r="G17" s="52">
        <v>-73.195999999999998</v>
      </c>
      <c r="H17" s="52">
        <v>-63.442999999999998</v>
      </c>
      <c r="I17" s="52">
        <v>-67.402000000000001</v>
      </c>
      <c r="J17" s="52">
        <v>-70.123999999999995</v>
      </c>
      <c r="K17" s="52">
        <v>-72.938999999999993</v>
      </c>
      <c r="L17" s="52">
        <v>-76.194999999999993</v>
      </c>
      <c r="M17" s="52">
        <v>-756.553</v>
      </c>
    </row>
    <row r="18" spans="1:13" s="4" customFormat="1" ht="30" customHeight="1" x14ac:dyDescent="0.3">
      <c r="A18" s="33" t="s">
        <v>34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 s="4" customFormat="1" ht="15" customHeight="1" x14ac:dyDescent="0.3">
      <c r="A19" s="37" t="s">
        <v>35</v>
      </c>
      <c r="B19" s="52">
        <v>123.79900000000001</v>
      </c>
      <c r="C19" s="52">
        <v>138.11799999999999</v>
      </c>
      <c r="D19" s="52">
        <v>146.53899999999999</v>
      </c>
      <c r="E19" s="52">
        <v>154.886</v>
      </c>
      <c r="F19" s="52">
        <v>167.44300000000001</v>
      </c>
      <c r="G19" s="52">
        <v>181.221</v>
      </c>
      <c r="H19" s="52">
        <v>197.322</v>
      </c>
      <c r="I19" s="52">
        <v>214.42400000000001</v>
      </c>
      <c r="J19" s="52">
        <v>229.952</v>
      </c>
      <c r="K19" s="52">
        <v>248.47300000000001</v>
      </c>
      <c r="L19" s="52">
        <v>266.37900000000002</v>
      </c>
      <c r="M19" s="52">
        <v>1944.7570000000001</v>
      </c>
    </row>
    <row r="20" spans="1:13" s="4" customFormat="1" ht="15" customHeight="1" x14ac:dyDescent="0.3">
      <c r="A20" s="37" t="s">
        <v>36</v>
      </c>
      <c r="B20" s="52">
        <v>7.9249999999999998</v>
      </c>
      <c r="C20" s="52">
        <v>8.82</v>
      </c>
      <c r="D20" s="52">
        <v>9.06</v>
      </c>
      <c r="E20" s="52">
        <v>9.3580000000000005</v>
      </c>
      <c r="F20" s="52">
        <v>9.6750000000000007</v>
      </c>
      <c r="G20" s="52">
        <v>10.016</v>
      </c>
      <c r="H20" s="52">
        <v>10.398999999999999</v>
      </c>
      <c r="I20" s="52">
        <v>10.789</v>
      </c>
      <c r="J20" s="52">
        <v>11.185</v>
      </c>
      <c r="K20" s="52">
        <v>11.593999999999999</v>
      </c>
      <c r="L20" s="52">
        <v>12.03</v>
      </c>
      <c r="M20" s="52">
        <v>102.926</v>
      </c>
    </row>
    <row r="21" spans="1:13" s="4" customFormat="1" ht="15" customHeight="1" x14ac:dyDescent="0.3">
      <c r="A21" s="39" t="s">
        <v>37</v>
      </c>
      <c r="B21" s="52">
        <v>23.855</v>
      </c>
      <c r="C21" s="52">
        <v>24.721</v>
      </c>
      <c r="D21" s="52">
        <v>25.597000000000001</v>
      </c>
      <c r="E21" s="52">
        <v>26.472999999999999</v>
      </c>
      <c r="F21" s="52">
        <v>27.344000000000001</v>
      </c>
      <c r="G21" s="52">
        <v>28.213999999999999</v>
      </c>
      <c r="H21" s="52">
        <v>29.091000000000001</v>
      </c>
      <c r="I21" s="52">
        <v>29.99</v>
      </c>
      <c r="J21" s="52">
        <v>30.913</v>
      </c>
      <c r="K21" s="52">
        <v>31.861999999999998</v>
      </c>
      <c r="L21" s="52">
        <v>32.945</v>
      </c>
      <c r="M21" s="52">
        <v>287.14999999999998</v>
      </c>
    </row>
    <row r="22" spans="1:13" s="4" customFormat="1" ht="15" customHeight="1" x14ac:dyDescent="0.3">
      <c r="A22" s="37" t="s">
        <v>38</v>
      </c>
      <c r="B22" s="52">
        <v>20.158999999999999</v>
      </c>
      <c r="C22" s="52">
        <v>42.947000000000003</v>
      </c>
      <c r="D22" s="52">
        <v>44.171999999999997</v>
      </c>
      <c r="E22" s="52">
        <v>44.661999999999999</v>
      </c>
      <c r="F22" s="52">
        <v>44.463000000000001</v>
      </c>
      <c r="G22" s="52">
        <v>45.392000000000003</v>
      </c>
      <c r="H22" s="52">
        <v>46.432000000000002</v>
      </c>
      <c r="I22" s="52">
        <v>47.685000000000002</v>
      </c>
      <c r="J22" s="52">
        <v>72.456000000000003</v>
      </c>
      <c r="K22" s="52">
        <v>81.352999999999994</v>
      </c>
      <c r="L22" s="52">
        <v>84.016000000000005</v>
      </c>
      <c r="M22" s="52">
        <v>553.577</v>
      </c>
    </row>
    <row r="23" spans="1:13" s="12" customFormat="1" ht="15" customHeight="1" x14ac:dyDescent="0.3">
      <c r="A23" s="37" t="s">
        <v>39</v>
      </c>
      <c r="B23" s="52">
        <v>-1.468</v>
      </c>
      <c r="C23" s="52">
        <v>-1.4790000000000001</v>
      </c>
      <c r="D23" s="52">
        <v>-2.073</v>
      </c>
      <c r="E23" s="52">
        <v>-2.847</v>
      </c>
      <c r="F23" s="52">
        <v>-2.681</v>
      </c>
      <c r="G23" s="52">
        <v>-2.855</v>
      </c>
      <c r="H23" s="52">
        <v>-2.7770000000000001</v>
      </c>
      <c r="I23" s="52">
        <v>-3.2250000000000001</v>
      </c>
      <c r="J23" s="52">
        <v>-3.5720000000000001</v>
      </c>
      <c r="K23" s="52">
        <v>-4.3019999999999996</v>
      </c>
      <c r="L23" s="52">
        <v>-6.0430000000000001</v>
      </c>
      <c r="M23" s="52">
        <v>-31.853000000000002</v>
      </c>
    </row>
    <row r="24" spans="1:13" ht="15" customHeight="1" x14ac:dyDescent="0.3">
      <c r="A24" s="37" t="s">
        <v>40</v>
      </c>
      <c r="B24" s="54">
        <v>138.804</v>
      </c>
      <c r="C24" s="54">
        <v>85.98</v>
      </c>
      <c r="D24" s="54">
        <v>69.126999999999995</v>
      </c>
      <c r="E24" s="54">
        <v>71.251999999999995</v>
      </c>
      <c r="F24" s="54">
        <v>77.588999999999999</v>
      </c>
      <c r="G24" s="54">
        <v>70.176000000000002</v>
      </c>
      <c r="H24" s="54">
        <v>75.62</v>
      </c>
      <c r="I24" s="54">
        <v>75.162000000000006</v>
      </c>
      <c r="J24" s="54">
        <v>76.244</v>
      </c>
      <c r="K24" s="54">
        <v>77.45</v>
      </c>
      <c r="L24" s="54">
        <v>71.747</v>
      </c>
      <c r="M24" s="54">
        <v>750.34799999999996</v>
      </c>
    </row>
    <row r="25" spans="1:13" ht="15" customHeight="1" x14ac:dyDescent="0.3">
      <c r="A25" s="38" t="s">
        <v>70</v>
      </c>
      <c r="B25" s="52">
        <v>313.07499999999999</v>
      </c>
      <c r="C25" s="52">
        <v>299.10700000000003</v>
      </c>
      <c r="D25" s="52">
        <v>292.42099999999999</v>
      </c>
      <c r="E25" s="52">
        <v>303.78300000000002</v>
      </c>
      <c r="F25" s="52">
        <v>323.83300000000003</v>
      </c>
      <c r="G25" s="52">
        <v>332.16399999999999</v>
      </c>
      <c r="H25" s="52">
        <v>356.08699999999999</v>
      </c>
      <c r="I25" s="52">
        <v>374.82600000000002</v>
      </c>
      <c r="J25" s="52">
        <v>417.178</v>
      </c>
      <c r="K25" s="52">
        <v>446.43</v>
      </c>
      <c r="L25" s="52">
        <v>461.07400000000001</v>
      </c>
      <c r="M25" s="52">
        <v>3606.9050000000002</v>
      </c>
    </row>
    <row r="26" spans="1:13" ht="30" customHeight="1" x14ac:dyDescent="0.3">
      <c r="A26" s="33" t="s">
        <v>71</v>
      </c>
      <c r="B26" s="54">
        <v>-42.683999999999997</v>
      </c>
      <c r="C26" s="54">
        <v>-97.608999999999995</v>
      </c>
      <c r="D26" s="54">
        <v>-70</v>
      </c>
      <c r="E26" s="54">
        <v>0.23200000000000001</v>
      </c>
      <c r="F26" s="54">
        <v>8.6839999999999993</v>
      </c>
      <c r="G26" s="54">
        <v>6.867</v>
      </c>
      <c r="H26" s="54">
        <v>12.477</v>
      </c>
      <c r="I26" s="54">
        <v>11.022</v>
      </c>
      <c r="J26" s="54">
        <v>4.7270000000000003</v>
      </c>
      <c r="K26" s="54">
        <v>5.234</v>
      </c>
      <c r="L26" s="54">
        <v>6.2290000000000001</v>
      </c>
      <c r="M26" s="54">
        <v>-112.13800000000001</v>
      </c>
    </row>
    <row r="27" spans="1:13" ht="15" customHeight="1" x14ac:dyDescent="0.3">
      <c r="A27" s="35" t="s">
        <v>51</v>
      </c>
      <c r="B27" s="55">
        <v>209.875</v>
      </c>
      <c r="C27" s="55">
        <v>136.61799999999999</v>
      </c>
      <c r="D27" s="55">
        <v>147.21199999999999</v>
      </c>
      <c r="E27" s="55">
        <v>214.05699999999999</v>
      </c>
      <c r="F27" s="55">
        <v>229.31100000000001</v>
      </c>
      <c r="G27" s="55">
        <v>265.83499999999998</v>
      </c>
      <c r="H27" s="55">
        <v>305.12099999999998</v>
      </c>
      <c r="I27" s="55">
        <v>318.44600000000003</v>
      </c>
      <c r="J27" s="55">
        <v>351.78100000000001</v>
      </c>
      <c r="K27" s="55">
        <v>378.72500000000002</v>
      </c>
      <c r="L27" s="55">
        <v>391.108</v>
      </c>
      <c r="M27" s="55">
        <v>2738.2130000000002</v>
      </c>
    </row>
    <row r="28" spans="1:13" ht="30" customHeight="1" x14ac:dyDescent="0.3">
      <c r="A28" s="27" t="s">
        <v>41</v>
      </c>
      <c r="B28" s="52">
        <v>4051.6529999999998</v>
      </c>
      <c r="C28" s="52">
        <v>4527.0169999999998</v>
      </c>
      <c r="D28" s="52">
        <v>4744.7060000000001</v>
      </c>
      <c r="E28" s="52">
        <v>4884.6419999999998</v>
      </c>
      <c r="F28" s="52">
        <v>4962.8819999999996</v>
      </c>
      <c r="G28" s="52">
        <v>5250.09</v>
      </c>
      <c r="H28" s="52">
        <v>5557.951</v>
      </c>
      <c r="I28" s="52">
        <v>5714.85</v>
      </c>
      <c r="J28" s="52">
        <v>5924.02</v>
      </c>
      <c r="K28" s="52">
        <v>6132.6440000000002</v>
      </c>
      <c r="L28" s="52">
        <v>6347.8680000000004</v>
      </c>
      <c r="M28" s="52">
        <v>54046.669000000002</v>
      </c>
    </row>
    <row r="29" spans="1:13" ht="30" customHeight="1" x14ac:dyDescent="0.3">
      <c r="A29" s="30"/>
      <c r="B29" s="102" t="s">
        <v>53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45"/>
    </row>
    <row r="30" spans="1:13" ht="15" customHeight="1" x14ac:dyDescent="0.3">
      <c r="A30" s="27" t="s">
        <v>66</v>
      </c>
      <c r="B30" s="52">
        <v>6844.8909999999996</v>
      </c>
      <c r="C30" s="52">
        <v>5543.723</v>
      </c>
      <c r="D30" s="52">
        <v>5386.0110000000004</v>
      </c>
      <c r="E30" s="52">
        <v>5423.299</v>
      </c>
      <c r="F30" s="52">
        <v>5731.4530000000004</v>
      </c>
      <c r="G30" s="52">
        <v>6033.0190000000002</v>
      </c>
      <c r="H30" s="52">
        <v>6329.6440000000002</v>
      </c>
      <c r="I30" s="52">
        <v>6791.6149999999998</v>
      </c>
      <c r="J30" s="52">
        <v>6935.49</v>
      </c>
      <c r="K30" s="52">
        <v>7415.38</v>
      </c>
      <c r="L30" s="52">
        <v>7812.1819999999998</v>
      </c>
      <c r="M30" s="52">
        <v>63401.815999999999</v>
      </c>
    </row>
    <row r="31" spans="1:13" ht="30" customHeight="1" x14ac:dyDescent="0.3">
      <c r="A31" s="27" t="s">
        <v>28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</row>
    <row r="32" spans="1:13" ht="15" customHeight="1" x14ac:dyDescent="0.3">
      <c r="A32" s="33" t="s">
        <v>29</v>
      </c>
      <c r="B32" s="56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ht="15" customHeight="1" x14ac:dyDescent="0.3">
      <c r="A33" s="39" t="s">
        <v>42</v>
      </c>
      <c r="B33" s="52">
        <v>-47.014000000000003</v>
      </c>
      <c r="C33" s="52">
        <v>-42.77</v>
      </c>
      <c r="D33" s="52">
        <v>-30.712</v>
      </c>
      <c r="E33" s="52">
        <v>-25.850999999999999</v>
      </c>
      <c r="F33" s="52">
        <v>-23.417999999999999</v>
      </c>
      <c r="G33" s="52">
        <v>-22.919</v>
      </c>
      <c r="H33" s="52">
        <v>-23.117000000000001</v>
      </c>
      <c r="I33" s="52">
        <v>-23.411000000000001</v>
      </c>
      <c r="J33" s="52">
        <v>-23.588000000000001</v>
      </c>
      <c r="K33" s="52">
        <v>-23.611999999999998</v>
      </c>
      <c r="L33" s="52">
        <v>-23.611999999999998</v>
      </c>
      <c r="M33" s="52">
        <v>-263.012</v>
      </c>
    </row>
    <row r="34" spans="1:13" ht="15" customHeight="1" x14ac:dyDescent="0.3">
      <c r="A34" s="39" t="s">
        <v>65</v>
      </c>
      <c r="B34" s="52">
        <v>117.36199999999999</v>
      </c>
      <c r="C34" s="52">
        <v>107.68600000000001</v>
      </c>
      <c r="D34" s="52">
        <v>107.47799999999999</v>
      </c>
      <c r="E34" s="52">
        <v>108.836</v>
      </c>
      <c r="F34" s="52">
        <v>108.262</v>
      </c>
      <c r="G34" s="52">
        <v>110.803</v>
      </c>
      <c r="H34" s="52">
        <v>113.187</v>
      </c>
      <c r="I34" s="52">
        <v>114.276</v>
      </c>
      <c r="J34" s="52">
        <v>111.965</v>
      </c>
      <c r="K34" s="52">
        <v>111.196</v>
      </c>
      <c r="L34" s="52">
        <v>109.977</v>
      </c>
      <c r="M34" s="52">
        <v>1103.665</v>
      </c>
    </row>
    <row r="35" spans="1:13" ht="15" customHeight="1" x14ac:dyDescent="0.3">
      <c r="A35" s="37" t="s">
        <v>43</v>
      </c>
      <c r="B35" s="52">
        <v>-131.566</v>
      </c>
      <c r="C35" s="52">
        <v>-136.55600000000001</v>
      </c>
      <c r="D35" s="52">
        <v>-123.524</v>
      </c>
      <c r="E35" s="52">
        <v>-89.778000000000006</v>
      </c>
      <c r="F35" s="52">
        <v>-84.628</v>
      </c>
      <c r="G35" s="52">
        <v>-87.039000000000001</v>
      </c>
      <c r="H35" s="52">
        <v>-89.444999999999993</v>
      </c>
      <c r="I35" s="52">
        <v>-91.046999999999997</v>
      </c>
      <c r="J35" s="52">
        <v>-92.957999999999998</v>
      </c>
      <c r="K35" s="52">
        <v>-94.561999999999998</v>
      </c>
      <c r="L35" s="52">
        <v>-96.364999999999995</v>
      </c>
      <c r="M35" s="52">
        <v>-985.90099999999995</v>
      </c>
    </row>
    <row r="36" spans="1:13" ht="15" customHeight="1" x14ac:dyDescent="0.3">
      <c r="A36" s="37" t="s">
        <v>44</v>
      </c>
      <c r="B36" s="52">
        <v>83.024000000000001</v>
      </c>
      <c r="C36" s="52">
        <v>162.76499999999999</v>
      </c>
      <c r="D36" s="52">
        <v>47.962000000000003</v>
      </c>
      <c r="E36" s="52">
        <v>21.949000000000002</v>
      </c>
      <c r="F36" s="52">
        <v>28.164000000000001</v>
      </c>
      <c r="G36" s="52">
        <v>21.841999999999999</v>
      </c>
      <c r="H36" s="52">
        <v>22.126000000000001</v>
      </c>
      <c r="I36" s="52">
        <v>22.969000000000001</v>
      </c>
      <c r="J36" s="52">
        <v>21.861999999999998</v>
      </c>
      <c r="K36" s="52">
        <v>28.654</v>
      </c>
      <c r="L36" s="52">
        <v>28.963000000000001</v>
      </c>
      <c r="M36" s="52">
        <v>407.255</v>
      </c>
    </row>
    <row r="37" spans="1:13" ht="15" customHeight="1" x14ac:dyDescent="0.3">
      <c r="A37" s="37" t="s">
        <v>45</v>
      </c>
      <c r="B37" s="54">
        <v>-10.09</v>
      </c>
      <c r="C37" s="54">
        <v>-10.378</v>
      </c>
      <c r="D37" s="54">
        <v>-10.343</v>
      </c>
      <c r="E37" s="54">
        <v>-10.173</v>
      </c>
      <c r="F37" s="54">
        <v>-10.198</v>
      </c>
      <c r="G37" s="54">
        <v>-10.316000000000001</v>
      </c>
      <c r="H37" s="54">
        <v>-10.364000000000001</v>
      </c>
      <c r="I37" s="54">
        <v>-10.391</v>
      </c>
      <c r="J37" s="54">
        <v>-10.417</v>
      </c>
      <c r="K37" s="54">
        <v>-10.444000000000001</v>
      </c>
      <c r="L37" s="54">
        <v>-10.471</v>
      </c>
      <c r="M37" s="54">
        <v>-103.495</v>
      </c>
    </row>
    <row r="38" spans="1:13" ht="15" customHeight="1" x14ac:dyDescent="0.3">
      <c r="A38" s="38" t="s">
        <v>33</v>
      </c>
      <c r="B38" s="52">
        <v>11.715</v>
      </c>
      <c r="C38" s="52">
        <v>80.745999999999995</v>
      </c>
      <c r="D38" s="52">
        <v>-9.1389999999999993</v>
      </c>
      <c r="E38" s="52">
        <v>4.9829999999999997</v>
      </c>
      <c r="F38" s="52">
        <v>18.181000000000001</v>
      </c>
      <c r="G38" s="52">
        <v>12.372</v>
      </c>
      <c r="H38" s="52">
        <v>12.385999999999999</v>
      </c>
      <c r="I38" s="52">
        <v>12.396000000000001</v>
      </c>
      <c r="J38" s="52">
        <v>6.8630000000000004</v>
      </c>
      <c r="K38" s="52">
        <v>11.231</v>
      </c>
      <c r="L38" s="52">
        <v>8.4920000000000009</v>
      </c>
      <c r="M38" s="52">
        <v>158.512</v>
      </c>
    </row>
    <row r="39" spans="1:13" ht="30" customHeight="1" x14ac:dyDescent="0.3">
      <c r="A39" s="33" t="s">
        <v>34</v>
      </c>
      <c r="B39" s="56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46"/>
    </row>
    <row r="40" spans="1:13" ht="15" customHeight="1" x14ac:dyDescent="0.3">
      <c r="A40" s="37" t="s">
        <v>35</v>
      </c>
      <c r="B40" s="52">
        <v>123.79900000000001</v>
      </c>
      <c r="C40" s="52">
        <v>138.11799999999999</v>
      </c>
      <c r="D40" s="52">
        <v>146.53899999999999</v>
      </c>
      <c r="E40" s="52">
        <v>154.886</v>
      </c>
      <c r="F40" s="52">
        <v>167.44300000000001</v>
      </c>
      <c r="G40" s="52">
        <v>181.221</v>
      </c>
      <c r="H40" s="52">
        <v>197.322</v>
      </c>
      <c r="I40" s="52">
        <v>214.42400000000001</v>
      </c>
      <c r="J40" s="52">
        <v>229.952</v>
      </c>
      <c r="K40" s="52">
        <v>248.47300000000001</v>
      </c>
      <c r="L40" s="52">
        <v>266.37900000000002</v>
      </c>
      <c r="M40" s="52">
        <v>1944.7570000000001</v>
      </c>
    </row>
    <row r="41" spans="1:13" ht="15" customHeight="1" x14ac:dyDescent="0.3">
      <c r="A41" s="37" t="s">
        <v>36</v>
      </c>
      <c r="B41" s="52">
        <v>7.9249999999999998</v>
      </c>
      <c r="C41" s="52">
        <v>8.82</v>
      </c>
      <c r="D41" s="52">
        <v>9.06</v>
      </c>
      <c r="E41" s="52">
        <v>9.3580000000000005</v>
      </c>
      <c r="F41" s="52">
        <v>9.6750000000000007</v>
      </c>
      <c r="G41" s="52">
        <v>10.016</v>
      </c>
      <c r="H41" s="52">
        <v>10.398999999999999</v>
      </c>
      <c r="I41" s="52">
        <v>10.789</v>
      </c>
      <c r="J41" s="52">
        <v>11.185</v>
      </c>
      <c r="K41" s="52">
        <v>11.593999999999999</v>
      </c>
      <c r="L41" s="52">
        <v>12.03</v>
      </c>
      <c r="M41" s="52">
        <v>102.926</v>
      </c>
    </row>
    <row r="42" spans="1:13" ht="15" customHeight="1" x14ac:dyDescent="0.3">
      <c r="A42" s="37" t="s">
        <v>37</v>
      </c>
      <c r="B42" s="52">
        <v>23.855</v>
      </c>
      <c r="C42" s="52">
        <v>24.721</v>
      </c>
      <c r="D42" s="52">
        <v>25.597000000000001</v>
      </c>
      <c r="E42" s="52">
        <v>26.472999999999999</v>
      </c>
      <c r="F42" s="52">
        <v>27.344000000000001</v>
      </c>
      <c r="G42" s="52">
        <v>28.213999999999999</v>
      </c>
      <c r="H42" s="52">
        <v>29.091000000000001</v>
      </c>
      <c r="I42" s="52">
        <v>29.99</v>
      </c>
      <c r="J42" s="52">
        <v>30.913</v>
      </c>
      <c r="K42" s="52">
        <v>31.861999999999998</v>
      </c>
      <c r="L42" s="52">
        <v>32.945</v>
      </c>
      <c r="M42" s="52">
        <v>287.14999999999998</v>
      </c>
    </row>
    <row r="43" spans="1:13" ht="15" customHeight="1" x14ac:dyDescent="0.3">
      <c r="A43" s="37" t="s">
        <v>46</v>
      </c>
      <c r="B43" s="52">
        <v>20.158999999999999</v>
      </c>
      <c r="C43" s="52">
        <v>42.947000000000003</v>
      </c>
      <c r="D43" s="52">
        <v>44.171999999999997</v>
      </c>
      <c r="E43" s="52">
        <v>44.661999999999999</v>
      </c>
      <c r="F43" s="52">
        <v>44.463000000000001</v>
      </c>
      <c r="G43" s="52">
        <v>45.392000000000003</v>
      </c>
      <c r="H43" s="52">
        <v>46.432000000000002</v>
      </c>
      <c r="I43" s="52">
        <v>47.685000000000002</v>
      </c>
      <c r="J43" s="52">
        <v>72.456000000000003</v>
      </c>
      <c r="K43" s="52">
        <v>81.352999999999994</v>
      </c>
      <c r="L43" s="52">
        <v>84.016000000000005</v>
      </c>
      <c r="M43" s="52">
        <v>553.577</v>
      </c>
    </row>
    <row r="44" spans="1:13" ht="15" customHeight="1" x14ac:dyDescent="0.3">
      <c r="A44" s="37" t="s">
        <v>39</v>
      </c>
      <c r="B44" s="52">
        <v>-1.468</v>
      </c>
      <c r="C44" s="52">
        <v>-1.4790000000000001</v>
      </c>
      <c r="D44" s="52">
        <v>-2.073</v>
      </c>
      <c r="E44" s="52">
        <v>-2.847</v>
      </c>
      <c r="F44" s="52">
        <v>-2.681</v>
      </c>
      <c r="G44" s="52">
        <v>-2.855</v>
      </c>
      <c r="H44" s="52">
        <v>-2.7770000000000001</v>
      </c>
      <c r="I44" s="52">
        <v>-3.2250000000000001</v>
      </c>
      <c r="J44" s="52">
        <v>-3.5720000000000001</v>
      </c>
      <c r="K44" s="52">
        <v>-4.3019999999999996</v>
      </c>
      <c r="L44" s="52">
        <v>-6.0430000000000001</v>
      </c>
      <c r="M44" s="52">
        <v>-31.853000000000002</v>
      </c>
    </row>
    <row r="45" spans="1:13" ht="15" customHeight="1" x14ac:dyDescent="0.3">
      <c r="A45" s="37" t="s">
        <v>40</v>
      </c>
      <c r="B45" s="54">
        <v>138.804</v>
      </c>
      <c r="C45" s="54">
        <v>85.98</v>
      </c>
      <c r="D45" s="54">
        <v>69.126999999999995</v>
      </c>
      <c r="E45" s="54">
        <v>71.251999999999995</v>
      </c>
      <c r="F45" s="54">
        <v>77.588999999999999</v>
      </c>
      <c r="G45" s="54">
        <v>70.176000000000002</v>
      </c>
      <c r="H45" s="54">
        <v>75.62</v>
      </c>
      <c r="I45" s="54">
        <v>75.162000000000006</v>
      </c>
      <c r="J45" s="54">
        <v>76.244</v>
      </c>
      <c r="K45" s="54">
        <v>77.45</v>
      </c>
      <c r="L45" s="54">
        <v>71.747</v>
      </c>
      <c r="M45" s="54">
        <v>750.34799999999996</v>
      </c>
    </row>
    <row r="46" spans="1:13" ht="15" customHeight="1" x14ac:dyDescent="0.3">
      <c r="A46" s="38" t="s">
        <v>70</v>
      </c>
      <c r="B46" s="52">
        <v>313.07499999999999</v>
      </c>
      <c r="C46" s="52">
        <v>299.10700000000003</v>
      </c>
      <c r="D46" s="52">
        <v>292.42099999999999</v>
      </c>
      <c r="E46" s="52">
        <v>303.78300000000002</v>
      </c>
      <c r="F46" s="52">
        <v>323.83300000000003</v>
      </c>
      <c r="G46" s="52">
        <v>332.16399999999999</v>
      </c>
      <c r="H46" s="52">
        <v>356.08699999999999</v>
      </c>
      <c r="I46" s="52">
        <v>374.82600000000002</v>
      </c>
      <c r="J46" s="52">
        <v>417.178</v>
      </c>
      <c r="K46" s="52">
        <v>446.43</v>
      </c>
      <c r="L46" s="52">
        <v>461.07400000000001</v>
      </c>
      <c r="M46" s="52">
        <v>3606.9050000000002</v>
      </c>
    </row>
    <row r="47" spans="1:13" ht="30" customHeight="1" x14ac:dyDescent="0.3">
      <c r="A47" s="33" t="s">
        <v>47</v>
      </c>
      <c r="B47" s="52">
        <v>0</v>
      </c>
      <c r="C47" s="52">
        <v>-67.555999999999997</v>
      </c>
      <c r="D47" s="52">
        <v>-7.6980000000000004</v>
      </c>
      <c r="E47" s="52">
        <v>75.254000000000005</v>
      </c>
      <c r="F47" s="52">
        <v>0</v>
      </c>
      <c r="G47" s="52">
        <v>0</v>
      </c>
      <c r="H47" s="52">
        <v>0</v>
      </c>
      <c r="I47" s="52">
        <v>-108.02</v>
      </c>
      <c r="J47" s="52">
        <v>107.53</v>
      </c>
      <c r="K47" s="52" t="s">
        <v>48</v>
      </c>
      <c r="L47" s="52">
        <v>0</v>
      </c>
      <c r="M47" s="52">
        <v>0</v>
      </c>
    </row>
    <row r="48" spans="1:13" ht="15" customHeight="1" x14ac:dyDescent="0.3">
      <c r="A48" s="41" t="s">
        <v>40</v>
      </c>
      <c r="B48" s="54">
        <v>-152.83099999999999</v>
      </c>
      <c r="C48" s="54">
        <v>14.311</v>
      </c>
      <c r="D48" s="54">
        <v>-3.0459999999999998</v>
      </c>
      <c r="E48" s="54">
        <v>-3.5790000000000002</v>
      </c>
      <c r="F48" s="54">
        <v>-6.593</v>
      </c>
      <c r="G48" s="54">
        <v>-5.6189999999999998</v>
      </c>
      <c r="H48" s="54">
        <v>-5.4020000000000001</v>
      </c>
      <c r="I48" s="54">
        <v>-5.5019999999999998</v>
      </c>
      <c r="J48" s="54">
        <v>-25.85</v>
      </c>
      <c r="K48" s="54">
        <v>-30.687000000000001</v>
      </c>
      <c r="L48" s="54">
        <v>-27.745999999999999</v>
      </c>
      <c r="M48" s="54">
        <v>-99.713999999999999</v>
      </c>
    </row>
    <row r="49" spans="1:13" ht="15" customHeight="1" x14ac:dyDescent="0.3">
      <c r="A49" s="35" t="s">
        <v>51</v>
      </c>
      <c r="B49" s="55">
        <v>171.96</v>
      </c>
      <c r="C49" s="55">
        <v>326.608</v>
      </c>
      <c r="D49" s="55">
        <v>272.53800000000001</v>
      </c>
      <c r="E49" s="55">
        <v>380.44200000000001</v>
      </c>
      <c r="F49" s="55">
        <v>335.42200000000003</v>
      </c>
      <c r="G49" s="55">
        <v>338.91699999999997</v>
      </c>
      <c r="H49" s="55">
        <v>363.07100000000003</v>
      </c>
      <c r="I49" s="55">
        <v>273.7</v>
      </c>
      <c r="J49" s="55">
        <v>505.721</v>
      </c>
      <c r="K49" s="55">
        <v>427.464</v>
      </c>
      <c r="L49" s="55">
        <v>441.82</v>
      </c>
      <c r="M49" s="55">
        <v>3665.703</v>
      </c>
    </row>
    <row r="50" spans="1:13" ht="30" customHeight="1" x14ac:dyDescent="0.3">
      <c r="A50" s="27" t="s">
        <v>49</v>
      </c>
      <c r="B50" s="52">
        <v>7016.8509999999997</v>
      </c>
      <c r="C50" s="52">
        <v>5870.3310000000001</v>
      </c>
      <c r="D50" s="52">
        <v>5658.549</v>
      </c>
      <c r="E50" s="52">
        <v>5803.741</v>
      </c>
      <c r="F50" s="52">
        <v>6066.875</v>
      </c>
      <c r="G50" s="52">
        <v>6371.9359999999997</v>
      </c>
      <c r="H50" s="52">
        <v>6692.7150000000001</v>
      </c>
      <c r="I50" s="52">
        <v>7065.3149999999996</v>
      </c>
      <c r="J50" s="52">
        <v>7441.2110000000002</v>
      </c>
      <c r="K50" s="52">
        <v>7842.8440000000001</v>
      </c>
      <c r="L50" s="52">
        <v>8254.0020000000004</v>
      </c>
      <c r="M50" s="52">
        <v>67067.519</v>
      </c>
    </row>
    <row r="51" spans="1:13" ht="30" customHeight="1" x14ac:dyDescent="0.3">
      <c r="A51" s="30"/>
      <c r="B51" s="102" t="s">
        <v>54</v>
      </c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57"/>
    </row>
    <row r="52" spans="1:13" ht="15" customHeight="1" x14ac:dyDescent="0.3">
      <c r="A52" s="27" t="s">
        <v>67</v>
      </c>
      <c r="B52" s="52">
        <v>-3003.1129999999998</v>
      </c>
      <c r="C52" s="52">
        <v>-1153.3240000000001</v>
      </c>
      <c r="D52" s="52">
        <v>-788.51700000000005</v>
      </c>
      <c r="E52" s="52">
        <v>-752.71400000000006</v>
      </c>
      <c r="F52" s="52">
        <v>-997.88199999999995</v>
      </c>
      <c r="G52" s="52">
        <v>-1048.7639999999999</v>
      </c>
      <c r="H52" s="52">
        <v>-1076.8140000000001</v>
      </c>
      <c r="I52" s="52">
        <v>-1395.211</v>
      </c>
      <c r="J52" s="52">
        <v>-1363.251</v>
      </c>
      <c r="K52" s="52">
        <v>-1661.461</v>
      </c>
      <c r="L52" s="52">
        <v>-1855.422</v>
      </c>
      <c r="M52" s="52">
        <v>-12093.36</v>
      </c>
    </row>
    <row r="53" spans="1:13" ht="30" customHeight="1" x14ac:dyDescent="0.3">
      <c r="A53" s="27" t="s">
        <v>28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</row>
    <row r="54" spans="1:13" ht="15" customHeight="1" x14ac:dyDescent="0.3">
      <c r="A54" s="33" t="s">
        <v>29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ht="15" customHeight="1" x14ac:dyDescent="0.3">
      <c r="A55" s="37" t="s">
        <v>42</v>
      </c>
      <c r="B55" s="52">
        <v>47.014000000000003</v>
      </c>
      <c r="C55" s="52">
        <v>42.77</v>
      </c>
      <c r="D55" s="52">
        <v>30.712</v>
      </c>
      <c r="E55" s="52">
        <v>25.850999999999999</v>
      </c>
      <c r="F55" s="52">
        <v>23.417999999999999</v>
      </c>
      <c r="G55" s="52">
        <v>22.919</v>
      </c>
      <c r="H55" s="52">
        <v>23.117000000000001</v>
      </c>
      <c r="I55" s="52">
        <v>23.411000000000001</v>
      </c>
      <c r="J55" s="52">
        <v>23.588000000000001</v>
      </c>
      <c r="K55" s="52">
        <v>23.611999999999998</v>
      </c>
      <c r="L55" s="52">
        <v>23.611999999999998</v>
      </c>
      <c r="M55" s="52">
        <v>263.012</v>
      </c>
    </row>
    <row r="56" spans="1:13" ht="15" customHeight="1" x14ac:dyDescent="0.3">
      <c r="A56" s="37" t="s">
        <v>65</v>
      </c>
      <c r="B56" s="52">
        <v>-123.003</v>
      </c>
      <c r="C56" s="52">
        <v>-113.73699999999999</v>
      </c>
      <c r="D56" s="52">
        <v>-113.947</v>
      </c>
      <c r="E56" s="52">
        <v>-115.742</v>
      </c>
      <c r="F56" s="52">
        <v>-115.646</v>
      </c>
      <c r="G56" s="52">
        <v>-118.70399999999999</v>
      </c>
      <c r="H56" s="52">
        <v>-121.64</v>
      </c>
      <c r="I56" s="52">
        <v>-123.321</v>
      </c>
      <c r="J56" s="52">
        <v>-121.634</v>
      </c>
      <c r="K56" s="52">
        <v>-121.51300000000001</v>
      </c>
      <c r="L56" s="52">
        <v>-120.967</v>
      </c>
      <c r="M56" s="52">
        <v>-1186.8510000000001</v>
      </c>
    </row>
    <row r="57" spans="1:13" ht="15" customHeight="1" x14ac:dyDescent="0.3">
      <c r="A57" s="37" t="s">
        <v>30</v>
      </c>
      <c r="B57" s="52">
        <v>-25.058</v>
      </c>
      <c r="C57" s="52">
        <v>-28.818000000000001</v>
      </c>
      <c r="D57" s="52">
        <v>-28.331</v>
      </c>
      <c r="E57" s="52">
        <v>-28.292000000000002</v>
      </c>
      <c r="F57" s="52">
        <v>-28.686</v>
      </c>
      <c r="G57" s="52">
        <v>-30.245000000000001</v>
      </c>
      <c r="H57" s="52">
        <v>-44.613</v>
      </c>
      <c r="I57" s="52">
        <v>-47.953000000000003</v>
      </c>
      <c r="J57" s="52">
        <v>-50.026000000000003</v>
      </c>
      <c r="K57" s="52">
        <v>-52.165999999999997</v>
      </c>
      <c r="L57" s="52">
        <v>-54.722000000000001</v>
      </c>
      <c r="M57" s="52">
        <v>-393.85199999999998</v>
      </c>
    </row>
    <row r="58" spans="1:13" ht="15" customHeight="1" x14ac:dyDescent="0.3">
      <c r="A58" s="37" t="s">
        <v>32</v>
      </c>
      <c r="B58" s="52">
        <v>-19.760000000000002</v>
      </c>
      <c r="C58" s="52">
        <v>-19.760000000000002</v>
      </c>
      <c r="D58" s="52">
        <v>-30.134</v>
      </c>
      <c r="E58" s="52">
        <v>-44.46</v>
      </c>
      <c r="F58" s="52">
        <v>-56.81</v>
      </c>
      <c r="G58" s="52">
        <v>-24.7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-175.864</v>
      </c>
    </row>
    <row r="59" spans="1:13" ht="15" customHeight="1" x14ac:dyDescent="0.3">
      <c r="A59" s="37" t="s">
        <v>43</v>
      </c>
      <c r="B59" s="52">
        <v>131.566</v>
      </c>
      <c r="C59" s="52">
        <v>136.55600000000001</v>
      </c>
      <c r="D59" s="52">
        <v>123.524</v>
      </c>
      <c r="E59" s="52">
        <v>89.778000000000006</v>
      </c>
      <c r="F59" s="52">
        <v>84.628</v>
      </c>
      <c r="G59" s="52">
        <v>87.039000000000001</v>
      </c>
      <c r="H59" s="52">
        <v>89.444999999999993</v>
      </c>
      <c r="I59" s="52">
        <v>91.046999999999997</v>
      </c>
      <c r="J59" s="52">
        <v>92.957999999999998</v>
      </c>
      <c r="K59" s="52">
        <v>94.561999999999998</v>
      </c>
      <c r="L59" s="52">
        <v>96.364999999999995</v>
      </c>
      <c r="M59" s="52">
        <v>985.90099999999995</v>
      </c>
    </row>
    <row r="60" spans="1:13" ht="15" customHeight="1" x14ac:dyDescent="0.3">
      <c r="A60" s="37" t="s">
        <v>44</v>
      </c>
      <c r="B60" s="52">
        <v>-83.024000000000001</v>
      </c>
      <c r="C60" s="52">
        <v>-162.76499999999999</v>
      </c>
      <c r="D60" s="52">
        <v>-47.962000000000003</v>
      </c>
      <c r="E60" s="52">
        <v>-21.949000000000002</v>
      </c>
      <c r="F60" s="52">
        <v>-28.164000000000001</v>
      </c>
      <c r="G60" s="52">
        <v>-21.841999999999999</v>
      </c>
      <c r="H60" s="52">
        <v>-22.126000000000001</v>
      </c>
      <c r="I60" s="52">
        <v>-22.969000000000001</v>
      </c>
      <c r="J60" s="52">
        <v>-21.861999999999998</v>
      </c>
      <c r="K60" s="52">
        <v>-28.654</v>
      </c>
      <c r="L60" s="52">
        <v>-28.963000000000001</v>
      </c>
      <c r="M60" s="52">
        <v>-407.255</v>
      </c>
    </row>
    <row r="61" spans="1:13" ht="15" customHeight="1" x14ac:dyDescent="0.3">
      <c r="A61" s="37" t="s">
        <v>50</v>
      </c>
      <c r="B61" s="54" t="s">
        <v>48</v>
      </c>
      <c r="C61" s="54" t="s">
        <v>48</v>
      </c>
      <c r="D61" s="54" t="s">
        <v>48</v>
      </c>
      <c r="E61" s="54" t="s">
        <v>48</v>
      </c>
      <c r="F61" s="54" t="s">
        <v>48</v>
      </c>
      <c r="G61" s="54" t="s">
        <v>48</v>
      </c>
      <c r="H61" s="54" t="s">
        <v>48</v>
      </c>
      <c r="I61" s="54" t="s">
        <v>48</v>
      </c>
      <c r="J61" s="54" t="s">
        <v>48</v>
      </c>
      <c r="K61" s="54" t="s">
        <v>48</v>
      </c>
      <c r="L61" s="54" t="s">
        <v>48</v>
      </c>
      <c r="M61" s="54" t="s">
        <v>48</v>
      </c>
    </row>
    <row r="62" spans="1:13" ht="15" customHeight="1" x14ac:dyDescent="0.3">
      <c r="A62" s="38" t="s">
        <v>33</v>
      </c>
      <c r="B62" s="52">
        <v>-72.231999999999999</v>
      </c>
      <c r="C62" s="52">
        <v>-145.626</v>
      </c>
      <c r="D62" s="52">
        <v>-66.069999999999993</v>
      </c>
      <c r="E62" s="52">
        <v>-94.941000000000003</v>
      </c>
      <c r="F62" s="52">
        <v>-121.38800000000001</v>
      </c>
      <c r="G62" s="52">
        <v>-85.567999999999998</v>
      </c>
      <c r="H62" s="52">
        <v>-75.83</v>
      </c>
      <c r="I62" s="52">
        <v>-79.798000000000002</v>
      </c>
      <c r="J62" s="52">
        <v>-76.986999999999995</v>
      </c>
      <c r="K62" s="52">
        <v>-84.17</v>
      </c>
      <c r="L62" s="52">
        <v>-84.686999999999998</v>
      </c>
      <c r="M62" s="52">
        <v>-915.06500000000005</v>
      </c>
    </row>
    <row r="63" spans="1:13" ht="15" customHeight="1" x14ac:dyDescent="0.3">
      <c r="A63" s="41" t="s">
        <v>56</v>
      </c>
      <c r="B63" s="54">
        <v>110.14700000000001</v>
      </c>
      <c r="C63" s="54">
        <v>-44.363999999999997</v>
      </c>
      <c r="D63" s="54">
        <v>-59.256999999999998</v>
      </c>
      <c r="E63" s="54">
        <v>-71.442999999999998</v>
      </c>
      <c r="F63" s="54">
        <v>15.276999999999999</v>
      </c>
      <c r="G63" s="54">
        <v>12.484999999999999</v>
      </c>
      <c r="H63" s="54">
        <v>17.879000000000001</v>
      </c>
      <c r="I63" s="54">
        <v>124.544</v>
      </c>
      <c r="J63" s="54">
        <v>-76.951999999999998</v>
      </c>
      <c r="K63" s="54">
        <v>35.430999999999997</v>
      </c>
      <c r="L63" s="54">
        <v>33.975000000000001</v>
      </c>
      <c r="M63" s="54">
        <v>-12.425000000000001</v>
      </c>
    </row>
    <row r="64" spans="1:13" ht="15" customHeight="1" x14ac:dyDescent="0.3">
      <c r="A64" s="35" t="s">
        <v>51</v>
      </c>
      <c r="B64" s="55">
        <v>37.914999999999999</v>
      </c>
      <c r="C64" s="55">
        <v>-189.99</v>
      </c>
      <c r="D64" s="55">
        <v>-125.327</v>
      </c>
      <c r="E64" s="55">
        <v>-166.38499999999999</v>
      </c>
      <c r="F64" s="55">
        <v>-106.111</v>
      </c>
      <c r="G64" s="55">
        <v>-73.081999999999994</v>
      </c>
      <c r="H64" s="55">
        <v>-57.95</v>
      </c>
      <c r="I64" s="55">
        <v>44.746000000000002</v>
      </c>
      <c r="J64" s="55">
        <v>-153.94</v>
      </c>
      <c r="K64" s="55">
        <v>-48.738999999999997</v>
      </c>
      <c r="L64" s="55">
        <v>-50.712000000000003</v>
      </c>
      <c r="M64" s="55">
        <v>-927.49</v>
      </c>
    </row>
    <row r="65" spans="1:13" ht="30" customHeight="1" x14ac:dyDescent="0.3">
      <c r="A65" s="27" t="s">
        <v>72</v>
      </c>
      <c r="B65" s="52">
        <v>-2965.1979999999999</v>
      </c>
      <c r="C65" s="52">
        <v>-1343.3140000000001</v>
      </c>
      <c r="D65" s="52">
        <v>-913.84400000000005</v>
      </c>
      <c r="E65" s="52">
        <v>-919.09900000000005</v>
      </c>
      <c r="F65" s="52">
        <v>-1103.9929999999999</v>
      </c>
      <c r="G65" s="52">
        <v>-1121.846</v>
      </c>
      <c r="H65" s="52">
        <v>-1134.7639999999999</v>
      </c>
      <c r="I65" s="52">
        <v>-1350.4649999999999</v>
      </c>
      <c r="J65" s="52">
        <v>-1517.191</v>
      </c>
      <c r="K65" s="52">
        <v>-1710.2</v>
      </c>
      <c r="L65" s="52">
        <v>-1906.134</v>
      </c>
      <c r="M65" s="52">
        <v>-13020.85</v>
      </c>
    </row>
    <row r="66" spans="1:13" ht="15" customHeight="1" x14ac:dyDescent="0.3">
      <c r="A66" s="20"/>
      <c r="B66" s="58"/>
      <c r="C66" s="58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5" customHeight="1" x14ac:dyDescent="0.3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</row>
    <row r="68" spans="1:13" ht="15" customHeight="1" x14ac:dyDescent="0.3">
      <c r="A68" s="9" t="s">
        <v>2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</sheetData>
  <mergeCells count="4">
    <mergeCell ref="A5:L5"/>
    <mergeCell ref="B9:L9"/>
    <mergeCell ref="B29:L29"/>
    <mergeCell ref="B51:L51"/>
  </mergeCells>
  <hyperlinks>
    <hyperlink ref="A68" location="Contents!A1" display="Back to Table of Contents" xr:uid="{267E11B0-8401-E24D-93A1-E19AD0E14CF4}"/>
    <hyperlink ref="A2" r:id="rId1" xr:uid="{454DF259-125A-40EB-A345-98EB60494232}"/>
  </hyperlinks>
  <pageMargins left="0.75" right="0.75" top="0.75" bottom="0.75" header="0.3" footer="0.3"/>
  <pageSetup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76cf5f1b-7b29-42e3-a6af-ab0bb9e3e73a">45RU2JKQZF2C-997389622-57</_dlc_DocId>
    <_dlc_DocIdUrl xmlns="76cf5f1b-7b29-42e3-a6af-ab0bb9e3e73a">
      <Url>https://cbogov.sharepoint.com/sites/cbolife/resources/editing-publishing/_layouts/15/DocIdRedir.aspx?ID=45RU2JKQZF2C-997389622-57</Url>
      <Description>45RU2JKQZF2C-997389622-57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22A9AF27DA0D499F9F246035DBC1F4" ma:contentTypeVersion="25" ma:contentTypeDescription="Create a new document." ma:contentTypeScope="" ma:versionID="62077801544656a2581e98ce30215b0e">
  <xsd:schema xmlns:xsd="http://www.w3.org/2001/XMLSchema" xmlns:xs="http://www.w3.org/2001/XMLSchema" xmlns:p="http://schemas.microsoft.com/office/2006/metadata/properties" xmlns:ns1="http://schemas.microsoft.com/sharepoint/v3" xmlns:ns2="76cf5f1b-7b29-42e3-a6af-ab0bb9e3e73a" xmlns:ns3="65fc82e2-9a67-49bf-b6d6-d30791e23caf" targetNamespace="http://schemas.microsoft.com/office/2006/metadata/properties" ma:root="true" ma:fieldsID="5e292b7310df7574ca2692f52e7d048b" ns1:_="" ns2:_="" ns3:_="">
    <xsd:import namespace="http://schemas.microsoft.com/sharepoint/v3"/>
    <xsd:import namespace="76cf5f1b-7b29-42e3-a6af-ab0bb9e3e73a"/>
    <xsd:import namespace="65fc82e2-9a67-49bf-b6d6-d30791e23caf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f5f1b-7b29-42e3-a6af-ab0bb9e3e73a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c82e2-9a67-49bf-b6d6-d30791e23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04B03F-C5FA-4EBD-8DCF-4A46F316437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6cf5f1b-7b29-42e3-a6af-ab0bb9e3e73a"/>
  </ds:schemaRefs>
</ds:datastoreItem>
</file>

<file path=customXml/itemProps2.xml><?xml version="1.0" encoding="utf-8"?>
<ds:datastoreItem xmlns:ds="http://schemas.openxmlformats.org/officeDocument/2006/customXml" ds:itemID="{C771AA62-7091-4265-ACA0-7A1ACC506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f5f1b-7b29-42e3-a6af-ab0bb9e3e73a"/>
    <ds:schemaRef ds:uri="65fc82e2-9a67-49bf-b6d6-d30791e23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0CEC0E-29D0-4545-A3A0-AD5C4D8B850A}">
  <ds:schemaRefs>
    <ds:schemaRef ds:uri="http://schemas.microsoft.com/sharepoint/events"/>
    <ds:schemaRef ds:uri=""/>
  </ds:schemaRefs>
</ds:datastoreItem>
</file>

<file path=customXml/itemProps4.xml><?xml version="1.0" encoding="utf-8"?>
<ds:datastoreItem xmlns:ds="http://schemas.openxmlformats.org/officeDocument/2006/customXml" ds:itemID="{F2E32566-5825-46D5-9A9F-B3C2A2EB7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</vt:lpstr>
      <vt:lpstr>Sheet1</vt:lpstr>
      <vt:lpstr>Table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 for Submitting Data for Tables and Figures</dc:title>
  <dc:subject/>
  <dc:creator/>
  <cp:keywords/>
  <dc:description/>
  <cp:lastModifiedBy/>
  <cp:revision>1</cp:revision>
  <dcterms:created xsi:type="dcterms:W3CDTF">2020-10-29T16:03:45Z</dcterms:created>
  <dcterms:modified xsi:type="dcterms:W3CDTF">2021-11-12T21:31:27Z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0x0101004A22A9AF27DA0D499F9F246035DBC1F4</vt:lpwstr>
  </property>
  <property fmtid="{D5CDD505-2E9C-101B-9397-08002B2CF9AE}" pid="3" name="_dlc_DocIdItemGuid">
    <vt:lpwstr>dccfa400-9b05-4012-bb8a-7b7275eca6ac</vt:lpwstr>
  </property>
</Properties>
</file>