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C5294E71-12FF-A44A-B327-C5CA7F1C20F1}" xr6:coauthVersionLast="47" xr6:coauthVersionMax="47" xr10:uidLastSave="{00000000-0000-0000-0000-000000000000}"/>
  <bookViews>
    <workbookView xWindow="0" yWindow="500" windowWidth="29700" windowHeight="1946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9" l="1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B14" i="17" l="1"/>
  <c r="B15" i="17" s="1"/>
  <c r="C9" i="17"/>
  <c r="G7" i="17"/>
  <c r="H7" i="17"/>
  <c r="I7" i="17"/>
  <c r="E6" i="17"/>
  <c r="F6" i="17"/>
  <c r="G6" i="17"/>
  <c r="H6" i="17"/>
  <c r="H9" i="17" s="1"/>
  <c r="I6" i="17"/>
  <c r="I9" i="17" s="1"/>
  <c r="D6" i="17"/>
  <c r="D5" i="17"/>
  <c r="E5" i="17"/>
  <c r="F5" i="17"/>
  <c r="G5" i="17"/>
  <c r="H5" i="17"/>
  <c r="C5" i="17"/>
  <c r="C4" i="17"/>
  <c r="D4" i="17"/>
  <c r="D9" i="17" s="1"/>
  <c r="E4" i="17"/>
  <c r="F4" i="17"/>
  <c r="G4" i="17"/>
  <c r="G9" i="17" s="1"/>
  <c r="B4" i="17"/>
  <c r="B9" i="17" s="1"/>
  <c r="B12" i="17" s="1"/>
  <c r="B13" i="17" s="1"/>
  <c r="E2" i="17"/>
  <c r="J7" i="17" s="1"/>
  <c r="J9" i="17" s="1"/>
  <c r="D12" i="17" l="1"/>
  <c r="D13" i="17" s="1"/>
  <c r="E7" i="17"/>
  <c r="E9" i="17" s="1"/>
  <c r="F7" i="17"/>
  <c r="F9" i="17" s="1"/>
  <c r="C14" i="17"/>
  <c r="C15" i="17" s="1"/>
  <c r="O68" i="1"/>
  <c r="O72" i="1"/>
  <c r="C12" i="17" l="1"/>
  <c r="C13" i="17" s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N11" i="1"/>
  <c r="N6" i="1"/>
  <c r="N30" i="1" s="1"/>
  <c r="G41" i="5" s="1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O90" i="1" s="1"/>
  <c r="C14" i="16"/>
  <c r="C12" i="16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Q91" i="1" l="1"/>
  <c r="O91" i="1"/>
  <c r="P92" i="1"/>
  <c r="O92" i="1"/>
  <c r="O63" i="1"/>
  <c r="P63" i="1"/>
  <c r="R92" i="1"/>
  <c r="T80" i="1"/>
  <c r="O80" i="1"/>
  <c r="P64" i="1"/>
  <c r="Q64" i="1"/>
  <c r="O89" i="1"/>
  <c r="P79" i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L17" i="15" s="1"/>
  <c r="J18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<sst xmlns="http://schemas.openxmlformats.org/spreadsheetml/2006/main" count="1040" uniqueCount="399">
  <si>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</si>
  <si>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</si>
  <si>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</si>
  <si>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</si>
  <si>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</si>
  <si>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</si>
  <si>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</si>
  <si>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</si>
  <si>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</si>
  <si>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</si>
  <si>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</si>
  <si>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</si>
  <si>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</si>
  <si>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</si>
  <si>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</si>
  <si>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</si>
  <si>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</si>
  <si>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</si>
  <si>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</si>
  <si>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</si>
  <si>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</si>
  <si>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</si>
  <si>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</si>
  <si>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</si>
  <si>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</si>
  <si>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</si>
  <si>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</si>
  <si>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</si>
  <si>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</si>
  <si>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</si>
  <si>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</si>
  <si>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</si>
  <si>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</si>
  <si>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</si>
  <si>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</si>
  <si>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</si>
  <si>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</si>
  <si>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</si>
  <si>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</si>
  <si>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</si>
  <si>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</si>
  <si>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</si>
  <si>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</si>
  <si>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</si>
  <si>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</si>
  <si>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</si>
  <si>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</si>
  <si>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</si>
  <si>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</si>
  <si>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</si>
  <si>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</si>
  <si>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</si>
  <si>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</si>
  <si>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</si>
  <si>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</si>
  <si>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</si>
  <si>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</si>
  <si>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</si>
  <si>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</si>
  <si>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</si>
  <si>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</si>
  <si>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</si>
  <si>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</si>
  <si>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</si>
  <si>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</si>
  <si>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</si>
  <si>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</si>
  <si>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</si>
  <si>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</si>
  <si>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</si>
  <si>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</si>
  <si>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</si>
  <si>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</si>
  <si>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</si>
  <si>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</si>
  <si>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</si>
  <si>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</si>
  <si>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</si>
  <si>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</si>
  <si>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</si>
  <si>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</si>
  <si>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</si>
  <si>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</si>
  <si>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</si>
  <si>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</si>
  <si>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</si>
  <si>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</si>
  <si>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</si>
  <si>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</si>
  <si>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</si>
  <si>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</si>
  <si>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</si>
  <si>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</si>
  <si>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</si>
  <si>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</si>
  <si>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</si>
  <si>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</si>
  <si>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</si>
  <si>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</si>
  <si>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</si>
  <si>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</si>
  <si>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</si>
  <si>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</si>
  <si>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</si>
  <si>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</si>
  <si>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</si>
  <si>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</si>
  <si>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</si>
  <si>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</si>
  <si>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</si>
  <si>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</si>
  <si>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</si>
  <si>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</si>
  <si>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</si>
  <si>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</si>
  <si>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</si>
  <si>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</si>
  <si>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</si>
  <si>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</si>
  <si>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</si>
  <si>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</si>
  <si>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</si>
  <si>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</si>
  <si>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</si>
  <si>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</si>
  <si>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</si>
  <si>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</si>
  <si>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</si>
  <si>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</si>
  <si>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</si>
  <si>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</si>
  <si>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</si>
  <si>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</si>
  <si>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</si>
  <si>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</si>
  <si>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</si>
  <si>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</si>
  <si>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</si>
  <si>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</si>
  <si>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</si>
  <si>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</si>
  <si>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</si>
  <si>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</si>
  <si>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</si>
  <si>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</si>
  <si>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</si>
  <si>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</si>
  <si>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</si>
  <si>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</si>
  <si>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</si>
  <si>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</si>
  <si>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</si>
  <si>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</si>
  <si>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</si>
  <si>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</si>
  <si>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</si>
  <si>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</si>
  <si>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</si>
  <si>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</si>
  <si>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</si>
  <si>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</si>
  <si>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</si>
  <si>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</si>
  <si>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</si>
  <si>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</si>
  <si>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</si>
  <si>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</si>
  <si>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</si>
  <si>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</si>
  <si>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</si>
  <si>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</si>
  <si>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</si>
  <si>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</si>
  <si>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</si>
  <si>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</si>
  <si>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</si>
  <si>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</si>
  <si>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</si>
  <si>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</si>
  <si>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</si>
  <si>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</si>
  <si>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</si>
  <si>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</si>
  <si>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</si>
  <si>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</si>
  <si>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</si>
  <si>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</si>
  <si>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</si>
  <si>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</si>
  <si>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</si>
  <si>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</si>
  <si>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</si>
  <si>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</si>
  <si>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</si>
  <si>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</si>
  <si>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</si>
  <si>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</si>
  <si>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</si>
  <si>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</si>
  <si>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</si>
  <si>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</si>
  <si>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</si>
  <si>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</si>
  <si>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</si>
  <si>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</si>
  <si>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</si>
  <si>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</si>
  <si>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</si>
  <si>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</si>
  <si>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</si>
  <si>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</si>
  <si>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</si>
  <si>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</si>
  <si>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</si>
  <si>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</si>
  <si>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</si>
  <si>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</si>
  <si>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</si>
  <si>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</si>
  <si>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</si>
  <si>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</si>
  <si>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</si>
  <si>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</si>
  <si>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</si>
  <si>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</si>
  <si>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</si>
  <si>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</si>
  <si>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</si>
  <si>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</si>
  <si>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</si>
  <si>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</si>
  <si>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</si>
  <si>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</si>
  <si>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</si>
  <si>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</si>
  <si>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</si>
  <si>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</si>
  <si>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</si>
  <si>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</si>
  <si>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</si>
  <si>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</si>
  <si>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</si>
  <si>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</si>
  <si>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</si>
  <si>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</si>
  <si>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</si>
  <si>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</si>
  <si>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</si>
  <si>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</si>
  <si>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</si>
  <si>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</si>
  <si>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</si>
  <si>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</si>
  <si>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</si>
  <si>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</si>
  <si>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</si>
  <si>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</si>
  <si>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</si>
  <si>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</si>
  <si>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</si>
  <si>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</si>
  <si>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</si>
  <si>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</si>
  <si>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</si>
  <si>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</si>
  <si>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</si>
  <si>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</si>
  <si>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</si>
  <si>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</si>
  <si>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</si>
  <si>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</si>
  <si>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</si>
  <si>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</si>
  <si>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</si>
  <si>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</si>
  <si>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</si>
  <si>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</si>
  <si>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</si>
  <si>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</si>
  <si>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</si>
  <si>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</si>
  <si>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</si>
  <si>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</si>
  <si>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</si>
  <si>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</si>
  <si>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</si>
  <si>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</si>
  <si>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</si>
  <si>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</si>
  <si>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</si>
  <si>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</si>
  <si>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</si>
  <si>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</si>
  <si>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</si>
  <si>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</si>
  <si>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</si>
  <si>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</si>
  <si>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</si>
  <si>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</si>
  <si>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</si>
  <si>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</si>
  <si>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</si>
  <si>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</si>
  <si>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</si>
  <si>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</si>
  <si>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</si>
  <si>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</si>
  <si>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</si>
  <si>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</si>
  <si>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</si>
  <si>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</si>
  <si>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</si>
  <si>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</si>
  <si>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</si>
  <si>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</si>
  <si>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</si>
  <si>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</si>
  <si>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</si>
  <si>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</si>
  <si>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</si>
  <si>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</si>
  <si>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</si>
  <si>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</si>
  <si>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</si>
  <si>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</si>
  <si>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</si>
  <si>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</si>
  <si>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</si>
  <si>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</si>
  <si>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</si>
  <si>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</si>
  <si>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</si>
  <si>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</si>
  <si>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</si>
  <si>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</si>
  <si>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</si>
  <si>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</si>
  <si>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</si>
  <si>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</si>
  <si>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</si>
  <si>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</si>
  <si>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</si>
  <si>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</si>
  <si>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</si>
  <si>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</si>
  <si>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</si>
  <si>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</si>
  <si>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</si>
  <si>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</si>
  <si>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</si>
  <si>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</si>
  <si>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</si>
  <si>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</si>
  <si>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</si>
  <si>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</si>
  <si>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</si>
  <si>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</si>
  <si>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</si>
  <si>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</si>
  <si>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</si>
  <si>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</si>
  <si>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</si>
  <si>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</si>
  <si>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</si>
  <si>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</si>
  <si>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</si>
  <si>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</si>
  <si>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</si>
  <si>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</si>
  <si>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</si>
  <si>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</si>
  <si>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</si>
  <si>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</si>
  <si>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</si>
  <si>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</si>
  <si>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</si>
  <si>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</si>
  <si>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</si>
  <si>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</si>
  <si>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</si>
  <si>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</si>
  <si>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</si>
  <si>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</si>
  <si>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</si>
  <si>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</si>
  <si>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</si>
  <si>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</si>
  <si>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</si>
  <si>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</si>
  <si>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</si>
  <si>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</si>
  <si>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</si>
  <si>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</si>
  <si>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</si>
  <si>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</si>
  <si>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</si>
  <si>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add_state_non_corporate_taxes</t>
  </si>
  <si>
    <t>add_consumption_grants</t>
  </si>
  <si>
    <t>consumption_grants_override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</si>
</sst>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17" zoomScaleNormal="110" workbookViewId="0">
      <pane xSplit="2" ySplit="3" topLeftCell="J66" activePane="bottomRight" state="frozen"/>
      <selection pane="topRight" activeCell="C1" sqref="C1"/>
      <selection pane="bottomLeft" activeCell="A4" sqref="A4"/>
      <selection pane="bottomRight" activeCell="J78" sqref="J78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1" t="s">
        <v>368</v>
      </c>
      <c r="B1" s="341"/>
      <c r="C1" s="268"/>
      <c r="D1" s="268"/>
      <c r="E1" s="35"/>
      <c r="N1" t="s">
        <v>370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276</v>
      </c>
      <c r="AJ1" s="343"/>
      <c r="AK1" s="343"/>
      <c r="AL1" s="343"/>
      <c r="AM1" s="342" t="s">
        <v>274</v>
      </c>
      <c r="AN1" s="342"/>
      <c r="AO1" s="342"/>
      <c r="AP1" s="342"/>
    </row>
    <row r="2" spans="1:43" ht="23" customHeight="1" x14ac:dyDescent="0.2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9" x14ac:dyDescent="0.2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258</v>
      </c>
      <c r="B5" t="s">
        <v>278</v>
      </c>
      <c r="C5" s="35" t="s">
        <v>289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259</v>
      </c>
      <c r="B7" t="s">
        <v>278</v>
      </c>
      <c r="C7" s="35" t="s">
        <v>290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278</v>
      </c>
      <c r="C12" t="s">
        <v>291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278</v>
      </c>
      <c r="C15" t="s">
        <v>292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278</v>
      </c>
      <c r="C18" t="s">
        <v>293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278</v>
      </c>
      <c r="C21" t="s">
        <v>294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295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296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297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298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278</v>
      </c>
      <c r="C34" t="s">
        <v>299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278</v>
      </c>
      <c r="C35" t="s">
        <v>300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336</v>
      </c>
      <c r="B36" t="s">
        <v>278</v>
      </c>
      <c r="C36" t="s">
        <v>301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337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344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347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330</v>
      </c>
      <c r="B41" t="s">
        <v>278</v>
      </c>
      <c r="C41" t="s">
        <v>302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342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278</v>
      </c>
      <c r="C48" s="107" t="s">
        <v>303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379</v>
      </c>
      <c r="B49" s="107" t="s">
        <v>278</v>
      </c>
      <c r="C49" s="107" t="s">
        <v>304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278</v>
      </c>
      <c r="C54" t="s">
        <v>305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334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332</v>
      </c>
      <c r="C57" t="s">
        <v>306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270</v>
      </c>
      <c r="C58" t="s">
        <v>331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279</v>
      </c>
      <c r="B59" s="185" t="s">
        <v>278</v>
      </c>
      <c r="C59" t="s">
        <v>307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280</v>
      </c>
      <c r="B60" s="185" t="s">
        <v>278</v>
      </c>
      <c r="C60" t="s">
        <v>308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281</v>
      </c>
      <c r="B61" s="185" t="s">
        <v>278</v>
      </c>
      <c r="C61" t="s">
        <v>309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335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333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395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280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348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278</v>
      </c>
      <c r="C68" t="s">
        <v>310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278</v>
      </c>
      <c r="C72" t="s">
        <v>311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380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338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B75" s="35" t="s">
        <v>278</v>
      </c>
      <c r="C75" s="35" t="s">
        <v>374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378</v>
      </c>
      <c r="B76" s="107" t="s">
        <v>278</v>
      </c>
      <c r="C76" s="107" t="s">
        <v>375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201</v>
      </c>
      <c r="B77" s="107" t="s">
        <v>278</v>
      </c>
      <c r="C77" s="107" t="s">
        <v>376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339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340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341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345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346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278</v>
      </c>
      <c r="C85" t="s">
        <v>312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278</v>
      </c>
      <c r="C86" t="s">
        <v>313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377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353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349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350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351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278</v>
      </c>
      <c r="C93" t="s">
        <v>314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2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278</v>
      </c>
      <c r="C97" t="s">
        <v>315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2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225</v>
      </c>
      <c r="B100" s="35" t="s">
        <v>278</v>
      </c>
      <c r="C100" t="s">
        <v>316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278</v>
      </c>
      <c r="C103" t="s">
        <v>317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2">
      <c r="A104" s="169" t="s">
        <v>282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283</v>
      </c>
      <c r="B105" s="35" t="s">
        <v>278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214</v>
      </c>
      <c r="B106" s="35" t="s">
        <v>278</v>
      </c>
      <c r="C106" t="s">
        <v>318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2">
      <c r="A108" s="169" t="s">
        <v>282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369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2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2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381</v>
      </c>
      <c r="C1" t="s">
        <v>382</v>
      </c>
      <c r="D1" t="s">
        <v>383</v>
      </c>
      <c r="E1" t="s">
        <v>384</v>
      </c>
      <c r="F1" t="s">
        <v>117</v>
      </c>
      <c r="G1" t="s">
        <v>386</v>
      </c>
      <c r="H1" t="s">
        <v>387</v>
      </c>
      <c r="I1" t="s">
        <v>388</v>
      </c>
      <c r="J1" t="s">
        <v>389</v>
      </c>
    </row>
    <row r="2" spans="1:10" x14ac:dyDescent="0.2">
      <c r="A2" t="s">
        <v>385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381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382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383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384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110</v>
      </c>
      <c r="C11" t="s">
        <v>111</v>
      </c>
      <c r="D11" t="s">
        <v>112</v>
      </c>
      <c r="E11" t="s">
        <v>135</v>
      </c>
    </row>
    <row r="12" spans="1:10" x14ac:dyDescent="0.2">
      <c r="A12" t="s">
        <v>391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390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392</v>
      </c>
      <c r="B14">
        <f>SUM(B2:D2)*4</f>
        <v>716</v>
      </c>
      <c r="C14">
        <f>E2*4</f>
        <v>328</v>
      </c>
    </row>
    <row r="15" spans="1:10" x14ac:dyDescent="0.2">
      <c r="A15" t="s">
        <v>393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394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344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M51" activePane="bottomRight" state="frozen"/>
      <selection pane="topRight" activeCell="C1" sqref="C1"/>
      <selection pane="bottomLeft" activeCell="A9" sqref="A9"/>
      <selection pane="bottomRight" activeCell="T68" sqref="T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9" ht="19" x14ac:dyDescent="0.25">
      <c r="A1" s="348" t="s">
        <v>206</v>
      </c>
      <c r="B1" s="349"/>
      <c r="C1" s="35"/>
      <c r="H1"/>
      <c r="I1" s="240"/>
      <c r="J1" s="356" t="s">
        <v>277</v>
      </c>
      <c r="V1" s="340"/>
      <c r="W1" s="340"/>
      <c r="X1" s="340"/>
      <c r="Y1" s="340"/>
    </row>
    <row r="2" spans="1:49" x14ac:dyDescent="0.2">
      <c r="A2" s="350" t="s">
        <v>191</v>
      </c>
      <c r="B2" s="126"/>
      <c r="C2" t="s">
        <v>192</v>
      </c>
      <c r="I2" s="241"/>
      <c r="J2" s="356"/>
    </row>
    <row r="3" spans="1:49" x14ac:dyDescent="0.2">
      <c r="A3" s="351"/>
      <c r="B3" s="127"/>
      <c r="C3" t="s">
        <v>193</v>
      </c>
      <c r="I3" s="241"/>
      <c r="J3" s="356"/>
    </row>
    <row r="4" spans="1:49" x14ac:dyDescent="0.2">
      <c r="A4" s="351"/>
      <c r="B4" s="128"/>
      <c r="C4" t="s">
        <v>194</v>
      </c>
    </row>
    <row r="5" spans="1:49" x14ac:dyDescent="0.2">
      <c r="A5" s="352"/>
      <c r="B5" s="129"/>
      <c r="C5" t="s">
        <v>181</v>
      </c>
    </row>
    <row r="7" spans="1:49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49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ht="16" x14ac:dyDescent="0.2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ht="16" x14ac:dyDescent="0.2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ht="16" x14ac:dyDescent="0.2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ht="16" x14ac:dyDescent="0.2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ht="16" x14ac:dyDescent="0.2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ht="16" x14ac:dyDescent="0.2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ht="16" x14ac:dyDescent="0.2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2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2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15">
      <c r="B23" s="210" t="s">
        <v>275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2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15">
      <c r="B30" s="210" t="s">
        <v>275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2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2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15">
      <c r="B49" s="210" t="s">
        <v>275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2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15">
      <c r="B56" s="210" t="s">
        <v>275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2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15">
      <c r="B63" s="210" t="s">
        <v>275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2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15">
      <c r="B70" s="210" t="s">
        <v>275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D1" activePane="topRight" state="frozen"/>
      <selection pane="topRight" activeCell="J1" sqref="J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254</v>
      </c>
      <c r="B1" t="s">
        <v>247</v>
      </c>
      <c r="C1" t="s">
        <v>248</v>
      </c>
      <c r="D1" t="s">
        <v>396</v>
      </c>
      <c r="E1" t="s">
        <v>250</v>
      </c>
      <c r="F1" t="s">
        <v>251</v>
      </c>
      <c r="G1" t="s">
        <v>252</v>
      </c>
      <c r="H1" t="s">
        <v>253</v>
      </c>
      <c r="I1" t="s">
        <v>397</v>
      </c>
      <c r="J1" t="s">
        <v>398</v>
      </c>
      <c r="K1" t="s">
        <v>286</v>
      </c>
      <c r="L1" t="s">
        <v>287</v>
      </c>
      <c r="M1" t="s">
        <v>288</v>
      </c>
      <c r="N1" t="s">
        <v>343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J6" s="102">
        <f>'add-ons calculations'!I68</f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J7" s="102">
        <f>'add-ons calculations'!J68</f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J8" s="102">
        <f>'add-ons calculations'!K68</f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J9" s="102">
        <f>'add-ons calculations'!L68</f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J10" s="102">
        <f>'add-ons calculations'!M68</f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J11" s="102">
        <f>'add-ons calculations'!N68</f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J12" s="102">
        <f>'add-ons calculations'!O68</f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J13" s="102">
        <f>'add-ons calculations'!P68</f>
        <v>313.15574496290668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J14" s="102">
        <f>'add-ons calculations'!Q68</f>
        <v>330.50545802602733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J15" s="102">
        <f>'add-ons calculations'!R68</f>
        <v>330.50545802602733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J16" s="102">
        <f>'add-ons calculations'!S68</f>
        <v>330.50545802602733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J17" s="102">
        <f>'add-ons calculations'!T68</f>
        <v>336.19109289565444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J18" s="102">
        <f>'add-ons calculations'!U68</f>
        <v>341.94362819962095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J19" s="102">
        <f>'add-ons calculations'!V68</f>
        <v>347.80927395095131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J20" s="102">
        <f>'add-ons calculations'!W68</f>
        <v>348.28144447288759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J21" s="102">
        <f>'add-ons calculations'!X68</f>
        <v>348.79556960479533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J22" s="102">
        <f>'add-ons calculations'!Y68</f>
        <v>349.36338731436012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J23" s="102">
        <f>'add-ons calculations'!Z68</f>
        <v>349.97663866488529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J24" s="102">
        <f>'add-ons calculations'!AA68</f>
        <v>350.70408734482481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8" t="s">
        <v>206</v>
      </c>
      <c r="B1" s="349"/>
      <c r="C1" s="35"/>
      <c r="I1" s="240"/>
      <c r="J1" s="356" t="s">
        <v>277</v>
      </c>
      <c r="V1" s="340"/>
      <c r="W1" s="340"/>
      <c r="X1" s="340"/>
      <c r="Y1" s="340"/>
    </row>
    <row r="2" spans="1:27" x14ac:dyDescent="0.2">
      <c r="A2" s="350" t="s">
        <v>191</v>
      </c>
      <c r="B2" s="126"/>
      <c r="C2" t="s">
        <v>192</v>
      </c>
      <c r="H2" s="95"/>
      <c r="I2" s="241"/>
      <c r="J2" s="356"/>
    </row>
    <row r="3" spans="1:27" x14ac:dyDescent="0.2">
      <c r="A3" s="351"/>
      <c r="B3" s="127"/>
      <c r="C3" t="s">
        <v>193</v>
      </c>
      <c r="H3" s="95"/>
      <c r="I3" s="241"/>
      <c r="J3" s="356"/>
    </row>
    <row r="4" spans="1:27" x14ac:dyDescent="0.2">
      <c r="A4" s="351"/>
      <c r="B4" s="128"/>
      <c r="C4" t="s">
        <v>194</v>
      </c>
      <c r="H4" s="95"/>
      <c r="I4" s="95"/>
      <c r="J4" s="95"/>
    </row>
    <row r="5" spans="1:27" x14ac:dyDescent="0.2">
      <c r="A5" s="35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275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275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275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275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284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319</v>
      </c>
      <c r="B1" s="297" t="s">
        <v>320</v>
      </c>
      <c r="C1" s="297" t="s">
        <v>321</v>
      </c>
      <c r="D1" s="297" t="s">
        <v>322</v>
      </c>
      <c r="E1" s="297" t="s">
        <v>323</v>
      </c>
      <c r="F1" s="297" t="s">
        <v>324</v>
      </c>
      <c r="G1" s="297" t="s">
        <v>325</v>
      </c>
      <c r="H1" s="297" t="s">
        <v>326</v>
      </c>
      <c r="I1" s="297" t="s">
        <v>327</v>
      </c>
      <c r="J1" s="297" t="s">
        <v>371</v>
      </c>
    </row>
    <row r="2" spans="1:10" x14ac:dyDescent="0.2">
      <c r="A2" t="s">
        <v>289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290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291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292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293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294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295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296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328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329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298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299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300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301</v>
      </c>
      <c r="H15">
        <v>1078100</v>
      </c>
      <c r="I15">
        <v>15600</v>
      </c>
      <c r="J15">
        <v>5000</v>
      </c>
    </row>
    <row r="16" spans="1:10" x14ac:dyDescent="0.2">
      <c r="A16" t="s">
        <v>302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303</v>
      </c>
      <c r="H17">
        <v>19100</v>
      </c>
      <c r="I17">
        <v>27000</v>
      </c>
      <c r="J17">
        <v>10800</v>
      </c>
    </row>
    <row r="18" spans="1:10" x14ac:dyDescent="0.2">
      <c r="A18" t="s">
        <v>304</v>
      </c>
      <c r="H18">
        <v>160900</v>
      </c>
      <c r="I18">
        <v>58400</v>
      </c>
      <c r="J18">
        <v>34500</v>
      </c>
    </row>
    <row r="19" spans="1:10" x14ac:dyDescent="0.2">
      <c r="A19" t="s">
        <v>305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306</v>
      </c>
      <c r="H20">
        <v>609300</v>
      </c>
      <c r="I20">
        <v>865600</v>
      </c>
      <c r="J20">
        <v>260300</v>
      </c>
    </row>
    <row r="21" spans="1:10" x14ac:dyDescent="0.2">
      <c r="A21" t="s">
        <v>307</v>
      </c>
      <c r="H21">
        <v>63800</v>
      </c>
      <c r="I21">
        <v>15000</v>
      </c>
      <c r="J21">
        <v>100</v>
      </c>
    </row>
    <row r="22" spans="1:10" x14ac:dyDescent="0.2">
      <c r="A22" t="s">
        <v>308</v>
      </c>
      <c r="H22">
        <v>73300</v>
      </c>
      <c r="I22">
        <v>73300</v>
      </c>
      <c r="J22">
        <v>73300</v>
      </c>
    </row>
    <row r="23" spans="1:10" x14ac:dyDescent="0.2">
      <c r="A23" t="s">
        <v>309</v>
      </c>
      <c r="H23">
        <v>140000</v>
      </c>
      <c r="I23">
        <v>140000</v>
      </c>
      <c r="J23">
        <v>140000</v>
      </c>
    </row>
    <row r="24" spans="1:10" x14ac:dyDescent="0.2">
      <c r="A24" t="s">
        <v>310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313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312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314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315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316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317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318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297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331</v>
      </c>
      <c r="H33">
        <v>277100</v>
      </c>
      <c r="I33">
        <v>228300</v>
      </c>
      <c r="J33">
        <v>213400</v>
      </c>
    </row>
    <row r="34" spans="1:10" x14ac:dyDescent="0.2">
      <c r="A34" t="s">
        <v>311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254</v>
      </c>
      <c r="B1" t="s">
        <v>285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236</v>
      </c>
      <c r="C8" s="160"/>
      <c r="D8" s="161">
        <f>SUMPRODUCT(B5:B6,C5:C6)</f>
        <v>0.45</v>
      </c>
    </row>
    <row r="9" spans="1:16" x14ac:dyDescent="0.2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236</v>
      </c>
      <c r="C8" s="160"/>
      <c r="D8" s="161">
        <f>SUMPRODUCT(B5:B6,C5:C6)</f>
        <v>0.52500000000000002</v>
      </c>
    </row>
    <row r="9" spans="1:16" x14ac:dyDescent="0.2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2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2">
      <c r="A2" s="363" t="s">
        <v>191</v>
      </c>
      <c r="B2" s="107"/>
      <c r="C2" t="s">
        <v>192</v>
      </c>
    </row>
    <row r="3" spans="1:32" x14ac:dyDescent="0.2">
      <c r="A3" s="363"/>
      <c r="B3" s="108"/>
      <c r="C3" t="s">
        <v>193</v>
      </c>
    </row>
    <row r="4" spans="1:32" x14ac:dyDescent="0.2">
      <c r="A4" s="363"/>
      <c r="B4" s="109"/>
      <c r="C4" t="s">
        <v>194</v>
      </c>
    </row>
    <row r="5" spans="1:32" x14ac:dyDescent="0.2">
      <c r="A5" s="363"/>
      <c r="B5" s="98"/>
      <c r="C5" t="s">
        <v>181</v>
      </c>
    </row>
    <row r="7" spans="1:32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2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6" thickBot="1" x14ac:dyDescent="0.25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2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2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64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64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265</v>
      </c>
    </row>
    <row r="37" spans="3:23" x14ac:dyDescent="0.2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256</v>
      </c>
      <c r="O47">
        <v>32</v>
      </c>
    </row>
    <row r="48" spans="3:23" x14ac:dyDescent="0.2">
      <c r="N48" t="s">
        <v>257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2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2021-05-17T19:59:50Z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