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4D5A0879-A60B-4BE8-B192-23D111423F21}" xr6:coauthVersionLast="41" xr6:coauthVersionMax="41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Input_Parameter_File" sheetId="1" r:id="rId1"/>
    <sheet name="Input_Marker_File" sheetId="2" r:id="rId2"/>
    <sheet name="CountingRefAllele" sheetId="11" r:id="rId3"/>
    <sheet name="Cal_haplotype_to_qtl_genotype" sheetId="8" r:id="rId4"/>
    <sheet name="Calculation_MBV_SI" sheetId="9" r:id="rId5"/>
    <sheet name="Output_each_family" sheetId="5" r:id="rId6"/>
    <sheet name="Family_wise_summary" sheetId="7" r:id="rId7"/>
  </sheets>
  <definedNames>
    <definedName name="_xlnm._FilterDatabase" localSheetId="5" hidden="1">Output_each_family!$A$1:$M$10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9" l="1"/>
  <c r="J3" i="9"/>
  <c r="O3" i="9" s="1"/>
  <c r="AG3" i="11"/>
  <c r="AG4" i="11"/>
  <c r="AG5" i="11"/>
  <c r="AG6" i="11"/>
  <c r="AG7" i="11"/>
  <c r="AG8" i="11"/>
  <c r="AG9" i="11"/>
  <c r="AG10" i="11"/>
  <c r="AG2" i="11"/>
  <c r="AD2" i="11"/>
  <c r="AD3" i="11"/>
  <c r="AD4" i="11"/>
  <c r="AD5" i="11"/>
  <c r="AD6" i="11"/>
  <c r="AD7" i="11"/>
  <c r="AD8" i="11"/>
  <c r="AD9" i="11"/>
  <c r="AD10" i="11"/>
  <c r="T3" i="11"/>
  <c r="T4" i="11"/>
  <c r="T5" i="11"/>
  <c r="T6" i="11"/>
  <c r="T7" i="11"/>
  <c r="T8" i="11"/>
  <c r="T9" i="11"/>
  <c r="T10" i="11"/>
  <c r="S3" i="11"/>
  <c r="S4" i="11"/>
  <c r="S5" i="11"/>
  <c r="S6" i="11"/>
  <c r="S7" i="11"/>
  <c r="S8" i="11"/>
  <c r="S9" i="11"/>
  <c r="S10" i="11"/>
  <c r="R3" i="11"/>
  <c r="R4" i="11"/>
  <c r="R5" i="11"/>
  <c r="R6" i="11"/>
  <c r="R7" i="11"/>
  <c r="R8" i="11"/>
  <c r="R9" i="11"/>
  <c r="R10" i="11"/>
  <c r="Q3" i="11"/>
  <c r="Q4" i="11"/>
  <c r="Q5" i="11"/>
  <c r="Q6" i="11"/>
  <c r="Q7" i="11"/>
  <c r="Q8" i="11"/>
  <c r="Q9" i="11"/>
  <c r="Q10" i="11"/>
  <c r="P3" i="11"/>
  <c r="P4" i="11"/>
  <c r="P5" i="11"/>
  <c r="P6" i="11"/>
  <c r="P7" i="11"/>
  <c r="P8" i="11"/>
  <c r="P9" i="11"/>
  <c r="P10" i="11"/>
  <c r="O3" i="11"/>
  <c r="O4" i="11"/>
  <c r="O5" i="11"/>
  <c r="O6" i="11"/>
  <c r="O7" i="11"/>
  <c r="O8" i="11"/>
  <c r="O9" i="11"/>
  <c r="O10" i="11"/>
  <c r="N3" i="11"/>
  <c r="N4" i="11"/>
  <c r="N5" i="11"/>
  <c r="N6" i="11"/>
  <c r="N7" i="11"/>
  <c r="N8" i="11"/>
  <c r="N9" i="11"/>
  <c r="N10" i="11"/>
  <c r="T2" i="11"/>
  <c r="S2" i="11"/>
  <c r="R2" i="11"/>
  <c r="Q2" i="11"/>
  <c r="P2" i="11"/>
  <c r="O2" i="11"/>
  <c r="N2" i="11"/>
  <c r="M2" i="11"/>
  <c r="M3" i="11"/>
  <c r="M4" i="11"/>
  <c r="M5" i="11"/>
  <c r="M6" i="11"/>
  <c r="M7" i="11"/>
  <c r="M8" i="11"/>
  <c r="M9" i="11"/>
  <c r="M10" i="11"/>
  <c r="L4" i="9" l="1"/>
  <c r="L5" i="9"/>
  <c r="L6" i="9"/>
  <c r="Q6" i="9" s="1"/>
  <c r="L7" i="9"/>
  <c r="Q7" i="9" s="1"/>
  <c r="L8" i="9"/>
  <c r="Q8" i="9" s="1"/>
  <c r="L9" i="9"/>
  <c r="Q9" i="9" s="1"/>
  <c r="L10" i="9"/>
  <c r="Q10" i="9" s="1"/>
  <c r="L11" i="9"/>
  <c r="Q11" i="9" s="1"/>
  <c r="K6" i="9"/>
  <c r="P6" i="9" s="1"/>
  <c r="K4" i="9"/>
  <c r="P4" i="9" s="1"/>
  <c r="K3" i="9"/>
  <c r="P3" i="9" s="1"/>
  <c r="K5" i="9"/>
  <c r="P5" i="9" s="1"/>
  <c r="K7" i="9"/>
  <c r="P7" i="9" s="1"/>
  <c r="K8" i="9"/>
  <c r="P8" i="9" s="1"/>
  <c r="K9" i="9"/>
  <c r="P9" i="9" s="1"/>
  <c r="K10" i="9"/>
  <c r="P10" i="9" s="1"/>
  <c r="K11" i="9"/>
  <c r="J11" i="9"/>
  <c r="O11" i="9" s="1"/>
  <c r="J5" i="9"/>
  <c r="O5" i="9" s="1"/>
  <c r="J4" i="9"/>
  <c r="O4" i="9" s="1"/>
  <c r="J6" i="9"/>
  <c r="J7" i="9"/>
  <c r="J8" i="9"/>
  <c r="J9" i="9"/>
  <c r="O9" i="9" s="1"/>
  <c r="J10" i="9"/>
  <c r="Q3" i="9"/>
  <c r="M3" i="9" l="1"/>
  <c r="M11" i="9"/>
  <c r="M5" i="9"/>
  <c r="M4" i="9"/>
  <c r="S9" i="9"/>
  <c r="M10" i="9"/>
  <c r="P11" i="9"/>
  <c r="S11" i="9" s="1"/>
  <c r="M8" i="9"/>
  <c r="M7" i="9"/>
  <c r="M6" i="9"/>
  <c r="O8" i="9"/>
  <c r="S8" i="9" s="1"/>
  <c r="O7" i="9"/>
  <c r="S7" i="9" s="1"/>
  <c r="M9" i="9"/>
  <c r="O10" i="9"/>
  <c r="S10" i="9" s="1"/>
  <c r="Q5" i="9"/>
  <c r="S5" i="9" s="1"/>
  <c r="Q4" i="9"/>
  <c r="S4" i="9" s="1"/>
  <c r="O6" i="9"/>
  <c r="S6" i="9" s="1"/>
  <c r="S3" i="9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ej245-admin</author>
  </authors>
  <commentList>
    <comment ref="E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ej245-admin:</t>
        </r>
        <r>
          <rPr>
            <sz val="9"/>
            <color indexed="81"/>
            <rFont val="Tahoma"/>
            <family val="2"/>
          </rPr>
          <t xml:space="preserve">
favorable allele?</t>
        </r>
      </text>
    </comment>
  </commentList>
</comments>
</file>

<file path=xl/sharedStrings.xml><?xml version="1.0" encoding="utf-8"?>
<sst xmlns="http://schemas.openxmlformats.org/spreadsheetml/2006/main" count="548" uniqueCount="84">
  <si>
    <t>file=ForwardBreedParameters</t>
  </si>
  <si>
    <t xml:space="preserve">Model </t>
  </si>
  <si>
    <t>RelativeWeight</t>
  </si>
  <si>
    <t>Additive</t>
  </si>
  <si>
    <t>Dominant</t>
  </si>
  <si>
    <t>CalculateValue</t>
  </si>
  <si>
    <t>YES</t>
  </si>
  <si>
    <t>NO</t>
  </si>
  <si>
    <t>RefAlele</t>
  </si>
  <si>
    <t>A</t>
  </si>
  <si>
    <t>G</t>
  </si>
  <si>
    <t>T</t>
  </si>
  <si>
    <t>C</t>
  </si>
  <si>
    <t>SubstitionEffect</t>
  </si>
  <si>
    <t>Lr68</t>
  </si>
  <si>
    <t>Yr7</t>
  </si>
  <si>
    <t>QGpc.cd1-2B.1</t>
  </si>
  <si>
    <t>QGpc.cd1-7B.2</t>
  </si>
  <si>
    <t>Sb3</t>
  </si>
  <si>
    <t>RefAlleleName</t>
  </si>
  <si>
    <t>+</t>
  </si>
  <si>
    <t>GID</t>
  </si>
  <si>
    <t>gwp2334</t>
  </si>
  <si>
    <t>gwp45542</t>
  </si>
  <si>
    <t>gwp45565</t>
  </si>
  <si>
    <t>QTL_Gene_Marker</t>
  </si>
  <si>
    <t>AA</t>
  </si>
  <si>
    <t>AT</t>
  </si>
  <si>
    <t>TT</t>
  </si>
  <si>
    <t>GT</t>
  </si>
  <si>
    <t>GG</t>
  </si>
  <si>
    <t>TG</t>
  </si>
  <si>
    <t>Family</t>
  </si>
  <si>
    <t>TC</t>
  </si>
  <si>
    <t>CT</t>
  </si>
  <si>
    <t>CC</t>
  </si>
  <si>
    <t>AC</t>
  </si>
  <si>
    <t>+/+</t>
  </si>
  <si>
    <t>+/-</t>
  </si>
  <si>
    <t>-/-</t>
  </si>
  <si>
    <t>-/+</t>
  </si>
  <si>
    <t>--</t>
  </si>
  <si>
    <t>Sb3/-</t>
  </si>
  <si>
    <t>Sb3/Sb3</t>
  </si>
  <si>
    <t>Lr68/Lr68</t>
  </si>
  <si>
    <t>Lr68/-</t>
  </si>
  <si>
    <t>NA</t>
  </si>
  <si>
    <t>selectProportion</t>
  </si>
  <si>
    <t>selectionDirection</t>
  </si>
  <si>
    <t>HIGH</t>
  </si>
  <si>
    <t xml:space="preserve">Number selected </t>
  </si>
  <si>
    <t>SeelctedProportion</t>
  </si>
  <si>
    <t>Number of lines</t>
  </si>
  <si>
    <t>MinMBVSelected</t>
  </si>
  <si>
    <t>MaxMBVSelected</t>
  </si>
  <si>
    <t>AvgMBVSelected</t>
  </si>
  <si>
    <t>gwp2343</t>
  </si>
  <si>
    <t>gwp1223</t>
  </si>
  <si>
    <t>gwp44341</t>
  </si>
  <si>
    <t>CA</t>
  </si>
  <si>
    <t>PriorityMarker</t>
  </si>
  <si>
    <t>MolecularBreedingValue</t>
  </si>
  <si>
    <t>Total</t>
  </si>
  <si>
    <t>QTL genotypes(numeric)</t>
  </si>
  <si>
    <t>WeightedMolecularBreedingValue</t>
  </si>
  <si>
    <t>MolecularBV</t>
  </si>
  <si>
    <t>WeightedMBV</t>
  </si>
  <si>
    <t>BreedingValue</t>
  </si>
  <si>
    <t>Selection Decision on must have QTL/ Genes</t>
  </si>
  <si>
    <t>MolecularBVRank</t>
  </si>
  <si>
    <t>WeightedMBVRank</t>
  </si>
  <si>
    <t>UserDefinedFilterLr6+Yr7</t>
  </si>
  <si>
    <t>FinalSelectionDecision</t>
  </si>
  <si>
    <t>marker_group_name</t>
  </si>
  <si>
    <t>germplasm_group</t>
  </si>
  <si>
    <t>marker_name</t>
  </si>
  <si>
    <t>platform</t>
  </si>
  <si>
    <t>fav_allele</t>
  </si>
  <si>
    <t>KASP</t>
  </si>
  <si>
    <t>Only score trait_description if priority marker = YES?</t>
  </si>
  <si>
    <t>AlleleName</t>
  </si>
  <si>
    <t>Indexed Forward Breeding</t>
  </si>
  <si>
    <t>For each marker</t>
  </si>
  <si>
    <t>For each haplotypes (marker groups), if there is only one marker essentially the mode will be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</si>
</sst>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3E3D40"/>
      <name val="Georgia"/>
      <family val="1"/>
    </font>
    <font>
      <b/>
      <i/>
      <sz val="12"/>
      <color rgb="FF3E3D40"/>
      <name val="Georgia"/>
      <family val="1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Georgia"/>
      <family val="1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4"/>
      <color theme="1"/>
      <name val="Calibri"/>
      <family val="2"/>
      <scheme val="minor"/>
    </font>
    <font>
      <sz val="8"/>
      <color rgb="FF171717"/>
      <name val="Consolas"/>
      <family val="3"/>
    </font>
    <font>
      <sz val="12"/>
      <color rgb="FF92D050"/>
      <name val="Calibri"/>
      <family val="2"/>
      <scheme val="minor"/>
    </font>
    <font>
      <sz val="8"/>
      <color rgb="FF92D05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quotePrefix="1" applyFont="1"/>
    <xf numFmtId="0" fontId="11" fillId="0" borderId="0" xfId="0" applyFont="1"/>
    <xf numFmtId="0" fontId="8" fillId="0" borderId="0" xfId="0" quotePrefix="1" applyFont="1"/>
    <xf numFmtId="0" fontId="12" fillId="0" borderId="0" xfId="0" applyFont="1"/>
    <xf numFmtId="0" fontId="11" fillId="2" borderId="0" xfId="0" applyFont="1" applyFill="1"/>
    <xf numFmtId="0" fontId="8" fillId="2" borderId="0" xfId="0" quotePrefix="1" applyFont="1" applyFill="1"/>
    <xf numFmtId="0" fontId="10" fillId="3" borderId="0" xfId="0" quotePrefix="1" applyFont="1" applyFill="1"/>
    <xf numFmtId="0" fontId="9" fillId="3" borderId="0" xfId="0" quotePrefix="1" applyFont="1" applyFill="1"/>
    <xf numFmtId="0" fontId="5" fillId="4" borderId="0" xfId="0" applyFont="1" applyFill="1"/>
    <xf numFmtId="0" fontId="0" fillId="4" borderId="0" xfId="0" applyFont="1" applyFill="1"/>
    <xf numFmtId="0" fontId="0" fillId="4" borderId="0" xfId="0" quotePrefix="1" applyFont="1" applyFill="1"/>
    <xf numFmtId="0" fontId="0" fillId="0" borderId="1" xfId="0" applyBorder="1"/>
    <xf numFmtId="0" fontId="4" fillId="0" borderId="1" xfId="0" applyFont="1" applyBorder="1"/>
    <xf numFmtId="0" fontId="11" fillId="2" borderId="1" xfId="0" applyFont="1" applyFill="1" applyBorder="1"/>
    <xf numFmtId="0" fontId="10" fillId="3" borderId="1" xfId="0" quotePrefix="1" applyFont="1" applyFill="1" applyBorder="1"/>
    <xf numFmtId="0" fontId="5" fillId="4" borderId="1" xfId="0" applyFont="1" applyFill="1" applyBorder="1"/>
    <xf numFmtId="0" fontId="0" fillId="0" borderId="1" xfId="0" quotePrefix="1" applyBorder="1"/>
    <xf numFmtId="0" fontId="8" fillId="2" borderId="1" xfId="0" quotePrefix="1" applyFont="1" applyFill="1" applyBorder="1"/>
    <xf numFmtId="0" fontId="9" fillId="3" borderId="1" xfId="0" quotePrefix="1" applyFont="1" applyFill="1" applyBorder="1"/>
    <xf numFmtId="0" fontId="0" fillId="4" borderId="1" xfId="0" applyFont="1" applyFill="1" applyBorder="1"/>
    <xf numFmtId="0" fontId="0" fillId="4" borderId="1" xfId="0" quotePrefix="1" applyFont="1" applyFill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0" fillId="5" borderId="1" xfId="0" applyFill="1" applyBorder="1"/>
    <xf numFmtId="0" fontId="0" fillId="5" borderId="0" xfId="0" applyFill="1" applyBorder="1"/>
    <xf numFmtId="0" fontId="5" fillId="4" borderId="0" xfId="0" applyFont="1" applyFill="1" applyBorder="1"/>
    <xf numFmtId="0" fontId="0" fillId="4" borderId="0" xfId="0" applyFont="1" applyFill="1" applyBorder="1"/>
    <xf numFmtId="0" fontId="0" fillId="4" borderId="0" xfId="0" quotePrefix="1" applyFont="1" applyFill="1" applyBorder="1"/>
    <xf numFmtId="0" fontId="2" fillId="0" borderId="0" xfId="0" applyFont="1" applyBorder="1"/>
    <xf numFmtId="0" fontId="0" fillId="5" borderId="3" xfId="0" applyFill="1" applyBorder="1"/>
    <xf numFmtId="0" fontId="4" fillId="0" borderId="3" xfId="0" applyFon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applyBorder="1"/>
    <xf numFmtId="0" fontId="0" fillId="6" borderId="0" xfId="0" applyFill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5" fillId="0" borderId="1" xfId="0" applyFont="1" applyFill="1" applyBorder="1"/>
    <xf numFmtId="0" fontId="0" fillId="0" borderId="2" xfId="0" applyBorder="1"/>
    <xf numFmtId="0" fontId="0" fillId="7" borderId="1" xfId="0" applyFill="1" applyBorder="1"/>
    <xf numFmtId="0" fontId="2" fillId="0" borderId="4" xfId="0" applyFont="1" applyBorder="1"/>
    <xf numFmtId="0" fontId="2" fillId="0" borderId="5" xfId="0" applyFont="1" applyBorder="1"/>
    <xf numFmtId="0" fontId="6" fillId="0" borderId="5" xfId="0" applyFont="1" applyBorder="1"/>
    <xf numFmtId="0" fontId="7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2" fillId="0" borderId="11" xfId="0" applyFont="1" applyBorder="1"/>
    <xf numFmtId="0" fontId="1" fillId="0" borderId="1" xfId="0" applyFont="1" applyBorder="1"/>
    <xf numFmtId="0" fontId="14" fillId="0" borderId="0" xfId="0" applyFont="1" applyAlignment="1">
      <alignment horizontal="left"/>
    </xf>
    <xf numFmtId="0" fontId="14" fillId="0" borderId="0" xfId="0" applyFont="1"/>
    <xf numFmtId="0" fontId="8" fillId="2" borderId="0" xfId="0" applyFont="1" applyFill="1"/>
    <xf numFmtId="0" fontId="0" fillId="0" borderId="0" xfId="0" applyAlignment="1">
      <alignment wrapText="1"/>
    </xf>
    <xf numFmtId="0" fontId="17" fillId="0" borderId="0" xfId="0" applyFont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10" borderId="0" xfId="0" applyFill="1"/>
    <xf numFmtId="0" fontId="8" fillId="10" borderId="0" xfId="0" applyFont="1" applyFill="1"/>
    <xf numFmtId="0" fontId="9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D20" sqref="D20"/>
    </sheetView>
  </sheetViews>
  <sheetFormatPr defaultRowHeight="14.4" x14ac:dyDescent="0.3"/>
  <cols>
    <col min="1" max="1" width="13.77734375" customWidth="1"/>
    <col min="2" max="2" width="8.88671875" customWidth="1"/>
    <col min="3" max="3" width="18" customWidth="1"/>
    <col min="4" max="4" width="15" customWidth="1"/>
    <col min="5" max="6" width="12.21875" customWidth="1"/>
    <col min="7" max="7" width="18.88671875" customWidth="1"/>
    <col min="8" max="8" width="14.5546875" customWidth="1"/>
    <col min="9" max="9" width="16" customWidth="1"/>
    <col min="12" max="12" width="17.77734375" customWidth="1"/>
    <col min="17" max="17" width="20.6640625" customWidth="1"/>
    <col min="19" max="19" width="23.44140625" customWidth="1"/>
  </cols>
  <sheetData>
    <row r="1" spans="1:1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1" ht="15.6" x14ac:dyDescent="0.3">
      <c r="A2" s="1" t="s">
        <v>47</v>
      </c>
      <c r="B2" s="1">
        <v>0.05</v>
      </c>
      <c r="C2" s="1"/>
      <c r="D2" s="1"/>
      <c r="E2" s="1"/>
      <c r="F2" s="1"/>
      <c r="G2" s="1"/>
      <c r="H2" s="1"/>
      <c r="I2" s="1"/>
    </row>
    <row r="3" spans="1:11" ht="15.6" x14ac:dyDescent="0.3">
      <c r="A3" s="1" t="s">
        <v>48</v>
      </c>
      <c r="B3" s="1" t="s">
        <v>49</v>
      </c>
      <c r="C3" s="1"/>
      <c r="D3" s="1"/>
      <c r="E3" s="1"/>
      <c r="F3" s="1"/>
      <c r="G3" s="1"/>
      <c r="H3" s="1"/>
      <c r="I3" s="1"/>
    </row>
    <row r="4" spans="1:11" ht="18" x14ac:dyDescent="0.35">
      <c r="A4" s="71"/>
      <c r="H4" t="s">
        <v>81</v>
      </c>
    </row>
    <row r="5" spans="1:11" ht="46.35" customHeight="1" x14ac:dyDescent="0.3">
      <c r="F5" s="70"/>
      <c r="G5" s="70" t="s">
        <v>79</v>
      </c>
    </row>
    <row r="6" spans="1:11" s="70" customFormat="1" ht="31.2" x14ac:dyDescent="0.3">
      <c r="A6" s="72" t="s">
        <v>73</v>
      </c>
      <c r="B6" s="70" t="s">
        <v>74</v>
      </c>
      <c r="C6" s="73" t="s">
        <v>75</v>
      </c>
      <c r="D6" s="70" t="s">
        <v>76</v>
      </c>
      <c r="E6" s="74" t="s">
        <v>77</v>
      </c>
      <c r="F6" s="75" t="s">
        <v>80</v>
      </c>
      <c r="G6" s="76" t="s">
        <v>60</v>
      </c>
      <c r="H6" s="77" t="s">
        <v>67</v>
      </c>
      <c r="I6" s="77" t="s">
        <v>1</v>
      </c>
      <c r="J6" s="77" t="s">
        <v>13</v>
      </c>
      <c r="K6" s="77" t="s">
        <v>2</v>
      </c>
    </row>
    <row r="7" spans="1:11" ht="15.6" x14ac:dyDescent="0.3">
      <c r="A7" s="2" t="s">
        <v>16</v>
      </c>
      <c r="C7" s="2" t="s">
        <v>16</v>
      </c>
      <c r="D7" t="s">
        <v>78</v>
      </c>
      <c r="E7" s="1" t="s">
        <v>9</v>
      </c>
      <c r="F7" s="1" t="s">
        <v>20</v>
      </c>
      <c r="G7" s="1" t="s">
        <v>6</v>
      </c>
      <c r="H7" s="1" t="s">
        <v>6</v>
      </c>
      <c r="I7" s="1" t="s">
        <v>3</v>
      </c>
      <c r="J7" s="1">
        <v>2.1</v>
      </c>
      <c r="K7" s="1">
        <v>0.4</v>
      </c>
    </row>
    <row r="8" spans="1:11" ht="15.6" x14ac:dyDescent="0.3">
      <c r="A8" s="2" t="s">
        <v>17</v>
      </c>
      <c r="C8" s="2" t="s">
        <v>17</v>
      </c>
      <c r="D8" t="s">
        <v>78</v>
      </c>
      <c r="E8" s="1" t="s">
        <v>10</v>
      </c>
      <c r="F8" s="1" t="s">
        <v>20</v>
      </c>
      <c r="G8" s="1" t="s">
        <v>6</v>
      </c>
      <c r="H8" s="1" t="s">
        <v>6</v>
      </c>
      <c r="I8" s="1" t="s">
        <v>4</v>
      </c>
      <c r="J8" s="1">
        <v>1.3</v>
      </c>
      <c r="K8" s="1">
        <v>0.4</v>
      </c>
    </row>
    <row r="9" spans="1:11" ht="15.6" x14ac:dyDescent="0.3">
      <c r="A9" s="9" t="s">
        <v>18</v>
      </c>
      <c r="C9" s="9" t="s">
        <v>22</v>
      </c>
      <c r="D9" t="s">
        <v>78</v>
      </c>
      <c r="E9" s="9" t="s">
        <v>11</v>
      </c>
      <c r="F9" s="9" t="s">
        <v>20</v>
      </c>
      <c r="G9" s="9" t="s">
        <v>7</v>
      </c>
      <c r="H9" s="9" t="s">
        <v>6</v>
      </c>
      <c r="I9" s="9" t="s">
        <v>3</v>
      </c>
      <c r="J9" s="9">
        <v>-1.4</v>
      </c>
      <c r="K9" s="9">
        <v>0.2</v>
      </c>
    </row>
    <row r="10" spans="1:11" ht="15.6" x14ac:dyDescent="0.3">
      <c r="A10" s="9" t="s">
        <v>18</v>
      </c>
      <c r="C10" s="9" t="s">
        <v>56</v>
      </c>
      <c r="D10" t="s">
        <v>78</v>
      </c>
      <c r="E10" s="9" t="s">
        <v>10</v>
      </c>
      <c r="F10" s="9" t="s">
        <v>20</v>
      </c>
      <c r="G10" s="9" t="s">
        <v>6</v>
      </c>
      <c r="H10" s="9" t="s">
        <v>6</v>
      </c>
      <c r="I10" s="9" t="s">
        <v>3</v>
      </c>
      <c r="J10" s="9">
        <v>-1.4</v>
      </c>
      <c r="K10" s="9">
        <v>0.2</v>
      </c>
    </row>
    <row r="11" spans="1:11" ht="15.6" x14ac:dyDescent="0.3">
      <c r="A11" s="9" t="s">
        <v>18</v>
      </c>
      <c r="C11" s="9" t="s">
        <v>57</v>
      </c>
      <c r="D11" t="s">
        <v>78</v>
      </c>
      <c r="E11" s="9" t="s">
        <v>12</v>
      </c>
      <c r="F11" s="9" t="s">
        <v>20</v>
      </c>
      <c r="G11" s="9" t="s">
        <v>7</v>
      </c>
      <c r="H11" s="9" t="s">
        <v>6</v>
      </c>
      <c r="I11" s="9" t="s">
        <v>3</v>
      </c>
      <c r="J11" s="9">
        <v>-1.4</v>
      </c>
      <c r="K11" s="9">
        <v>0.2</v>
      </c>
    </row>
    <row r="12" spans="1:11" ht="15.6" x14ac:dyDescent="0.3">
      <c r="A12" s="10" t="s">
        <v>14</v>
      </c>
      <c r="C12" s="10" t="s">
        <v>23</v>
      </c>
      <c r="D12" t="s">
        <v>78</v>
      </c>
      <c r="E12" s="10" t="s">
        <v>12</v>
      </c>
      <c r="F12" s="10" t="s">
        <v>20</v>
      </c>
      <c r="G12" s="10" t="s">
        <v>6</v>
      </c>
      <c r="H12" s="10" t="s">
        <v>7</v>
      </c>
      <c r="I12" s="10" t="s">
        <v>46</v>
      </c>
      <c r="J12" s="10" t="s">
        <v>46</v>
      </c>
      <c r="K12" s="10" t="s">
        <v>46</v>
      </c>
    </row>
    <row r="13" spans="1:11" ht="15.6" x14ac:dyDescent="0.3">
      <c r="A13" s="10" t="s">
        <v>14</v>
      </c>
      <c r="C13" s="10" t="s">
        <v>58</v>
      </c>
      <c r="D13" t="s">
        <v>78</v>
      </c>
      <c r="E13" s="10" t="s">
        <v>11</v>
      </c>
      <c r="F13" s="10" t="s">
        <v>20</v>
      </c>
      <c r="G13" s="10" t="s">
        <v>7</v>
      </c>
      <c r="H13" s="10" t="s">
        <v>7</v>
      </c>
      <c r="I13" s="10" t="s">
        <v>46</v>
      </c>
      <c r="J13" s="10" t="s">
        <v>46</v>
      </c>
      <c r="K13" s="10" t="s">
        <v>46</v>
      </c>
    </row>
    <row r="14" spans="1:11" ht="15.6" x14ac:dyDescent="0.3">
      <c r="A14" s="1" t="s">
        <v>15</v>
      </c>
      <c r="C14" s="1" t="s">
        <v>24</v>
      </c>
      <c r="D14" t="s">
        <v>78</v>
      </c>
      <c r="E14" s="1" t="s">
        <v>10</v>
      </c>
      <c r="F14" s="1" t="s">
        <v>15</v>
      </c>
      <c r="G14" s="1" t="s">
        <v>6</v>
      </c>
      <c r="H14" s="1" t="s">
        <v>7</v>
      </c>
      <c r="I14" s="1" t="s">
        <v>46</v>
      </c>
      <c r="J14" s="1" t="s">
        <v>46</v>
      </c>
      <c r="K14" s="1" t="s">
        <v>46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0"/>
    </sheetView>
  </sheetViews>
  <sheetFormatPr defaultRowHeight="14.4" x14ac:dyDescent="0.3"/>
  <cols>
    <col min="1" max="1" width="7.5546875" customWidth="1"/>
    <col min="2" max="2" width="10.21875" customWidth="1"/>
    <col min="3" max="3" width="16.44140625" customWidth="1"/>
    <col min="4" max="4" width="16.109375" customWidth="1"/>
    <col min="5" max="5" width="14" customWidth="1"/>
    <col min="6" max="7" width="10.109375" customWidth="1"/>
    <col min="8" max="8" width="11.77734375" customWidth="1"/>
    <col min="9" max="9" width="10.77734375" customWidth="1"/>
    <col min="10" max="10" width="13.77734375" customWidth="1"/>
  </cols>
  <sheetData>
    <row r="1" spans="1:10" ht="15.6" x14ac:dyDescent="0.3">
      <c r="A1" s="67" t="s">
        <v>32</v>
      </c>
      <c r="B1" t="s">
        <v>21</v>
      </c>
      <c r="C1" s="2" t="s">
        <v>16</v>
      </c>
      <c r="D1" s="2" t="s">
        <v>17</v>
      </c>
      <c r="E1" s="11" t="s">
        <v>22</v>
      </c>
      <c r="F1" s="9" t="s">
        <v>56</v>
      </c>
      <c r="G1" s="9" t="s">
        <v>57</v>
      </c>
      <c r="H1" s="1" t="s">
        <v>23</v>
      </c>
      <c r="I1" s="10" t="s">
        <v>58</v>
      </c>
      <c r="J1" s="1" t="s">
        <v>24</v>
      </c>
    </row>
    <row r="2" spans="1:10" x14ac:dyDescent="0.3">
      <c r="A2" s="67">
        <v>1</v>
      </c>
      <c r="B2">
        <v>1907060</v>
      </c>
      <c r="C2" t="s">
        <v>26</v>
      </c>
      <c r="D2" t="s">
        <v>29</v>
      </c>
      <c r="E2" s="11" t="s">
        <v>33</v>
      </c>
      <c r="F2" s="11" t="s">
        <v>30</v>
      </c>
      <c r="G2" s="11" t="s">
        <v>36</v>
      </c>
      <c r="H2" t="s">
        <v>35</v>
      </c>
      <c r="I2" s="12" t="s">
        <v>28</v>
      </c>
      <c r="J2" t="s">
        <v>28</v>
      </c>
    </row>
    <row r="3" spans="1:10" x14ac:dyDescent="0.3">
      <c r="A3" s="67">
        <v>1</v>
      </c>
      <c r="B3">
        <v>135822</v>
      </c>
      <c r="C3" t="s">
        <v>27</v>
      </c>
      <c r="D3" t="s">
        <v>30</v>
      </c>
      <c r="E3" s="69" t="s">
        <v>34</v>
      </c>
      <c r="F3" s="69" t="s">
        <v>30</v>
      </c>
      <c r="G3" s="69" t="s">
        <v>35</v>
      </c>
      <c r="H3" t="s">
        <v>35</v>
      </c>
      <c r="I3" s="12" t="s">
        <v>28</v>
      </c>
      <c r="J3" t="s">
        <v>30</v>
      </c>
    </row>
    <row r="4" spans="1:10" x14ac:dyDescent="0.3">
      <c r="A4" s="67">
        <v>1</v>
      </c>
      <c r="B4">
        <v>1237271</v>
      </c>
      <c r="C4" t="s">
        <v>28</v>
      </c>
      <c r="D4" t="s">
        <v>29</v>
      </c>
      <c r="E4" s="11" t="s">
        <v>35</v>
      </c>
      <c r="F4" s="11" t="s">
        <v>29</v>
      </c>
      <c r="G4" s="11" t="s">
        <v>26</v>
      </c>
      <c r="H4" t="s">
        <v>35</v>
      </c>
      <c r="I4" s="12" t="s">
        <v>28</v>
      </c>
      <c r="J4" t="s">
        <v>29</v>
      </c>
    </row>
    <row r="5" spans="1:10" x14ac:dyDescent="0.3">
      <c r="A5" s="67">
        <v>1</v>
      </c>
      <c r="B5">
        <v>1283152</v>
      </c>
      <c r="C5" t="s">
        <v>27</v>
      </c>
      <c r="D5" t="s">
        <v>28</v>
      </c>
      <c r="E5" s="11" t="s">
        <v>28</v>
      </c>
      <c r="F5" s="11" t="s">
        <v>31</v>
      </c>
      <c r="G5" s="11" t="s">
        <v>26</v>
      </c>
      <c r="H5" t="s">
        <v>35</v>
      </c>
      <c r="I5" s="12" t="s">
        <v>28</v>
      </c>
      <c r="J5" t="s">
        <v>28</v>
      </c>
    </row>
    <row r="6" spans="1:10" x14ac:dyDescent="0.3">
      <c r="A6" s="67">
        <v>1</v>
      </c>
      <c r="B6">
        <v>1542065</v>
      </c>
      <c r="C6" t="s">
        <v>28</v>
      </c>
      <c r="D6" t="s">
        <v>30</v>
      </c>
      <c r="E6" s="11" t="s">
        <v>28</v>
      </c>
      <c r="F6" s="11" t="s">
        <v>30</v>
      </c>
      <c r="G6" s="11" t="s">
        <v>59</v>
      </c>
      <c r="H6" t="s">
        <v>35</v>
      </c>
      <c r="I6" s="12" t="s">
        <v>28</v>
      </c>
      <c r="J6" t="s">
        <v>30</v>
      </c>
    </row>
    <row r="7" spans="1:10" x14ac:dyDescent="0.3">
      <c r="A7" s="67">
        <v>2</v>
      </c>
      <c r="B7">
        <v>1733937</v>
      </c>
      <c r="C7" t="s">
        <v>26</v>
      </c>
      <c r="D7" t="s">
        <v>29</v>
      </c>
      <c r="E7" s="11" t="s">
        <v>34</v>
      </c>
      <c r="F7" s="11" t="s">
        <v>28</v>
      </c>
      <c r="G7" s="11" t="s">
        <v>59</v>
      </c>
      <c r="H7" t="s">
        <v>35</v>
      </c>
      <c r="I7" s="12" t="s">
        <v>27</v>
      </c>
      <c r="J7" t="s">
        <v>30</v>
      </c>
    </row>
    <row r="8" spans="1:10" x14ac:dyDescent="0.3">
      <c r="A8" s="67">
        <v>2</v>
      </c>
      <c r="B8">
        <v>227652</v>
      </c>
      <c r="C8" t="s">
        <v>28</v>
      </c>
      <c r="D8" t="s">
        <v>29</v>
      </c>
      <c r="E8" s="11" t="s">
        <v>35</v>
      </c>
      <c r="F8" s="11" t="s">
        <v>28</v>
      </c>
      <c r="G8" s="11" t="s">
        <v>26</v>
      </c>
      <c r="H8" t="s">
        <v>35</v>
      </c>
      <c r="I8" s="12" t="s">
        <v>28</v>
      </c>
      <c r="J8" t="s">
        <v>30</v>
      </c>
    </row>
    <row r="9" spans="1:10" x14ac:dyDescent="0.3">
      <c r="A9" s="67">
        <v>2</v>
      </c>
      <c r="B9">
        <v>1400330</v>
      </c>
      <c r="C9" t="s">
        <v>27</v>
      </c>
      <c r="D9" t="s">
        <v>28</v>
      </c>
      <c r="E9" s="11" t="s">
        <v>33</v>
      </c>
      <c r="F9" s="11" t="s">
        <v>30</v>
      </c>
      <c r="G9" s="11" t="s">
        <v>59</v>
      </c>
      <c r="H9" t="s">
        <v>26</v>
      </c>
      <c r="I9" s="12" t="s">
        <v>26</v>
      </c>
      <c r="J9" t="s">
        <v>30</v>
      </c>
    </row>
    <row r="10" spans="1:10" x14ac:dyDescent="0.3">
      <c r="A10" s="67">
        <v>2</v>
      </c>
      <c r="B10">
        <v>1182256</v>
      </c>
      <c r="C10" t="s">
        <v>28</v>
      </c>
      <c r="D10" t="s">
        <v>31</v>
      </c>
      <c r="E10" s="11" t="s">
        <v>35</v>
      </c>
      <c r="F10" s="11" t="s">
        <v>29</v>
      </c>
      <c r="G10" s="11" t="s">
        <v>35</v>
      </c>
      <c r="H10" t="s">
        <v>36</v>
      </c>
      <c r="I10" s="12" t="s">
        <v>26</v>
      </c>
      <c r="J10" t="s">
        <v>28</v>
      </c>
    </row>
    <row r="13" spans="1:10" x14ac:dyDescent="0.3">
      <c r="A13" s="68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4D2F-0BBD-4C5D-8FF2-B78F71CCDC0C}">
  <dimension ref="A1:AI22"/>
  <sheetViews>
    <sheetView workbookViewId="0">
      <selection activeCell="AB24" sqref="AB24"/>
    </sheetView>
  </sheetViews>
  <sheetFormatPr defaultRowHeight="14.4" x14ac:dyDescent="0.3"/>
  <cols>
    <col min="23" max="23" width="15.109375" customWidth="1"/>
    <col min="24" max="24" width="20" customWidth="1"/>
  </cols>
  <sheetData>
    <row r="1" spans="1:35" ht="15.6" x14ac:dyDescent="0.3">
      <c r="A1" s="67" t="s">
        <v>32</v>
      </c>
      <c r="B1" t="s">
        <v>21</v>
      </c>
      <c r="C1" s="2" t="s">
        <v>16</v>
      </c>
      <c r="D1" s="2" t="s">
        <v>17</v>
      </c>
      <c r="E1" s="11" t="s">
        <v>22</v>
      </c>
      <c r="F1" s="9" t="s">
        <v>56</v>
      </c>
      <c r="G1" s="9" t="s">
        <v>57</v>
      </c>
      <c r="H1" s="1" t="s">
        <v>23</v>
      </c>
      <c r="I1" s="10" t="s">
        <v>58</v>
      </c>
      <c r="J1" s="1" t="s">
        <v>24</v>
      </c>
      <c r="M1" s="2" t="s">
        <v>16</v>
      </c>
      <c r="N1" s="2" t="s">
        <v>17</v>
      </c>
      <c r="O1" s="11" t="s">
        <v>22</v>
      </c>
      <c r="P1" s="9" t="s">
        <v>56</v>
      </c>
      <c r="Q1" s="9" t="s">
        <v>57</v>
      </c>
      <c r="R1" s="79" t="s">
        <v>23</v>
      </c>
      <c r="S1" s="79" t="s">
        <v>58</v>
      </c>
      <c r="T1" s="1" t="s">
        <v>24</v>
      </c>
      <c r="W1" t="s">
        <v>16</v>
      </c>
      <c r="X1" s="81" t="s">
        <v>16</v>
      </c>
      <c r="Y1" t="s">
        <v>17</v>
      </c>
      <c r="Z1" s="81" t="s">
        <v>17</v>
      </c>
      <c r="AA1" s="11" t="s">
        <v>22</v>
      </c>
      <c r="AB1" s="11" t="s">
        <v>56</v>
      </c>
      <c r="AC1" s="11" t="s">
        <v>57</v>
      </c>
      <c r="AD1" s="82" t="s">
        <v>18</v>
      </c>
      <c r="AE1" s="12" t="s">
        <v>23</v>
      </c>
      <c r="AF1" s="12" t="s">
        <v>58</v>
      </c>
      <c r="AG1" s="83" t="s">
        <v>14</v>
      </c>
      <c r="AH1" t="s">
        <v>24</v>
      </c>
      <c r="AI1" s="81" t="s">
        <v>24</v>
      </c>
    </row>
    <row r="2" spans="1:35" x14ac:dyDescent="0.3">
      <c r="A2" s="67">
        <v>1</v>
      </c>
      <c r="B2">
        <v>1907060</v>
      </c>
      <c r="C2" t="s">
        <v>26</v>
      </c>
      <c r="D2" t="s">
        <v>29</v>
      </c>
      <c r="E2" s="11" t="s">
        <v>33</v>
      </c>
      <c r="F2" s="11" t="s">
        <v>30</v>
      </c>
      <c r="G2" s="11" t="s">
        <v>36</v>
      </c>
      <c r="H2" t="s">
        <v>35</v>
      </c>
      <c r="I2" s="12" t="s">
        <v>28</v>
      </c>
      <c r="J2" t="s">
        <v>28</v>
      </c>
      <c r="M2" s="78">
        <f>SUM(LEN(C2)-LEN(SUBSTITUTE(C2,B$15,"")))</f>
        <v>2</v>
      </c>
      <c r="N2" s="78">
        <f>SUM(LEN(D2)-LEN(SUBSTITUTE(D2,B$16,"")))</f>
        <v>1</v>
      </c>
      <c r="O2" s="78">
        <f>SUM(LEN(E2)-LEN(SUBSTITUTE(E2,B$17,"")))</f>
        <v>1</v>
      </c>
      <c r="P2" s="78">
        <f>SUM(LEN(F2)-LEN(SUBSTITUTE(F2,B$18,"")))</f>
        <v>2</v>
      </c>
      <c r="Q2" s="78">
        <f>SUM(LEN(G2)-LEN(SUBSTITUTE(G2,B$19,"")))</f>
        <v>1</v>
      </c>
      <c r="R2" s="80">
        <f>SUM(LEN(H2)-LEN(SUBSTITUTE(H2,B$20,"")))</f>
        <v>2</v>
      </c>
      <c r="S2" s="80">
        <f>SUM(LEN(I2)-LEN(SUBSTITUTE(I2,B$21,"")))</f>
        <v>2</v>
      </c>
      <c r="T2" s="78">
        <f>SUM(LEN(J2)-LEN(SUBSTITUTE(J2,B$22,"")))</f>
        <v>0</v>
      </c>
      <c r="W2">
        <v>2</v>
      </c>
      <c r="X2" s="81">
        <v>2</v>
      </c>
      <c r="Y2">
        <v>1</v>
      </c>
      <c r="Z2" s="81">
        <v>1</v>
      </c>
      <c r="AA2" s="11">
        <v>1</v>
      </c>
      <c r="AB2" s="11">
        <v>2</v>
      </c>
      <c r="AC2" s="11">
        <v>1</v>
      </c>
      <c r="AD2" s="82">
        <f>_xlfn.IFNA(MODE(AA2:AC2),AB2)</f>
        <v>1</v>
      </c>
      <c r="AE2" s="12">
        <v>2</v>
      </c>
      <c r="AF2" s="12">
        <v>2</v>
      </c>
      <c r="AG2" s="83">
        <f>_xlfn.IFNA(MODE(AE2:AF2),AE2)</f>
        <v>2</v>
      </c>
      <c r="AH2">
        <v>0</v>
      </c>
      <c r="AI2" s="81">
        <v>0</v>
      </c>
    </row>
    <row r="3" spans="1:35" x14ac:dyDescent="0.3">
      <c r="A3" s="67">
        <v>1</v>
      </c>
      <c r="B3">
        <v>135822</v>
      </c>
      <c r="C3" t="s">
        <v>27</v>
      </c>
      <c r="D3" t="s">
        <v>30</v>
      </c>
      <c r="E3" s="69" t="s">
        <v>34</v>
      </c>
      <c r="F3" s="69" t="s">
        <v>30</v>
      </c>
      <c r="G3" s="69" t="s">
        <v>35</v>
      </c>
      <c r="H3" t="s">
        <v>35</v>
      </c>
      <c r="I3" s="12" t="s">
        <v>28</v>
      </c>
      <c r="J3" t="s">
        <v>30</v>
      </c>
      <c r="M3" s="78">
        <f t="shared" ref="M3:M10" si="0">SUM(LEN(C3)-LEN(SUBSTITUTE(C3,B$15,"")))</f>
        <v>1</v>
      </c>
      <c r="N3" s="78">
        <f t="shared" ref="N3:N10" si="1">SUM(LEN(D3)-LEN(SUBSTITUTE(D3,B$16,"")))</f>
        <v>2</v>
      </c>
      <c r="O3" s="78">
        <f t="shared" ref="O3:O10" si="2">SUM(LEN(E3)-LEN(SUBSTITUTE(E3,B$17,"")))</f>
        <v>1</v>
      </c>
      <c r="P3" s="78">
        <f t="shared" ref="P3:P10" si="3">SUM(LEN(F3)-LEN(SUBSTITUTE(F3,B$18,"")))</f>
        <v>2</v>
      </c>
      <c r="Q3" s="78">
        <f t="shared" ref="Q3:Q10" si="4">SUM(LEN(G3)-LEN(SUBSTITUTE(G3,B$19,"")))</f>
        <v>2</v>
      </c>
      <c r="R3" s="80">
        <f t="shared" ref="R3:R10" si="5">SUM(LEN(H3)-LEN(SUBSTITUTE(H3,B$20,"")))</f>
        <v>2</v>
      </c>
      <c r="S3" s="80">
        <f t="shared" ref="S3:S10" si="6">SUM(LEN(I3)-LEN(SUBSTITUTE(I3,B$21,"")))</f>
        <v>2</v>
      </c>
      <c r="T3" s="78">
        <f t="shared" ref="T3:T10" si="7">SUM(LEN(J3)-LEN(SUBSTITUTE(J3,B$22,"")))</f>
        <v>2</v>
      </c>
      <c r="W3">
        <v>1</v>
      </c>
      <c r="X3" s="81">
        <v>1</v>
      </c>
      <c r="Y3">
        <v>2</v>
      </c>
      <c r="Z3" s="81">
        <v>2</v>
      </c>
      <c r="AA3" s="11">
        <v>1</v>
      </c>
      <c r="AB3" s="11">
        <v>2</v>
      </c>
      <c r="AC3" s="11">
        <v>2</v>
      </c>
      <c r="AD3" s="82">
        <f t="shared" ref="AD3:AD10" si="8">_xlfn.IFNA(MODE(AA3:AC3),AB3)</f>
        <v>2</v>
      </c>
      <c r="AE3" s="12">
        <v>2</v>
      </c>
      <c r="AF3" s="12">
        <v>2</v>
      </c>
      <c r="AG3" s="83">
        <f t="shared" ref="AG3:AG10" si="9">_xlfn.IFNA(MODE(AE3:AF3),AE3)</f>
        <v>2</v>
      </c>
      <c r="AH3">
        <v>2</v>
      </c>
      <c r="AI3" s="81">
        <v>2</v>
      </c>
    </row>
    <row r="4" spans="1:35" x14ac:dyDescent="0.3">
      <c r="A4" s="67">
        <v>1</v>
      </c>
      <c r="B4">
        <v>1237271</v>
      </c>
      <c r="C4" t="s">
        <v>28</v>
      </c>
      <c r="D4" t="s">
        <v>29</v>
      </c>
      <c r="E4" s="11" t="s">
        <v>35</v>
      </c>
      <c r="F4" s="11" t="s">
        <v>29</v>
      </c>
      <c r="G4" s="11" t="s">
        <v>26</v>
      </c>
      <c r="H4" t="s">
        <v>35</v>
      </c>
      <c r="I4" s="12" t="s">
        <v>28</v>
      </c>
      <c r="J4" t="s">
        <v>29</v>
      </c>
      <c r="M4" s="78">
        <f t="shared" si="0"/>
        <v>0</v>
      </c>
      <c r="N4" s="78">
        <f t="shared" si="1"/>
        <v>1</v>
      </c>
      <c r="O4" s="78">
        <f t="shared" si="2"/>
        <v>0</v>
      </c>
      <c r="P4" s="78">
        <f t="shared" si="3"/>
        <v>1</v>
      </c>
      <c r="Q4" s="78">
        <f t="shared" si="4"/>
        <v>0</v>
      </c>
      <c r="R4" s="80">
        <f t="shared" si="5"/>
        <v>2</v>
      </c>
      <c r="S4" s="80">
        <f t="shared" si="6"/>
        <v>2</v>
      </c>
      <c r="T4" s="78">
        <f t="shared" si="7"/>
        <v>1</v>
      </c>
      <c r="W4">
        <v>0</v>
      </c>
      <c r="X4" s="81">
        <v>0</v>
      </c>
      <c r="Y4">
        <v>1</v>
      </c>
      <c r="Z4" s="81">
        <v>1</v>
      </c>
      <c r="AA4" s="11">
        <v>0</v>
      </c>
      <c r="AB4" s="11">
        <v>1</v>
      </c>
      <c r="AC4" s="11">
        <v>0</v>
      </c>
      <c r="AD4" s="82">
        <f t="shared" si="8"/>
        <v>0</v>
      </c>
      <c r="AE4" s="12">
        <v>2</v>
      </c>
      <c r="AF4" s="12">
        <v>2</v>
      </c>
      <c r="AG4" s="83">
        <f t="shared" si="9"/>
        <v>2</v>
      </c>
      <c r="AH4">
        <v>1</v>
      </c>
      <c r="AI4" s="81">
        <v>1</v>
      </c>
    </row>
    <row r="5" spans="1:35" x14ac:dyDescent="0.3">
      <c r="A5" s="67">
        <v>1</v>
      </c>
      <c r="B5">
        <v>1283152</v>
      </c>
      <c r="C5" t="s">
        <v>27</v>
      </c>
      <c r="D5" t="s">
        <v>28</v>
      </c>
      <c r="E5" s="11" t="s">
        <v>28</v>
      </c>
      <c r="F5" s="11" t="s">
        <v>31</v>
      </c>
      <c r="G5" s="11" t="s">
        <v>26</v>
      </c>
      <c r="H5" t="s">
        <v>35</v>
      </c>
      <c r="I5" s="12" t="s">
        <v>28</v>
      </c>
      <c r="J5" t="s">
        <v>28</v>
      </c>
      <c r="M5" s="78">
        <f t="shared" si="0"/>
        <v>1</v>
      </c>
      <c r="N5" s="78">
        <f t="shared" si="1"/>
        <v>0</v>
      </c>
      <c r="O5" s="78">
        <f t="shared" si="2"/>
        <v>2</v>
      </c>
      <c r="P5" s="78">
        <f t="shared" si="3"/>
        <v>1</v>
      </c>
      <c r="Q5" s="78">
        <f t="shared" si="4"/>
        <v>0</v>
      </c>
      <c r="R5" s="80">
        <f t="shared" si="5"/>
        <v>2</v>
      </c>
      <c r="S5" s="80">
        <f t="shared" si="6"/>
        <v>2</v>
      </c>
      <c r="T5" s="78">
        <f t="shared" si="7"/>
        <v>0</v>
      </c>
      <c r="W5">
        <v>1</v>
      </c>
      <c r="X5" s="81">
        <v>1</v>
      </c>
      <c r="Y5">
        <v>0</v>
      </c>
      <c r="Z5" s="81">
        <v>0</v>
      </c>
      <c r="AA5" s="11">
        <v>2</v>
      </c>
      <c r="AB5" s="11">
        <v>1</v>
      </c>
      <c r="AC5" s="11">
        <v>0</v>
      </c>
      <c r="AD5" s="82">
        <f t="shared" si="8"/>
        <v>1</v>
      </c>
      <c r="AE5" s="12">
        <v>2</v>
      </c>
      <c r="AF5" s="12">
        <v>2</v>
      </c>
      <c r="AG5" s="83">
        <f t="shared" si="9"/>
        <v>2</v>
      </c>
      <c r="AH5">
        <v>0</v>
      </c>
      <c r="AI5" s="81">
        <v>0</v>
      </c>
    </row>
    <row r="6" spans="1:35" x14ac:dyDescent="0.3">
      <c r="A6" s="67">
        <v>1</v>
      </c>
      <c r="B6">
        <v>1542065</v>
      </c>
      <c r="C6" t="s">
        <v>28</v>
      </c>
      <c r="D6" t="s">
        <v>30</v>
      </c>
      <c r="E6" s="11" t="s">
        <v>28</v>
      </c>
      <c r="F6" s="11" t="s">
        <v>30</v>
      </c>
      <c r="G6" s="11" t="s">
        <v>59</v>
      </c>
      <c r="H6" t="s">
        <v>35</v>
      </c>
      <c r="I6" s="12" t="s">
        <v>28</v>
      </c>
      <c r="J6" t="s">
        <v>30</v>
      </c>
      <c r="M6" s="78">
        <f t="shared" si="0"/>
        <v>0</v>
      </c>
      <c r="N6" s="78">
        <f t="shared" si="1"/>
        <v>2</v>
      </c>
      <c r="O6" s="78">
        <f t="shared" si="2"/>
        <v>2</v>
      </c>
      <c r="P6" s="78">
        <f t="shared" si="3"/>
        <v>2</v>
      </c>
      <c r="Q6" s="78">
        <f t="shared" si="4"/>
        <v>1</v>
      </c>
      <c r="R6" s="80">
        <f t="shared" si="5"/>
        <v>2</v>
      </c>
      <c r="S6" s="80">
        <f t="shared" si="6"/>
        <v>2</v>
      </c>
      <c r="T6" s="78">
        <f t="shared" si="7"/>
        <v>2</v>
      </c>
      <c r="W6">
        <v>0</v>
      </c>
      <c r="X6" s="81">
        <v>0</v>
      </c>
      <c r="Y6">
        <v>2</v>
      </c>
      <c r="Z6" s="81">
        <v>2</v>
      </c>
      <c r="AA6" s="11">
        <v>2</v>
      </c>
      <c r="AB6" s="11">
        <v>2</v>
      </c>
      <c r="AC6" s="11">
        <v>1</v>
      </c>
      <c r="AD6" s="82">
        <f t="shared" si="8"/>
        <v>2</v>
      </c>
      <c r="AE6" s="12">
        <v>2</v>
      </c>
      <c r="AF6" s="12">
        <v>2</v>
      </c>
      <c r="AG6" s="83">
        <f t="shared" si="9"/>
        <v>2</v>
      </c>
      <c r="AH6">
        <v>2</v>
      </c>
      <c r="AI6" s="81">
        <v>2</v>
      </c>
    </row>
    <row r="7" spans="1:35" x14ac:dyDescent="0.3">
      <c r="A7" s="67">
        <v>2</v>
      </c>
      <c r="B7">
        <v>1733937</v>
      </c>
      <c r="C7" t="s">
        <v>26</v>
      </c>
      <c r="D7" t="s">
        <v>29</v>
      </c>
      <c r="E7" s="11" t="s">
        <v>34</v>
      </c>
      <c r="F7" s="11" t="s">
        <v>28</v>
      </c>
      <c r="G7" s="11" t="s">
        <v>59</v>
      </c>
      <c r="H7" t="s">
        <v>35</v>
      </c>
      <c r="I7" s="12" t="s">
        <v>27</v>
      </c>
      <c r="J7" t="s">
        <v>30</v>
      </c>
      <c r="M7" s="78">
        <f t="shared" si="0"/>
        <v>2</v>
      </c>
      <c r="N7" s="78">
        <f t="shared" si="1"/>
        <v>1</v>
      </c>
      <c r="O7" s="78">
        <f t="shared" si="2"/>
        <v>1</v>
      </c>
      <c r="P7" s="78">
        <f t="shared" si="3"/>
        <v>0</v>
      </c>
      <c r="Q7" s="78">
        <f t="shared" si="4"/>
        <v>1</v>
      </c>
      <c r="R7" s="80">
        <f t="shared" si="5"/>
        <v>2</v>
      </c>
      <c r="S7" s="80">
        <f t="shared" si="6"/>
        <v>1</v>
      </c>
      <c r="T7" s="78">
        <f t="shared" si="7"/>
        <v>2</v>
      </c>
      <c r="W7">
        <v>2</v>
      </c>
      <c r="X7" s="81">
        <v>2</v>
      </c>
      <c r="Y7">
        <v>1</v>
      </c>
      <c r="Z7" s="81">
        <v>1</v>
      </c>
      <c r="AA7" s="11">
        <v>1</v>
      </c>
      <c r="AB7" s="11">
        <v>0</v>
      </c>
      <c r="AC7" s="11">
        <v>1</v>
      </c>
      <c r="AD7" s="82">
        <f t="shared" si="8"/>
        <v>1</v>
      </c>
      <c r="AE7" s="12">
        <v>2</v>
      </c>
      <c r="AF7" s="12">
        <v>1</v>
      </c>
      <c r="AG7" s="83">
        <f t="shared" si="9"/>
        <v>2</v>
      </c>
      <c r="AH7">
        <v>2</v>
      </c>
      <c r="AI7" s="81">
        <v>2</v>
      </c>
    </row>
    <row r="8" spans="1:35" x14ac:dyDescent="0.3">
      <c r="A8" s="67">
        <v>2</v>
      </c>
      <c r="B8">
        <v>227652</v>
      </c>
      <c r="C8" t="s">
        <v>28</v>
      </c>
      <c r="D8" t="s">
        <v>29</v>
      </c>
      <c r="E8" s="11" t="s">
        <v>35</v>
      </c>
      <c r="F8" s="11" t="s">
        <v>28</v>
      </c>
      <c r="G8" s="11" t="s">
        <v>26</v>
      </c>
      <c r="H8" t="s">
        <v>35</v>
      </c>
      <c r="I8" s="12" t="s">
        <v>28</v>
      </c>
      <c r="J8" t="s">
        <v>30</v>
      </c>
      <c r="M8" s="78">
        <f t="shared" si="0"/>
        <v>0</v>
      </c>
      <c r="N8" s="78">
        <f t="shared" si="1"/>
        <v>1</v>
      </c>
      <c r="O8" s="78">
        <f t="shared" si="2"/>
        <v>0</v>
      </c>
      <c r="P8" s="78">
        <f t="shared" si="3"/>
        <v>0</v>
      </c>
      <c r="Q8" s="78">
        <f t="shared" si="4"/>
        <v>0</v>
      </c>
      <c r="R8" s="80">
        <f t="shared" si="5"/>
        <v>2</v>
      </c>
      <c r="S8" s="80">
        <f t="shared" si="6"/>
        <v>2</v>
      </c>
      <c r="T8" s="78">
        <f t="shared" si="7"/>
        <v>2</v>
      </c>
      <c r="W8">
        <v>0</v>
      </c>
      <c r="X8" s="81">
        <v>0</v>
      </c>
      <c r="Y8">
        <v>1</v>
      </c>
      <c r="Z8" s="81">
        <v>1</v>
      </c>
      <c r="AA8" s="11">
        <v>0</v>
      </c>
      <c r="AB8" s="11">
        <v>0</v>
      </c>
      <c r="AC8" s="11">
        <v>0</v>
      </c>
      <c r="AD8" s="82">
        <f t="shared" si="8"/>
        <v>0</v>
      </c>
      <c r="AE8" s="12">
        <v>2</v>
      </c>
      <c r="AF8" s="12">
        <v>2</v>
      </c>
      <c r="AG8" s="83">
        <f t="shared" si="9"/>
        <v>2</v>
      </c>
      <c r="AH8">
        <v>2</v>
      </c>
      <c r="AI8" s="81">
        <v>2</v>
      </c>
    </row>
    <row r="9" spans="1:35" x14ac:dyDescent="0.3">
      <c r="A9" s="67">
        <v>2</v>
      </c>
      <c r="B9">
        <v>1400330</v>
      </c>
      <c r="C9" t="s">
        <v>27</v>
      </c>
      <c r="D9" t="s">
        <v>28</v>
      </c>
      <c r="E9" s="11" t="s">
        <v>33</v>
      </c>
      <c r="F9" s="11" t="s">
        <v>30</v>
      </c>
      <c r="G9" s="11" t="s">
        <v>59</v>
      </c>
      <c r="H9" t="s">
        <v>26</v>
      </c>
      <c r="I9" s="12" t="s">
        <v>26</v>
      </c>
      <c r="J9" t="s">
        <v>30</v>
      </c>
      <c r="M9" s="78">
        <f t="shared" si="0"/>
        <v>1</v>
      </c>
      <c r="N9" s="78">
        <f t="shared" si="1"/>
        <v>0</v>
      </c>
      <c r="O9" s="78">
        <f t="shared" si="2"/>
        <v>1</v>
      </c>
      <c r="P9" s="78">
        <f t="shared" si="3"/>
        <v>2</v>
      </c>
      <c r="Q9" s="78">
        <f t="shared" si="4"/>
        <v>1</v>
      </c>
      <c r="R9" s="80">
        <f t="shared" si="5"/>
        <v>0</v>
      </c>
      <c r="S9" s="80">
        <f t="shared" si="6"/>
        <v>0</v>
      </c>
      <c r="T9" s="78">
        <f t="shared" si="7"/>
        <v>2</v>
      </c>
      <c r="W9">
        <v>1</v>
      </c>
      <c r="X9" s="81">
        <v>1</v>
      </c>
      <c r="Y9">
        <v>0</v>
      </c>
      <c r="Z9" s="81">
        <v>0</v>
      </c>
      <c r="AA9" s="11">
        <v>1</v>
      </c>
      <c r="AB9" s="11">
        <v>2</v>
      </c>
      <c r="AC9" s="11">
        <v>1</v>
      </c>
      <c r="AD9" s="82">
        <f t="shared" si="8"/>
        <v>1</v>
      </c>
      <c r="AE9" s="12">
        <v>0</v>
      </c>
      <c r="AF9" s="12">
        <v>0</v>
      </c>
      <c r="AG9" s="83">
        <f t="shared" si="9"/>
        <v>0</v>
      </c>
      <c r="AH9">
        <v>2</v>
      </c>
      <c r="AI9" s="81">
        <v>2</v>
      </c>
    </row>
    <row r="10" spans="1:35" x14ac:dyDescent="0.3">
      <c r="A10" s="67">
        <v>2</v>
      </c>
      <c r="B10">
        <v>1182256</v>
      </c>
      <c r="C10" t="s">
        <v>28</v>
      </c>
      <c r="D10" t="s">
        <v>31</v>
      </c>
      <c r="E10" s="11" t="s">
        <v>35</v>
      </c>
      <c r="F10" s="11" t="s">
        <v>29</v>
      </c>
      <c r="G10" s="11" t="s">
        <v>35</v>
      </c>
      <c r="H10" t="s">
        <v>36</v>
      </c>
      <c r="I10" s="12" t="s">
        <v>26</v>
      </c>
      <c r="J10" t="s">
        <v>28</v>
      </c>
      <c r="M10" s="78">
        <f t="shared" si="0"/>
        <v>0</v>
      </c>
      <c r="N10" s="78">
        <f t="shared" si="1"/>
        <v>1</v>
      </c>
      <c r="O10" s="78">
        <f t="shared" si="2"/>
        <v>0</v>
      </c>
      <c r="P10" s="78">
        <f t="shared" si="3"/>
        <v>1</v>
      </c>
      <c r="Q10" s="78">
        <f t="shared" si="4"/>
        <v>2</v>
      </c>
      <c r="R10" s="80">
        <f t="shared" si="5"/>
        <v>1</v>
      </c>
      <c r="S10" s="80">
        <f t="shared" si="6"/>
        <v>0</v>
      </c>
      <c r="T10" s="78">
        <f t="shared" si="7"/>
        <v>0</v>
      </c>
      <c r="W10">
        <v>0</v>
      </c>
      <c r="X10" s="81">
        <v>0</v>
      </c>
      <c r="Y10">
        <v>1</v>
      </c>
      <c r="Z10" s="81">
        <v>1</v>
      </c>
      <c r="AA10" s="11">
        <v>0</v>
      </c>
      <c r="AB10" s="11">
        <v>1</v>
      </c>
      <c r="AC10" s="11">
        <v>2</v>
      </c>
      <c r="AD10" s="82">
        <f t="shared" si="8"/>
        <v>1</v>
      </c>
      <c r="AE10" s="12">
        <v>1</v>
      </c>
      <c r="AF10" s="12">
        <v>0</v>
      </c>
      <c r="AG10" s="83">
        <f t="shared" si="9"/>
        <v>1</v>
      </c>
      <c r="AH10">
        <v>0</v>
      </c>
      <c r="AI10" s="81">
        <v>0</v>
      </c>
    </row>
    <row r="13" spans="1:35" x14ac:dyDescent="0.3">
      <c r="O13" t="s">
        <v>82</v>
      </c>
    </row>
    <row r="14" spans="1:35" ht="15.6" x14ac:dyDescent="0.3">
      <c r="A14" s="1" t="s">
        <v>25</v>
      </c>
      <c r="B14" s="1" t="s">
        <v>8</v>
      </c>
      <c r="C14" s="1" t="s">
        <v>19</v>
      </c>
      <c r="D14" s="17" t="s">
        <v>60</v>
      </c>
    </row>
    <row r="15" spans="1:35" ht="15.6" x14ac:dyDescent="0.3">
      <c r="A15" s="2" t="s">
        <v>16</v>
      </c>
      <c r="B15" s="1" t="s">
        <v>9</v>
      </c>
      <c r="C15" s="1" t="s">
        <v>20</v>
      </c>
      <c r="D15" s="1" t="s">
        <v>6</v>
      </c>
    </row>
    <row r="16" spans="1:35" ht="15.6" x14ac:dyDescent="0.3">
      <c r="A16" s="2" t="s">
        <v>17</v>
      </c>
      <c r="B16" s="1" t="s">
        <v>10</v>
      </c>
      <c r="C16" s="1" t="s">
        <v>20</v>
      </c>
      <c r="D16" s="1" t="s">
        <v>6</v>
      </c>
    </row>
    <row r="17" spans="1:23" ht="15.6" x14ac:dyDescent="0.3">
      <c r="A17" s="9" t="s">
        <v>22</v>
      </c>
      <c r="B17" s="9" t="s">
        <v>11</v>
      </c>
      <c r="C17" s="9" t="s">
        <v>18</v>
      </c>
      <c r="D17" s="9" t="s">
        <v>7</v>
      </c>
    </row>
    <row r="18" spans="1:23" ht="15.6" x14ac:dyDescent="0.3">
      <c r="A18" s="9" t="s">
        <v>56</v>
      </c>
      <c r="B18" s="9" t="s">
        <v>10</v>
      </c>
      <c r="C18" s="9" t="s">
        <v>18</v>
      </c>
      <c r="D18" s="9" t="s">
        <v>6</v>
      </c>
    </row>
    <row r="19" spans="1:23" ht="15.6" x14ac:dyDescent="0.3">
      <c r="A19" s="9" t="s">
        <v>57</v>
      </c>
      <c r="B19" s="9" t="s">
        <v>12</v>
      </c>
      <c r="C19" s="9" t="s">
        <v>18</v>
      </c>
      <c r="D19" s="9" t="s">
        <v>7</v>
      </c>
      <c r="W19" t="s">
        <v>83</v>
      </c>
    </row>
    <row r="20" spans="1:23" ht="15.6" x14ac:dyDescent="0.3">
      <c r="A20" s="10" t="s">
        <v>23</v>
      </c>
      <c r="B20" s="10" t="s">
        <v>12</v>
      </c>
      <c r="C20" s="10" t="s">
        <v>14</v>
      </c>
      <c r="D20" s="10" t="s">
        <v>6</v>
      </c>
      <c r="K20" s="78"/>
    </row>
    <row r="21" spans="1:23" ht="15.6" x14ac:dyDescent="0.3">
      <c r="A21" s="10" t="s">
        <v>58</v>
      </c>
      <c r="B21" s="10" t="s">
        <v>11</v>
      </c>
      <c r="C21" s="10" t="s">
        <v>14</v>
      </c>
      <c r="D21" s="10" t="s">
        <v>7</v>
      </c>
    </row>
    <row r="22" spans="1:23" ht="15.6" x14ac:dyDescent="0.3">
      <c r="A22" s="1" t="s">
        <v>24</v>
      </c>
      <c r="B22" s="1" t="s">
        <v>10</v>
      </c>
      <c r="C22" s="1" t="s">
        <v>15</v>
      </c>
      <c r="D22" s="1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workbookViewId="0">
      <selection activeCell="J17" sqref="J17:M25"/>
    </sheetView>
  </sheetViews>
  <sheetFormatPr defaultRowHeight="14.4" x14ac:dyDescent="0.3"/>
  <cols>
    <col min="3" max="3" width="24.88671875" customWidth="1"/>
    <col min="4" max="4" width="23.5546875" customWidth="1"/>
    <col min="5" max="5" width="15.88671875" customWidth="1"/>
    <col min="6" max="6" width="14.21875" customWidth="1"/>
    <col min="7" max="7" width="13.77734375" customWidth="1"/>
    <col min="8" max="8" width="9.109375" customWidth="1"/>
    <col min="9" max="9" width="17.77734375" customWidth="1"/>
    <col min="10" max="10" width="13.88671875" customWidth="1"/>
    <col min="11" max="11" width="11.21875" customWidth="1"/>
    <col min="12" max="12" width="17.44140625" customWidth="1"/>
  </cols>
  <sheetData>
    <row r="1" spans="1:12" ht="15.6" x14ac:dyDescent="0.3">
      <c r="A1" s="5" t="s">
        <v>32</v>
      </c>
      <c r="B1" s="5" t="s">
        <v>21</v>
      </c>
      <c r="C1" s="6" t="s">
        <v>16</v>
      </c>
      <c r="D1" s="7" t="s">
        <v>17</v>
      </c>
      <c r="E1" s="15" t="s">
        <v>22</v>
      </c>
      <c r="F1" s="15" t="s">
        <v>56</v>
      </c>
      <c r="G1" s="15" t="s">
        <v>57</v>
      </c>
      <c r="H1" s="18" t="s">
        <v>18</v>
      </c>
      <c r="I1" s="13" t="s">
        <v>23</v>
      </c>
      <c r="J1" s="13" t="s">
        <v>58</v>
      </c>
      <c r="K1" s="20" t="s">
        <v>14</v>
      </c>
      <c r="L1" s="22" t="s">
        <v>15</v>
      </c>
    </row>
    <row r="2" spans="1:12" x14ac:dyDescent="0.3">
      <c r="A2">
        <v>1</v>
      </c>
      <c r="B2">
        <v>1907060</v>
      </c>
      <c r="C2" s="4" t="s">
        <v>37</v>
      </c>
      <c r="D2" s="3" t="s">
        <v>38</v>
      </c>
      <c r="E2" s="11" t="s">
        <v>42</v>
      </c>
      <c r="F2" s="11" t="s">
        <v>43</v>
      </c>
      <c r="G2" s="11" t="s">
        <v>42</v>
      </c>
      <c r="H2" s="19" t="s">
        <v>38</v>
      </c>
      <c r="I2" s="12" t="s">
        <v>44</v>
      </c>
      <c r="J2" s="12" t="s">
        <v>44</v>
      </c>
      <c r="K2" s="21" t="s">
        <v>37</v>
      </c>
      <c r="L2" s="23" t="s">
        <v>41</v>
      </c>
    </row>
    <row r="3" spans="1:12" x14ac:dyDescent="0.3">
      <c r="A3">
        <v>1</v>
      </c>
      <c r="B3">
        <v>135822</v>
      </c>
      <c r="C3" s="4" t="s">
        <v>38</v>
      </c>
      <c r="D3" s="3" t="s">
        <v>37</v>
      </c>
      <c r="E3" s="11" t="s">
        <v>42</v>
      </c>
      <c r="F3" s="11" t="s">
        <v>43</v>
      </c>
      <c r="G3" s="11" t="s">
        <v>43</v>
      </c>
      <c r="H3" s="19" t="s">
        <v>37</v>
      </c>
      <c r="I3" s="12" t="s">
        <v>44</v>
      </c>
      <c r="J3" s="12" t="s">
        <v>44</v>
      </c>
      <c r="K3" s="21" t="s">
        <v>37</v>
      </c>
      <c r="L3" s="24" t="s">
        <v>37</v>
      </c>
    </row>
    <row r="4" spans="1:12" x14ac:dyDescent="0.3">
      <c r="A4">
        <v>1</v>
      </c>
      <c r="B4">
        <v>1237271</v>
      </c>
      <c r="C4" s="4" t="s">
        <v>39</v>
      </c>
      <c r="D4" s="3" t="s">
        <v>38</v>
      </c>
      <c r="E4" s="16" t="s">
        <v>39</v>
      </c>
      <c r="F4" s="11" t="s">
        <v>42</v>
      </c>
      <c r="G4" s="11" t="s">
        <v>39</v>
      </c>
      <c r="H4" s="19" t="s">
        <v>39</v>
      </c>
      <c r="I4" s="12" t="s">
        <v>44</v>
      </c>
      <c r="J4" s="12" t="s">
        <v>44</v>
      </c>
      <c r="K4" s="21" t="s">
        <v>37</v>
      </c>
      <c r="L4" s="24" t="s">
        <v>38</v>
      </c>
    </row>
    <row r="5" spans="1:12" x14ac:dyDescent="0.3">
      <c r="A5">
        <v>1</v>
      </c>
      <c r="B5">
        <v>1283152</v>
      </c>
      <c r="C5" s="4" t="s">
        <v>38</v>
      </c>
      <c r="D5" s="3" t="s">
        <v>39</v>
      </c>
      <c r="E5" s="11" t="s">
        <v>43</v>
      </c>
      <c r="F5" s="11" t="s">
        <v>42</v>
      </c>
      <c r="G5" s="11" t="s">
        <v>39</v>
      </c>
      <c r="H5" s="19" t="s">
        <v>38</v>
      </c>
      <c r="I5" s="12" t="s">
        <v>44</v>
      </c>
      <c r="J5" s="12" t="s">
        <v>44</v>
      </c>
      <c r="K5" s="21" t="s">
        <v>37</v>
      </c>
      <c r="L5" s="24" t="s">
        <v>39</v>
      </c>
    </row>
    <row r="6" spans="1:12" x14ac:dyDescent="0.3">
      <c r="A6">
        <v>1</v>
      </c>
      <c r="B6">
        <v>1542065</v>
      </c>
      <c r="C6" s="4" t="s">
        <v>39</v>
      </c>
      <c r="D6" s="3" t="s">
        <v>37</v>
      </c>
      <c r="E6" s="11" t="s">
        <v>43</v>
      </c>
      <c r="F6" s="11" t="s">
        <v>43</v>
      </c>
      <c r="G6" s="11" t="s">
        <v>42</v>
      </c>
      <c r="H6" s="19" t="s">
        <v>37</v>
      </c>
      <c r="I6" s="12" t="s">
        <v>44</v>
      </c>
      <c r="J6" s="12" t="s">
        <v>44</v>
      </c>
      <c r="K6" s="21" t="s">
        <v>37</v>
      </c>
      <c r="L6" s="24" t="s">
        <v>37</v>
      </c>
    </row>
    <row r="7" spans="1:12" x14ac:dyDescent="0.3">
      <c r="A7">
        <v>2</v>
      </c>
      <c r="B7">
        <v>1733937</v>
      </c>
      <c r="C7" s="4" t="s">
        <v>37</v>
      </c>
      <c r="D7" s="3" t="s">
        <v>38</v>
      </c>
      <c r="E7" s="11" t="s">
        <v>42</v>
      </c>
      <c r="F7" s="16" t="s">
        <v>39</v>
      </c>
      <c r="G7" s="11" t="s">
        <v>42</v>
      </c>
      <c r="H7" s="19" t="s">
        <v>38</v>
      </c>
      <c r="I7" s="12" t="s">
        <v>44</v>
      </c>
      <c r="J7" s="12" t="s">
        <v>45</v>
      </c>
      <c r="K7" s="21" t="s">
        <v>37</v>
      </c>
      <c r="L7" s="24" t="s">
        <v>37</v>
      </c>
    </row>
    <row r="8" spans="1:12" x14ac:dyDescent="0.3">
      <c r="A8">
        <v>2</v>
      </c>
      <c r="B8">
        <v>227652</v>
      </c>
      <c r="C8" s="4" t="s">
        <v>39</v>
      </c>
      <c r="D8" s="3" t="s">
        <v>38</v>
      </c>
      <c r="E8" s="16" t="s">
        <v>39</v>
      </c>
      <c r="F8" s="16" t="s">
        <v>39</v>
      </c>
      <c r="G8" s="11" t="s">
        <v>39</v>
      </c>
      <c r="H8" s="19" t="s">
        <v>39</v>
      </c>
      <c r="I8" s="12" t="s">
        <v>44</v>
      </c>
      <c r="J8" s="12" t="s">
        <v>44</v>
      </c>
      <c r="K8" s="21" t="s">
        <v>37</v>
      </c>
      <c r="L8" s="24" t="s">
        <v>37</v>
      </c>
    </row>
    <row r="9" spans="1:12" x14ac:dyDescent="0.3">
      <c r="A9">
        <v>2</v>
      </c>
      <c r="B9">
        <v>1400330</v>
      </c>
      <c r="C9" s="4" t="s">
        <v>38</v>
      </c>
      <c r="D9" s="3" t="s">
        <v>39</v>
      </c>
      <c r="E9" s="16" t="s">
        <v>42</v>
      </c>
      <c r="F9" s="11" t="s">
        <v>43</v>
      </c>
      <c r="G9" s="11" t="s">
        <v>42</v>
      </c>
      <c r="H9" s="19" t="s">
        <v>38</v>
      </c>
      <c r="I9" s="14" t="s">
        <v>39</v>
      </c>
      <c r="J9" s="14" t="s">
        <v>39</v>
      </c>
      <c r="K9" s="21" t="s">
        <v>39</v>
      </c>
      <c r="L9" s="24" t="s">
        <v>37</v>
      </c>
    </row>
    <row r="10" spans="1:12" x14ac:dyDescent="0.3">
      <c r="A10">
        <v>2</v>
      </c>
      <c r="B10">
        <v>1182256</v>
      </c>
      <c r="C10" s="4" t="s">
        <v>39</v>
      </c>
      <c r="D10" s="3" t="s">
        <v>40</v>
      </c>
      <c r="E10" s="16" t="s">
        <v>39</v>
      </c>
      <c r="F10" s="11" t="s">
        <v>42</v>
      </c>
      <c r="G10" s="11" t="s">
        <v>43</v>
      </c>
      <c r="H10" s="19" t="s">
        <v>38</v>
      </c>
      <c r="I10" s="12" t="s">
        <v>45</v>
      </c>
      <c r="J10" s="14" t="s">
        <v>39</v>
      </c>
      <c r="K10" s="21" t="s">
        <v>38</v>
      </c>
      <c r="L10" s="24" t="s">
        <v>39</v>
      </c>
    </row>
    <row r="17" spans="10:13" ht="15.6" x14ac:dyDescent="0.3">
      <c r="J17" s="1" t="s">
        <v>25</v>
      </c>
      <c r="K17" s="1" t="s">
        <v>8</v>
      </c>
      <c r="L17" s="1" t="s">
        <v>19</v>
      </c>
      <c r="M17" s="17" t="s">
        <v>60</v>
      </c>
    </row>
    <row r="18" spans="10:13" ht="15.6" x14ac:dyDescent="0.3">
      <c r="J18" s="2" t="s">
        <v>16</v>
      </c>
      <c r="K18" s="1" t="s">
        <v>9</v>
      </c>
      <c r="L18" s="1" t="s">
        <v>20</v>
      </c>
      <c r="M18" s="1" t="s">
        <v>6</v>
      </c>
    </row>
    <row r="19" spans="10:13" ht="15.6" x14ac:dyDescent="0.3">
      <c r="J19" s="2" t="s">
        <v>17</v>
      </c>
      <c r="K19" s="1" t="s">
        <v>10</v>
      </c>
      <c r="L19" s="1" t="s">
        <v>20</v>
      </c>
      <c r="M19" s="1" t="s">
        <v>6</v>
      </c>
    </row>
    <row r="20" spans="10:13" ht="15.6" x14ac:dyDescent="0.3">
      <c r="J20" s="9" t="s">
        <v>22</v>
      </c>
      <c r="K20" s="9" t="s">
        <v>11</v>
      </c>
      <c r="L20" s="9" t="s">
        <v>18</v>
      </c>
      <c r="M20" s="9" t="s">
        <v>7</v>
      </c>
    </row>
    <row r="21" spans="10:13" ht="15.6" x14ac:dyDescent="0.3">
      <c r="J21" s="9" t="s">
        <v>56</v>
      </c>
      <c r="K21" s="9" t="s">
        <v>10</v>
      </c>
      <c r="L21" s="9" t="s">
        <v>18</v>
      </c>
      <c r="M21" s="9" t="s">
        <v>6</v>
      </c>
    </row>
    <row r="22" spans="10:13" ht="15.6" x14ac:dyDescent="0.3">
      <c r="J22" s="9" t="s">
        <v>57</v>
      </c>
      <c r="K22" s="9" t="s">
        <v>12</v>
      </c>
      <c r="L22" s="9" t="s">
        <v>18</v>
      </c>
      <c r="M22" s="9" t="s">
        <v>7</v>
      </c>
    </row>
    <row r="23" spans="10:13" ht="15.6" x14ac:dyDescent="0.3">
      <c r="J23" s="10" t="s">
        <v>23</v>
      </c>
      <c r="K23" s="10" t="s">
        <v>12</v>
      </c>
      <c r="L23" s="10" t="s">
        <v>14</v>
      </c>
      <c r="M23" s="10" t="s">
        <v>6</v>
      </c>
    </row>
    <row r="24" spans="10:13" ht="15.6" x14ac:dyDescent="0.3">
      <c r="J24" s="10" t="s">
        <v>58</v>
      </c>
      <c r="K24" s="10" t="s">
        <v>11</v>
      </c>
      <c r="L24" s="10" t="s">
        <v>14</v>
      </c>
      <c r="M24" s="10" t="s">
        <v>7</v>
      </c>
    </row>
    <row r="25" spans="10:13" ht="15.6" x14ac:dyDescent="0.3">
      <c r="J25" s="1" t="s">
        <v>24</v>
      </c>
      <c r="K25" s="1" t="s">
        <v>10</v>
      </c>
      <c r="L25" s="1" t="s">
        <v>15</v>
      </c>
      <c r="M25" s="1" t="s">
        <v>6</v>
      </c>
    </row>
    <row r="26" spans="10:13" ht="15.6" x14ac:dyDescent="0.3">
      <c r="J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"/>
  <sheetViews>
    <sheetView tabSelected="1" workbookViewId="0">
      <selection activeCell="U16" sqref="U16"/>
    </sheetView>
  </sheetViews>
  <sheetFormatPr defaultRowHeight="14.4" x14ac:dyDescent="0.3"/>
  <cols>
    <col min="2" max="2" width="7.88671875" customWidth="1"/>
    <col min="3" max="3" width="20.44140625" style="47" customWidth="1"/>
    <col min="4" max="4" width="22" customWidth="1"/>
    <col min="5" max="5" width="18.77734375" customWidth="1"/>
    <col min="6" max="6" width="15.88671875" customWidth="1"/>
    <col min="7" max="7" width="14.44140625" customWidth="1"/>
    <col min="8" max="9" width="7.44140625" customWidth="1"/>
    <col min="10" max="10" width="21" customWidth="1"/>
    <col min="15" max="15" width="11.77734375" customWidth="1"/>
  </cols>
  <sheetData>
    <row r="1" spans="1:22" x14ac:dyDescent="0.3">
      <c r="A1" s="25"/>
      <c r="B1" s="25"/>
      <c r="C1" s="39"/>
      <c r="D1" s="44" t="s">
        <v>63</v>
      </c>
      <c r="E1" s="38"/>
      <c r="F1" s="38"/>
      <c r="G1" s="38"/>
      <c r="H1" s="38"/>
      <c r="I1" s="39"/>
      <c r="J1" s="48" t="s">
        <v>61</v>
      </c>
      <c r="K1" s="48"/>
      <c r="L1" s="48"/>
      <c r="M1" s="48" t="s">
        <v>62</v>
      </c>
      <c r="N1" s="25"/>
      <c r="O1" s="53" t="s">
        <v>64</v>
      </c>
      <c r="P1" s="53"/>
      <c r="Q1" s="53"/>
      <c r="R1" s="53"/>
      <c r="S1" s="53" t="s">
        <v>62</v>
      </c>
      <c r="U1" t="s">
        <v>68</v>
      </c>
    </row>
    <row r="2" spans="1:22" ht="15.6" x14ac:dyDescent="0.3">
      <c r="A2" s="66" t="s">
        <v>32</v>
      </c>
      <c r="B2" s="66" t="s">
        <v>21</v>
      </c>
      <c r="C2" s="40"/>
      <c r="D2" s="45" t="s">
        <v>16</v>
      </c>
      <c r="E2" s="26" t="s">
        <v>17</v>
      </c>
      <c r="F2" s="27" t="s">
        <v>18</v>
      </c>
      <c r="G2" s="28" t="s">
        <v>14</v>
      </c>
      <c r="H2" s="29" t="s">
        <v>15</v>
      </c>
      <c r="I2" s="29"/>
      <c r="J2" s="49" t="s">
        <v>16</v>
      </c>
      <c r="K2" s="50" t="s">
        <v>17</v>
      </c>
      <c r="L2" s="51" t="s">
        <v>18</v>
      </c>
      <c r="M2" s="52"/>
      <c r="N2" s="25"/>
      <c r="O2" s="49" t="s">
        <v>16</v>
      </c>
      <c r="P2" s="50" t="s">
        <v>17</v>
      </c>
      <c r="Q2" s="51" t="s">
        <v>18</v>
      </c>
      <c r="R2" s="25"/>
      <c r="S2" s="25"/>
      <c r="U2" s="28" t="s">
        <v>14</v>
      </c>
      <c r="V2" s="29" t="s">
        <v>15</v>
      </c>
    </row>
    <row r="3" spans="1:22" x14ac:dyDescent="0.3">
      <c r="A3" s="25">
        <v>1</v>
      </c>
      <c r="B3" s="25">
        <v>1907060</v>
      </c>
      <c r="C3" s="41"/>
      <c r="D3" s="46">
        <v>2</v>
      </c>
      <c r="E3" s="30">
        <v>1</v>
      </c>
      <c r="F3" s="31">
        <v>1</v>
      </c>
      <c r="G3" s="32">
        <v>2</v>
      </c>
      <c r="H3" s="33">
        <v>0</v>
      </c>
      <c r="I3" s="33"/>
      <c r="J3" s="25">
        <f>IF(D$14="Additive",D3*D$15,IF(D3&gt;0,2,0)*D$15)</f>
        <v>4.2</v>
      </c>
      <c r="K3" s="25">
        <f t="shared" ref="K3:K11" si="0">IF(E$14="Additive",E3*E$15,IF(E3&gt;0,2,0)*E$15)</f>
        <v>2.6</v>
      </c>
      <c r="L3" s="25">
        <f>IF(F$14="Additive",F3*F$15,IF(F3&gt;0,2,0)*F$15)</f>
        <v>-1.4</v>
      </c>
      <c r="M3" s="52">
        <f>SUM(J3:L3)</f>
        <v>5.4</v>
      </c>
      <c r="N3" s="25"/>
      <c r="O3" s="25">
        <f>(J3*D$16)</f>
        <v>1.6800000000000002</v>
      </c>
      <c r="P3" s="25">
        <f>(K3*E$16)</f>
        <v>1.04</v>
      </c>
      <c r="Q3" s="25">
        <f>(L3*F$16)</f>
        <v>-0.27999999999999997</v>
      </c>
      <c r="R3" s="25"/>
      <c r="S3" s="25">
        <f>SUM(O3:Q3)</f>
        <v>2.4400000000000004</v>
      </c>
    </row>
    <row r="4" spans="1:22" x14ac:dyDescent="0.3">
      <c r="A4" s="25">
        <v>1</v>
      </c>
      <c r="B4" s="25">
        <v>135822</v>
      </c>
      <c r="C4" s="42"/>
      <c r="D4" s="46">
        <v>1</v>
      </c>
      <c r="E4" s="30">
        <v>2</v>
      </c>
      <c r="F4" s="31">
        <v>2</v>
      </c>
      <c r="G4" s="32">
        <v>2</v>
      </c>
      <c r="H4" s="34">
        <v>2</v>
      </c>
      <c r="I4" s="34"/>
      <c r="J4" s="25">
        <f t="shared" ref="J4:J11" si="1">IF(D$14="Additive",D4*D$15,IF(D4&gt;0,2,0)*D$15)</f>
        <v>2.1</v>
      </c>
      <c r="K4" s="25">
        <f t="shared" si="0"/>
        <v>2.6</v>
      </c>
      <c r="L4" s="25">
        <f t="shared" ref="L4:L11" si="2">IF(F$14="Additive",F4*F$15,IF(F4&gt;0,2,0)*F$15)</f>
        <v>-2.8</v>
      </c>
      <c r="M4" s="52">
        <f>SUM(J4:L4)</f>
        <v>1.9000000000000004</v>
      </c>
      <c r="N4" s="25"/>
      <c r="O4" s="25">
        <f>(J4*D$16)</f>
        <v>0.84000000000000008</v>
      </c>
      <c r="P4" s="25">
        <f>(K4*E$16)</f>
        <v>1.04</v>
      </c>
      <c r="Q4" s="25">
        <f>(L4*F$16)</f>
        <v>-0.55999999999999994</v>
      </c>
      <c r="R4" s="25"/>
      <c r="S4" s="25">
        <f t="shared" ref="S4:S11" si="3">SUM(O4:Q4)</f>
        <v>1.3200000000000003</v>
      </c>
    </row>
    <row r="5" spans="1:22" x14ac:dyDescent="0.3">
      <c r="A5" s="25">
        <v>1</v>
      </c>
      <c r="B5" s="25">
        <v>1237271</v>
      </c>
      <c r="C5" s="42"/>
      <c r="D5" s="46">
        <v>0</v>
      </c>
      <c r="E5" s="30">
        <v>1</v>
      </c>
      <c r="F5" s="31">
        <v>0</v>
      </c>
      <c r="G5" s="32">
        <v>2</v>
      </c>
      <c r="H5" s="34">
        <v>1</v>
      </c>
      <c r="I5" s="34"/>
      <c r="J5" s="25">
        <f t="shared" si="1"/>
        <v>0</v>
      </c>
      <c r="K5" s="25">
        <f t="shared" si="0"/>
        <v>2.6</v>
      </c>
      <c r="L5" s="25">
        <f t="shared" si="2"/>
        <v>0</v>
      </c>
      <c r="M5" s="52">
        <f>SUM(J5:L5)</f>
        <v>2.6</v>
      </c>
      <c r="N5" s="25"/>
      <c r="O5" s="25">
        <f>(J5*D$16)</f>
        <v>0</v>
      </c>
      <c r="P5" s="25">
        <f>(K5*E$16)</f>
        <v>1.04</v>
      </c>
      <c r="Q5" s="25">
        <f>(L5*F$16)</f>
        <v>0</v>
      </c>
      <c r="R5" s="25"/>
      <c r="S5" s="25">
        <f t="shared" si="3"/>
        <v>1.04</v>
      </c>
    </row>
    <row r="6" spans="1:22" x14ac:dyDescent="0.3">
      <c r="A6" s="25">
        <v>1</v>
      </c>
      <c r="B6" s="25">
        <v>1283152</v>
      </c>
      <c r="C6" s="42"/>
      <c r="D6" s="46">
        <v>1</v>
      </c>
      <c r="E6" s="30">
        <v>0</v>
      </c>
      <c r="F6" s="31">
        <v>1</v>
      </c>
      <c r="G6" s="32">
        <v>2</v>
      </c>
      <c r="H6" s="34">
        <v>0</v>
      </c>
      <c r="I6" s="34"/>
      <c r="J6" s="25">
        <f t="shared" si="1"/>
        <v>2.1</v>
      </c>
      <c r="K6" s="25">
        <f t="shared" si="0"/>
        <v>0</v>
      </c>
      <c r="L6" s="25">
        <f t="shared" si="2"/>
        <v>-1.4</v>
      </c>
      <c r="M6" s="52">
        <f>SUM(J6:L6)</f>
        <v>0.70000000000000018</v>
      </c>
      <c r="N6" s="25"/>
      <c r="O6" s="25">
        <f>(J6*D$16)</f>
        <v>0.84000000000000008</v>
      </c>
      <c r="P6" s="25">
        <f>(K6*E$16)</f>
        <v>0</v>
      </c>
      <c r="Q6" s="25">
        <f>(L6*F$16)</f>
        <v>-0.27999999999999997</v>
      </c>
      <c r="R6" s="25"/>
      <c r="S6" s="25">
        <f t="shared" si="3"/>
        <v>0.56000000000000005</v>
      </c>
    </row>
    <row r="7" spans="1:22" x14ac:dyDescent="0.3">
      <c r="A7" s="25">
        <v>1</v>
      </c>
      <c r="B7" s="25">
        <v>1542065</v>
      </c>
      <c r="C7" s="42"/>
      <c r="D7" s="46">
        <v>0</v>
      </c>
      <c r="E7" s="30">
        <v>2</v>
      </c>
      <c r="F7" s="31">
        <v>2</v>
      </c>
      <c r="G7" s="32">
        <v>2</v>
      </c>
      <c r="H7" s="34">
        <v>2</v>
      </c>
      <c r="I7" s="34"/>
      <c r="J7" s="25">
        <f t="shared" si="1"/>
        <v>0</v>
      </c>
      <c r="K7" s="25">
        <f t="shared" si="0"/>
        <v>2.6</v>
      </c>
      <c r="L7" s="25">
        <f t="shared" si="2"/>
        <v>-2.8</v>
      </c>
      <c r="M7" s="52">
        <f>SUM(J7:L7)</f>
        <v>-0.19999999999999973</v>
      </c>
      <c r="N7" s="25"/>
      <c r="O7" s="25">
        <f>(J7*D$16)</f>
        <v>0</v>
      </c>
      <c r="P7" s="25">
        <f>(K7*E$16)</f>
        <v>1.04</v>
      </c>
      <c r="Q7" s="25">
        <f>(L7*F$16)</f>
        <v>-0.55999999999999994</v>
      </c>
      <c r="R7" s="25"/>
      <c r="S7" s="25">
        <f t="shared" si="3"/>
        <v>0.48000000000000009</v>
      </c>
    </row>
    <row r="8" spans="1:22" x14ac:dyDescent="0.3">
      <c r="A8" s="25">
        <v>2</v>
      </c>
      <c r="B8" s="25">
        <v>1733937</v>
      </c>
      <c r="C8" s="42"/>
      <c r="D8" s="46">
        <v>2</v>
      </c>
      <c r="E8" s="30">
        <v>1</v>
      </c>
      <c r="F8" s="31">
        <v>1</v>
      </c>
      <c r="G8" s="32">
        <v>2</v>
      </c>
      <c r="H8" s="34">
        <v>2</v>
      </c>
      <c r="I8" s="34"/>
      <c r="J8" s="25">
        <f t="shared" si="1"/>
        <v>4.2</v>
      </c>
      <c r="K8" s="25">
        <f t="shared" si="0"/>
        <v>2.6</v>
      </c>
      <c r="L8" s="25">
        <f t="shared" si="2"/>
        <v>-1.4</v>
      </c>
      <c r="M8" s="52">
        <f>SUM(J8:L8)</f>
        <v>5.4</v>
      </c>
      <c r="N8" s="25"/>
      <c r="O8" s="25">
        <f>(J8*D$16)</f>
        <v>1.6800000000000002</v>
      </c>
      <c r="P8" s="25">
        <f>(K8*E$16)</f>
        <v>1.04</v>
      </c>
      <c r="Q8" s="25">
        <f>(L8*F$16)</f>
        <v>-0.27999999999999997</v>
      </c>
      <c r="R8" s="25"/>
      <c r="S8" s="25">
        <f t="shared" si="3"/>
        <v>2.4400000000000004</v>
      </c>
    </row>
    <row r="9" spans="1:22" x14ac:dyDescent="0.3">
      <c r="A9" s="25">
        <v>2</v>
      </c>
      <c r="B9" s="25">
        <v>227652</v>
      </c>
      <c r="C9" s="42"/>
      <c r="D9" s="46">
        <v>0</v>
      </c>
      <c r="E9" s="30">
        <v>1</v>
      </c>
      <c r="F9" s="31">
        <v>0</v>
      </c>
      <c r="G9" s="32">
        <v>2</v>
      </c>
      <c r="H9" s="34">
        <v>2</v>
      </c>
      <c r="I9" s="34"/>
      <c r="J9" s="25">
        <f t="shared" si="1"/>
        <v>0</v>
      </c>
      <c r="K9" s="25">
        <f t="shared" si="0"/>
        <v>2.6</v>
      </c>
      <c r="L9" s="25">
        <f t="shared" si="2"/>
        <v>0</v>
      </c>
      <c r="M9" s="52">
        <f>SUM(J9:L9)</f>
        <v>2.6</v>
      </c>
      <c r="N9" s="25"/>
      <c r="O9" s="25">
        <f>(J9*D$16)</f>
        <v>0</v>
      </c>
      <c r="P9" s="25">
        <f>(K9*E$16)</f>
        <v>1.04</v>
      </c>
      <c r="Q9" s="25">
        <f>(L9*F$16)</f>
        <v>0</v>
      </c>
      <c r="R9" s="25"/>
      <c r="S9" s="25">
        <f t="shared" si="3"/>
        <v>1.04</v>
      </c>
    </row>
    <row r="10" spans="1:22" x14ac:dyDescent="0.3">
      <c r="A10" s="25">
        <v>2</v>
      </c>
      <c r="B10" s="25">
        <v>1400330</v>
      </c>
      <c r="C10" s="42"/>
      <c r="D10" s="46">
        <v>1</v>
      </c>
      <c r="E10" s="30">
        <v>0</v>
      </c>
      <c r="F10" s="31">
        <v>1</v>
      </c>
      <c r="G10" s="32">
        <v>0</v>
      </c>
      <c r="H10" s="34">
        <v>2</v>
      </c>
      <c r="I10" s="34"/>
      <c r="J10" s="25">
        <f t="shared" si="1"/>
        <v>2.1</v>
      </c>
      <c r="K10" s="25">
        <f t="shared" si="0"/>
        <v>0</v>
      </c>
      <c r="L10" s="25">
        <f t="shared" si="2"/>
        <v>-1.4</v>
      </c>
      <c r="M10" s="52">
        <f>SUM(J10:L10)</f>
        <v>0.70000000000000018</v>
      </c>
      <c r="N10" s="25"/>
      <c r="O10" s="25">
        <f>(J10*D$16)</f>
        <v>0.84000000000000008</v>
      </c>
      <c r="P10" s="25">
        <f>(K10*E$16)</f>
        <v>0</v>
      </c>
      <c r="Q10" s="25">
        <f>(L10*F$16)</f>
        <v>-0.27999999999999997</v>
      </c>
      <c r="R10" s="25"/>
      <c r="S10" s="25">
        <f t="shared" si="3"/>
        <v>0.56000000000000005</v>
      </c>
    </row>
    <row r="11" spans="1:22" x14ac:dyDescent="0.3">
      <c r="A11" s="25">
        <v>2</v>
      </c>
      <c r="B11" s="25">
        <v>1182256</v>
      </c>
      <c r="C11" s="42"/>
      <c r="D11" s="46">
        <v>0</v>
      </c>
      <c r="E11" s="30">
        <v>1</v>
      </c>
      <c r="F11" s="31">
        <v>1</v>
      </c>
      <c r="G11" s="32">
        <v>1</v>
      </c>
      <c r="H11" s="34">
        <v>0</v>
      </c>
      <c r="I11" s="34"/>
      <c r="J11" s="25">
        <f t="shared" si="1"/>
        <v>0</v>
      </c>
      <c r="K11" s="25">
        <f t="shared" si="0"/>
        <v>2.6</v>
      </c>
      <c r="L11" s="25">
        <f t="shared" si="2"/>
        <v>-1.4</v>
      </c>
      <c r="M11" s="52">
        <f>SUM(J11:L11)</f>
        <v>1.2000000000000002</v>
      </c>
      <c r="N11" s="25"/>
      <c r="O11" s="25">
        <f>(J11*D$16)</f>
        <v>0</v>
      </c>
      <c r="P11" s="25">
        <f>(K11*E$16)</f>
        <v>1.04</v>
      </c>
      <c r="Q11" s="25">
        <f>(L11*F$16)</f>
        <v>-0.27999999999999997</v>
      </c>
      <c r="R11" s="25"/>
      <c r="S11" s="25">
        <f t="shared" si="3"/>
        <v>0.76</v>
      </c>
    </row>
    <row r="12" spans="1:22" ht="15" thickBot="1" x14ac:dyDescent="0.35"/>
    <row r="13" spans="1:22" ht="15.6" x14ac:dyDescent="0.3">
      <c r="C13" s="54" t="s">
        <v>5</v>
      </c>
      <c r="D13" s="55" t="s">
        <v>6</v>
      </c>
      <c r="E13" s="55" t="s">
        <v>6</v>
      </c>
      <c r="F13" s="56" t="s">
        <v>6</v>
      </c>
      <c r="G13" s="57" t="s">
        <v>7</v>
      </c>
      <c r="H13" s="58" t="s">
        <v>7</v>
      </c>
      <c r="I13" s="43"/>
    </row>
    <row r="14" spans="1:22" ht="15.6" x14ac:dyDescent="0.3">
      <c r="C14" s="59" t="s">
        <v>1</v>
      </c>
      <c r="D14" s="35" t="s">
        <v>3</v>
      </c>
      <c r="E14" s="35" t="s">
        <v>4</v>
      </c>
      <c r="F14" s="36" t="s">
        <v>3</v>
      </c>
      <c r="G14" s="37" t="s">
        <v>46</v>
      </c>
      <c r="H14" s="60" t="s">
        <v>46</v>
      </c>
      <c r="I14" s="43"/>
    </row>
    <row r="15" spans="1:22" ht="15.6" x14ac:dyDescent="0.3">
      <c r="C15" s="59" t="s">
        <v>13</v>
      </c>
      <c r="D15" s="35">
        <v>2.1</v>
      </c>
      <c r="E15" s="35">
        <v>1.3</v>
      </c>
      <c r="F15" s="36">
        <v>-1.4</v>
      </c>
      <c r="G15" s="37">
        <v>0</v>
      </c>
      <c r="H15" s="60">
        <v>0</v>
      </c>
      <c r="I15" s="43"/>
    </row>
    <row r="16" spans="1:22" ht="16.2" thickBot="1" x14ac:dyDescent="0.35">
      <c r="C16" s="61" t="s">
        <v>2</v>
      </c>
      <c r="D16" s="62">
        <v>0.4</v>
      </c>
      <c r="E16" s="62">
        <v>0.4</v>
      </c>
      <c r="F16" s="63">
        <v>0.2</v>
      </c>
      <c r="G16" s="64">
        <v>0</v>
      </c>
      <c r="H16" s="65">
        <v>0</v>
      </c>
      <c r="I16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H3" sqref="H3"/>
    </sheetView>
  </sheetViews>
  <sheetFormatPr defaultRowHeight="14.4" x14ac:dyDescent="0.3"/>
  <cols>
    <col min="8" max="8" width="13" customWidth="1"/>
    <col min="9" max="9" width="14.21875" customWidth="1"/>
    <col min="10" max="10" width="16.44140625" customWidth="1"/>
    <col min="11" max="11" width="18.5546875" customWidth="1"/>
    <col min="12" max="12" width="24.88671875" customWidth="1"/>
    <col min="13" max="13" width="17.44140625" customWidth="1"/>
  </cols>
  <sheetData>
    <row r="1" spans="1:13" x14ac:dyDescent="0.3">
      <c r="A1" t="s">
        <v>32</v>
      </c>
      <c r="B1" t="s">
        <v>21</v>
      </c>
      <c r="C1" t="s">
        <v>16</v>
      </c>
      <c r="D1" t="s">
        <v>17</v>
      </c>
      <c r="E1" t="s">
        <v>18</v>
      </c>
      <c r="F1" t="s">
        <v>14</v>
      </c>
      <c r="G1" t="s">
        <v>15</v>
      </c>
      <c r="H1" t="s">
        <v>65</v>
      </c>
      <c r="I1" t="s">
        <v>66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>
        <v>1</v>
      </c>
      <c r="B2">
        <v>1907060</v>
      </c>
      <c r="C2" t="s">
        <v>37</v>
      </c>
      <c r="D2" t="s">
        <v>38</v>
      </c>
      <c r="E2" t="s">
        <v>38</v>
      </c>
      <c r="F2" t="s">
        <v>37</v>
      </c>
      <c r="G2" t="s">
        <v>39</v>
      </c>
      <c r="H2">
        <v>5.4</v>
      </c>
      <c r="I2">
        <v>2.4400000000000004</v>
      </c>
      <c r="J2">
        <v>1</v>
      </c>
      <c r="K2">
        <v>1</v>
      </c>
    </row>
    <row r="3" spans="1:13" x14ac:dyDescent="0.3">
      <c r="A3">
        <v>1</v>
      </c>
      <c r="B3">
        <v>135822</v>
      </c>
      <c r="C3" t="s">
        <v>38</v>
      </c>
      <c r="D3" t="s">
        <v>37</v>
      </c>
      <c r="E3" t="s">
        <v>37</v>
      </c>
      <c r="F3" t="s">
        <v>37</v>
      </c>
      <c r="G3" t="s">
        <v>37</v>
      </c>
      <c r="H3">
        <v>1.9000000000000004</v>
      </c>
      <c r="I3">
        <v>1.3200000000000003</v>
      </c>
      <c r="J3">
        <v>3</v>
      </c>
      <c r="K3">
        <v>2</v>
      </c>
      <c r="L3">
        <v>1</v>
      </c>
      <c r="M3">
        <v>1</v>
      </c>
    </row>
    <row r="4" spans="1:13" x14ac:dyDescent="0.3">
      <c r="A4">
        <v>1</v>
      </c>
      <c r="B4">
        <v>1237271</v>
      </c>
      <c r="C4" t="s">
        <v>39</v>
      </c>
      <c r="D4" t="s">
        <v>38</v>
      </c>
      <c r="E4" t="s">
        <v>39</v>
      </c>
      <c r="F4" t="s">
        <v>37</v>
      </c>
      <c r="G4" t="s">
        <v>38</v>
      </c>
      <c r="H4">
        <v>2.6</v>
      </c>
      <c r="I4">
        <v>1.04</v>
      </c>
      <c r="J4">
        <v>2</v>
      </c>
      <c r="K4">
        <v>3</v>
      </c>
      <c r="L4">
        <v>1</v>
      </c>
      <c r="M4">
        <v>1</v>
      </c>
    </row>
    <row r="5" spans="1:13" x14ac:dyDescent="0.3">
      <c r="A5">
        <v>1</v>
      </c>
      <c r="B5">
        <v>1283152</v>
      </c>
      <c r="C5" t="s">
        <v>38</v>
      </c>
      <c r="D5" t="s">
        <v>39</v>
      </c>
      <c r="E5" t="s">
        <v>38</v>
      </c>
      <c r="F5" t="s">
        <v>37</v>
      </c>
      <c r="G5" t="s">
        <v>39</v>
      </c>
      <c r="H5">
        <v>0.70000000000000018</v>
      </c>
      <c r="I5">
        <v>0.56000000000000005</v>
      </c>
      <c r="J5">
        <v>4</v>
      </c>
      <c r="K5">
        <v>4</v>
      </c>
    </row>
    <row r="6" spans="1:13" x14ac:dyDescent="0.3">
      <c r="A6">
        <v>1</v>
      </c>
      <c r="B6">
        <v>1542065</v>
      </c>
      <c r="C6" t="s">
        <v>39</v>
      </c>
      <c r="D6" t="s">
        <v>37</v>
      </c>
      <c r="E6" t="s">
        <v>37</v>
      </c>
      <c r="F6" t="s">
        <v>37</v>
      </c>
      <c r="G6" t="s">
        <v>37</v>
      </c>
      <c r="H6">
        <v>-0.19999999999999973</v>
      </c>
      <c r="I6">
        <v>0.48000000000000009</v>
      </c>
      <c r="J6">
        <v>5</v>
      </c>
      <c r="K6">
        <v>5</v>
      </c>
      <c r="L6">
        <v>1</v>
      </c>
      <c r="M6">
        <v>0</v>
      </c>
    </row>
    <row r="7" spans="1:13" x14ac:dyDescent="0.3">
      <c r="A7">
        <v>2</v>
      </c>
      <c r="B7">
        <v>1733937</v>
      </c>
      <c r="C7" t="s">
        <v>37</v>
      </c>
      <c r="D7" t="s">
        <v>38</v>
      </c>
      <c r="E7" t="s">
        <v>38</v>
      </c>
      <c r="F7" t="s">
        <v>37</v>
      </c>
      <c r="G7" t="s">
        <v>37</v>
      </c>
      <c r="H7">
        <v>5.4</v>
      </c>
      <c r="I7">
        <v>2.4400000000000004</v>
      </c>
      <c r="J7">
        <v>1</v>
      </c>
      <c r="K7">
        <v>1</v>
      </c>
      <c r="L7">
        <v>1</v>
      </c>
      <c r="M7">
        <v>1</v>
      </c>
    </row>
    <row r="8" spans="1:13" x14ac:dyDescent="0.3">
      <c r="A8">
        <v>2</v>
      </c>
      <c r="B8">
        <v>227652</v>
      </c>
      <c r="C8" t="s">
        <v>39</v>
      </c>
      <c r="D8" t="s">
        <v>38</v>
      </c>
      <c r="E8" t="s">
        <v>39</v>
      </c>
      <c r="F8" t="s">
        <v>37</v>
      </c>
      <c r="G8" t="s">
        <v>37</v>
      </c>
      <c r="H8">
        <v>2.6</v>
      </c>
      <c r="I8">
        <v>1.04</v>
      </c>
      <c r="J8">
        <v>2</v>
      </c>
      <c r="K8">
        <v>2</v>
      </c>
      <c r="L8">
        <v>1</v>
      </c>
      <c r="M8">
        <v>0</v>
      </c>
    </row>
    <row r="9" spans="1:13" x14ac:dyDescent="0.3">
      <c r="A9">
        <v>2</v>
      </c>
      <c r="B9">
        <v>1182256</v>
      </c>
      <c r="C9" t="s">
        <v>39</v>
      </c>
      <c r="D9" t="s">
        <v>40</v>
      </c>
      <c r="E9" t="s">
        <v>38</v>
      </c>
      <c r="F9" t="s">
        <v>38</v>
      </c>
      <c r="G9" t="s">
        <v>39</v>
      </c>
      <c r="H9">
        <v>1.2000000000000002</v>
      </c>
      <c r="I9">
        <v>0.76</v>
      </c>
      <c r="J9">
        <v>3</v>
      </c>
      <c r="K9">
        <v>3</v>
      </c>
    </row>
    <row r="10" spans="1:13" x14ac:dyDescent="0.3">
      <c r="A10">
        <v>2</v>
      </c>
      <c r="B10">
        <v>1400330</v>
      </c>
      <c r="C10" t="s">
        <v>38</v>
      </c>
      <c r="D10" t="s">
        <v>39</v>
      </c>
      <c r="E10" t="s">
        <v>38</v>
      </c>
      <c r="F10" t="s">
        <v>39</v>
      </c>
      <c r="G10" t="s">
        <v>37</v>
      </c>
      <c r="H10">
        <v>0.70000000000000018</v>
      </c>
      <c r="I10">
        <v>0.56000000000000005</v>
      </c>
      <c r="J10">
        <v>4</v>
      </c>
      <c r="K10">
        <v>4</v>
      </c>
    </row>
  </sheetData>
  <autoFilter ref="A1:M10" xr:uid="{00000000-0009-0000-0000-000004000000}"/>
  <sortState xmlns:xlrd2="http://schemas.microsoft.com/office/spreadsheetml/2017/richdata2" ref="A2:K10">
    <sortCondition ref="A2:A10"/>
    <sortCondition descending="1" ref="I2:I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selection activeCell="C11" sqref="C11"/>
    </sheetView>
  </sheetViews>
  <sheetFormatPr defaultRowHeight="14.4" x14ac:dyDescent="0.3"/>
  <cols>
    <col min="2" max="2" width="15.77734375" customWidth="1"/>
    <col min="3" max="3" width="16.5546875" customWidth="1"/>
    <col min="4" max="4" width="18.109375" customWidth="1"/>
  </cols>
  <sheetData>
    <row r="1" spans="1:7" ht="28.8" x14ac:dyDescent="0.3">
      <c r="A1" s="5" t="s">
        <v>32</v>
      </c>
      <c r="B1" s="5" t="s">
        <v>52</v>
      </c>
      <c r="C1" s="5" t="s">
        <v>50</v>
      </c>
      <c r="D1" s="5" t="s">
        <v>51</v>
      </c>
      <c r="E1" s="8" t="s">
        <v>53</v>
      </c>
      <c r="F1" s="8" t="s">
        <v>54</v>
      </c>
      <c r="G1" s="8" t="s">
        <v>55</v>
      </c>
    </row>
    <row r="2" spans="1:7" x14ac:dyDescent="0.3">
      <c r="A2">
        <v>1</v>
      </c>
      <c r="B2">
        <v>5</v>
      </c>
      <c r="C2">
        <v>2</v>
      </c>
      <c r="D2">
        <f>2/5</f>
        <v>0.4</v>
      </c>
      <c r="E2">
        <v>1.9</v>
      </c>
      <c r="F2">
        <v>2.6</v>
      </c>
      <c r="G2">
        <v>2.25</v>
      </c>
    </row>
    <row r="3" spans="1:7" x14ac:dyDescent="0.3">
      <c r="A3">
        <v>2</v>
      </c>
      <c r="B3">
        <v>5</v>
      </c>
      <c r="C3">
        <v>1</v>
      </c>
      <c r="D3">
        <v>0.4</v>
      </c>
      <c r="E3">
        <v>5.4</v>
      </c>
      <c r="F3">
        <v>5.4</v>
      </c>
      <c r="G3">
        <v>5.4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Input_Parameter_File</vt:lpstr>
      <vt:lpstr>Input_Marker_File</vt:lpstr>
      <vt:lpstr>CountingRefAllele</vt:lpstr>
      <vt:lpstr>Cal_haplotype_to_qtl_genotype</vt:lpstr>
      <vt:lpstr>Calculation_MBV_SI</vt:lpstr>
      <vt:lpstr>Output_each_family</vt:lpstr>
      <vt:lpstr>Family_wise_summary</vt:lpstr>
    </vt:vector>
  </TitlesOfParts>
  <Company>CIMMYT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ROSYARA, Umesh (CIMMYT)</dc:creator>
  <cp:lastModifiedBy>ROSYARA, Umesh (CIMMYT)</cp:lastModifiedBy>
  <dcterms:created xsi:type="dcterms:W3CDTF">2020-03-05T15:54:58Z</dcterms:created>
  <dcterms:modified xsi:type="dcterms:W3CDTF">2020-04-07T16:18:21Z</dcterms:modified>
</cp:coreProperties>
</file>