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70\Desktop\BoldandFear\"/>
    </mc:Choice>
  </mc:AlternateContent>
  <xr:revisionPtr revIDLastSave="0" documentId="13_ncr:1_{35150F20-CC7F-4674-B6DC-BC9BAA771D97}" xr6:coauthVersionLast="47" xr6:coauthVersionMax="47" xr10:uidLastSave="{00000000-0000-0000-0000-000000000000}"/>
  <bookViews>
    <workbookView xWindow="-120" yWindow="-120" windowWidth="24240" windowHeight="13140" tabRatio="884" xr2:uid="{46A996D6-7F3C-4529-8A13-FAF6954F608E}"/>
  </bookViews>
  <sheets>
    <sheet name="app" sheetId="1" r:id="rId1"/>
    <sheet name="Chart" sheetId="8" r:id="rId2"/>
    <sheet name="app1" sheetId="6" r:id="rId3"/>
    <sheet name="Tinhieu" sheetId="7" r:id="rId4"/>
    <sheet name="KQ" sheetId="2" r:id="rId5"/>
    <sheet name="Sheet2" sheetId="9" r:id="rId6"/>
    <sheet name="KQ1" sheetId="3" r:id="rId7"/>
    <sheet name="BatDay" sheetId="4" r:id="rId8"/>
    <sheet name="Sheet1" sheetId="10" r:id="rId9"/>
    <sheet name="Sheet3" sheetId="11" r:id="rId10"/>
    <sheet name="Than long rút gọn" sheetId="12" r:id="rId11"/>
  </sheets>
  <definedNames>
    <definedName name="_xlnm._FilterDatabase" localSheetId="0" hidden="1">app!$A$1:$M$184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80" i="1" l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2" i="1"/>
  <c r="AQ2" i="1"/>
  <c r="AO2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3" i="1"/>
  <c r="AR3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Q672" i="1"/>
  <c r="AQ673" i="1"/>
  <c r="AQ674" i="1"/>
  <c r="AQ675" i="1"/>
  <c r="AQ676" i="1"/>
  <c r="AQ677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BG3" i="1" l="1" a="1"/>
  <c r="BG3" i="1" s="1"/>
  <c r="BG6" i="1" a="1"/>
  <c r="BG6" i="1" s="1"/>
  <c r="BG5" i="1" a="1"/>
  <c r="BG5" i="1" s="1"/>
  <c r="BG2" i="1" a="1"/>
  <c r="BG2" i="1" s="1"/>
  <c r="BG4" i="1" a="1"/>
  <c r="BG4" i="1" s="1"/>
  <c r="BG7" i="1" a="1"/>
  <c r="BG7" i="1" s="1"/>
  <c r="AO3" i="1" l="1"/>
  <c r="BI14" i="1" a="1"/>
  <c r="BI14" i="1" s="1"/>
  <c r="AS2" i="1"/>
  <c r="AS3" i="1"/>
  <c r="AR2" i="1"/>
  <c r="BF5" i="1" l="1" a="1"/>
  <c r="BF5" i="1" s="1"/>
  <c r="BF8" i="1" a="1"/>
  <c r="BF8" i="1" s="1"/>
  <c r="BF13" i="1" a="1"/>
  <c r="BF13" i="1" s="1"/>
  <c r="BF17" i="1" a="1"/>
  <c r="BF17" i="1" s="1"/>
  <c r="BF3" i="1" a="1"/>
  <c r="BF3" i="1" s="1"/>
  <c r="BF6" i="1" a="1"/>
  <c r="BF6" i="1" s="1"/>
  <c r="BF11" i="1" a="1"/>
  <c r="BF11" i="1" s="1"/>
  <c r="BF14" i="1" a="1"/>
  <c r="BF14" i="1" s="1"/>
  <c r="BF18" i="1" a="1"/>
  <c r="BF18" i="1" s="1"/>
  <c r="BF4" i="1" a="1"/>
  <c r="BF4" i="1" s="1"/>
  <c r="BF9" i="1" a="1"/>
  <c r="BF9" i="1" s="1"/>
  <c r="BF12" i="1" a="1"/>
  <c r="BF12" i="1" s="1"/>
  <c r="BF15" i="1" a="1"/>
  <c r="BF15" i="1" s="1"/>
  <c r="BF7" i="1" a="1"/>
  <c r="BF7" i="1" s="1"/>
  <c r="BF10" i="1" a="1"/>
  <c r="BF10" i="1" s="1"/>
  <c r="BF16" i="1" a="1"/>
  <c r="BF16" i="1" s="1"/>
  <c r="BF2" i="1" a="1"/>
  <c r="BF2" i="1" s="1"/>
  <c r="BJ15" i="1" a="1"/>
  <c r="BJ15" i="1" s="1"/>
  <c r="BJ12" i="1" a="1"/>
  <c r="BJ12" i="1" s="1"/>
  <c r="BJ14" i="1" a="1"/>
  <c r="BJ14" i="1" s="1"/>
  <c r="BJ13" i="1" a="1"/>
  <c r="BJ13" i="1" s="1"/>
  <c r="BK14" i="1" a="1"/>
  <c r="BK14" i="1" s="1"/>
  <c r="BK17" i="1" a="1"/>
  <c r="BK17" i="1" s="1"/>
  <c r="BK16" i="1" a="1"/>
  <c r="BK16" i="1" s="1"/>
  <c r="BK15" i="1" a="1"/>
  <c r="BK15" i="1" s="1"/>
  <c r="BK13" i="1" a="1"/>
  <c r="BK13" i="1" s="1"/>
  <c r="BK12" i="1" a="1"/>
  <c r="BK12" i="1" s="1"/>
  <c r="BK5" i="1" a="1"/>
  <c r="BK5" i="1" s="1"/>
  <c r="BJ3" i="1" a="1"/>
  <c r="BJ3" i="1" s="1"/>
  <c r="BJ18" i="1" a="1"/>
  <c r="BJ18" i="1" s="1"/>
  <c r="BJ10" i="1" a="1"/>
  <c r="BJ10" i="1" s="1"/>
  <c r="BJ6" i="1" a="1"/>
  <c r="BJ6" i="1" s="1"/>
  <c r="BK2" i="1" a="1"/>
  <c r="BK2" i="1" s="1"/>
  <c r="BK11" i="1" a="1"/>
  <c r="BK11" i="1" s="1"/>
  <c r="BK7" i="1" a="1"/>
  <c r="BK7" i="1" s="1"/>
  <c r="BK4" i="1" a="1"/>
  <c r="BK4" i="1" s="1"/>
  <c r="BJ2" i="1" a="1"/>
  <c r="BJ2" i="1" s="1"/>
  <c r="BJ17" i="1" a="1"/>
  <c r="BJ17" i="1" s="1"/>
  <c r="BJ9" i="1" a="1"/>
  <c r="BJ9" i="1" s="1"/>
  <c r="BJ5" i="1" a="1"/>
  <c r="BJ5" i="1" s="1"/>
  <c r="BK10" i="1" a="1"/>
  <c r="BK10" i="1" s="1"/>
  <c r="BK3" i="1" a="1"/>
  <c r="BK3" i="1" s="1"/>
  <c r="BJ20" i="1" a="1"/>
  <c r="BJ20" i="1" s="1"/>
  <c r="BJ16" i="1" a="1"/>
  <c r="BJ16" i="1" s="1"/>
  <c r="BJ8" i="1" a="1"/>
  <c r="BJ8" i="1" s="1"/>
  <c r="BJ4" i="1" a="1"/>
  <c r="BJ4" i="1" s="1"/>
  <c r="BK9" i="1" a="1"/>
  <c r="BK9" i="1" s="1"/>
  <c r="BK6" i="1" a="1"/>
  <c r="BK6" i="1" s="1"/>
  <c r="BJ19" i="1" a="1"/>
  <c r="BJ19" i="1" s="1"/>
  <c r="BJ11" i="1" a="1"/>
  <c r="BJ11" i="1" s="1"/>
  <c r="BJ7" i="1" a="1"/>
  <c r="BJ7" i="1" s="1"/>
  <c r="BK8" i="1" a="1"/>
  <c r="BK8" i="1" s="1"/>
  <c r="AM2" i="1" l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3" i="1"/>
  <c r="AH4" i="1"/>
  <c r="AH5" i="1"/>
  <c r="AH6" i="1"/>
  <c r="AH7" i="1"/>
  <c r="AH2" i="1"/>
  <c r="AO2" i="12" a="1"/>
  <c r="AO2" i="12" s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2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3" i="1"/>
  <c r="AK4" i="1"/>
  <c r="AK5" i="1"/>
  <c r="AK6" i="1"/>
  <c r="AK7" i="1"/>
  <c r="AK8" i="1"/>
  <c r="AK9" i="1"/>
  <c r="AK2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2" i="1"/>
  <c r="BC2" i="12"/>
  <c r="BI6" i="12"/>
  <c r="BJ6" i="12"/>
  <c r="BK6" i="12"/>
  <c r="BL6" i="12"/>
  <c r="BM6" i="12"/>
  <c r="BI7" i="12"/>
  <c r="BJ7" i="12"/>
  <c r="BK7" i="12"/>
  <c r="BL7" i="12"/>
  <c r="BM7" i="12"/>
  <c r="BI8" i="12"/>
  <c r="BJ8" i="12"/>
  <c r="BK8" i="12"/>
  <c r="BL8" i="12"/>
  <c r="BM8" i="12"/>
  <c r="BI9" i="12"/>
  <c r="BJ9" i="12"/>
  <c r="BK9" i="12"/>
  <c r="BL9" i="12"/>
  <c r="BM9" i="12"/>
  <c r="BI10" i="12"/>
  <c r="BJ10" i="12"/>
  <c r="BK10" i="12"/>
  <c r="BL10" i="12"/>
  <c r="BM10" i="12"/>
  <c r="BI11" i="12"/>
  <c r="BJ11" i="12"/>
  <c r="BK11" i="12"/>
  <c r="BL11" i="12"/>
  <c r="BM11" i="12"/>
  <c r="BI12" i="12"/>
  <c r="BJ12" i="12"/>
  <c r="BK12" i="12"/>
  <c r="BL12" i="12"/>
  <c r="BM12" i="12"/>
  <c r="BI13" i="12"/>
  <c r="BJ13" i="12"/>
  <c r="BK13" i="12"/>
  <c r="BL13" i="12"/>
  <c r="BM13" i="12"/>
  <c r="BI14" i="12"/>
  <c r="BJ14" i="12"/>
  <c r="BK14" i="12"/>
  <c r="BL14" i="12"/>
  <c r="BM14" i="12"/>
  <c r="BI15" i="12"/>
  <c r="BJ15" i="12"/>
  <c r="BK15" i="12"/>
  <c r="BL15" i="12"/>
  <c r="BM15" i="12"/>
  <c r="BI16" i="12"/>
  <c r="BJ16" i="12"/>
  <c r="BK16" i="12"/>
  <c r="BL16" i="12"/>
  <c r="BM16" i="12"/>
  <c r="BI17" i="12"/>
  <c r="BJ17" i="12"/>
  <c r="BK17" i="12"/>
  <c r="BL17" i="12"/>
  <c r="BM17" i="12"/>
  <c r="BJ3" i="12"/>
  <c r="BJ4" i="12"/>
  <c r="BJ5" i="12"/>
  <c r="BJ2" i="12"/>
  <c r="BI3" i="12"/>
  <c r="BI4" i="12"/>
  <c r="BI5" i="12"/>
  <c r="BI2" i="12"/>
  <c r="BK3" i="12"/>
  <c r="BK4" i="12"/>
  <c r="BK5" i="12"/>
  <c r="BK2" i="12"/>
  <c r="BM3" i="12"/>
  <c r="BM4" i="12"/>
  <c r="BM5" i="12"/>
  <c r="BM2" i="12"/>
  <c r="BH3" i="12"/>
  <c r="BL3" i="12" s="1"/>
  <c r="BH4" i="12"/>
  <c r="BL4" i="12" s="1"/>
  <c r="BH5" i="12"/>
  <c r="BL5" i="12" s="1"/>
  <c r="BH2" i="12"/>
  <c r="BL2" i="12" s="1"/>
  <c r="BE3" i="12"/>
  <c r="BE4" i="12"/>
  <c r="BE5" i="12"/>
  <c r="BE2" i="12"/>
  <c r="BD3" i="12"/>
  <c r="BD4" i="12"/>
  <c r="BD5" i="12"/>
  <c r="BD2" i="12"/>
  <c r="AZ3" i="12"/>
  <c r="AZ4" i="12"/>
  <c r="AZ5" i="12"/>
  <c r="AZ2" i="12"/>
  <c r="BB3" i="12"/>
  <c r="BB4" i="12"/>
  <c r="BB5" i="12"/>
  <c r="BB2" i="12"/>
  <c r="AL20" i="12"/>
  <c r="AL18" i="12"/>
  <c r="AL19" i="12"/>
  <c r="BC3" i="12"/>
  <c r="BA3" i="12" s="1"/>
  <c r="BC4" i="12"/>
  <c r="BA4" i="12" s="1"/>
  <c r="BC5" i="12"/>
  <c r="BA5" i="12" s="1"/>
  <c r="AL17" i="12"/>
  <c r="BA2" i="12"/>
  <c r="AK2" i="12"/>
  <c r="AJ3" i="12"/>
  <c r="AJ4" i="12"/>
  <c r="AJ5" i="12"/>
  <c r="AJ6" i="12"/>
  <c r="AJ7" i="12"/>
  <c r="AJ8" i="12"/>
  <c r="AJ9" i="12"/>
  <c r="AJ10" i="12"/>
  <c r="AJ11" i="12"/>
  <c r="AI2" i="12"/>
  <c r="AO10" i="12" s="1" a="1"/>
  <c r="AO10" i="12" s="1"/>
  <c r="AJ2" i="12"/>
  <c r="AP9" i="12" s="1" a="1"/>
  <c r="AP9" i="12" s="1"/>
  <c r="AL3" i="12"/>
  <c r="AM3" i="12"/>
  <c r="AL4" i="12"/>
  <c r="AM4" i="12"/>
  <c r="AL5" i="12"/>
  <c r="AM5" i="12"/>
  <c r="AL6" i="12"/>
  <c r="AM6" i="12"/>
  <c r="AL7" i="12"/>
  <c r="AM7" i="12"/>
  <c r="AL8" i="12"/>
  <c r="AM8" i="12"/>
  <c r="AL9" i="12"/>
  <c r="AM9" i="12"/>
  <c r="AL10" i="12"/>
  <c r="AM10" i="12"/>
  <c r="AL11" i="12"/>
  <c r="AM11" i="12"/>
  <c r="AK12" i="12"/>
  <c r="AL12" i="12"/>
  <c r="AK17" i="12"/>
  <c r="AK18" i="12"/>
  <c r="AK19" i="12"/>
  <c r="AK20" i="12"/>
  <c r="AK21" i="12"/>
  <c r="AL21" i="12"/>
  <c r="AK22" i="12"/>
  <c r="AL22" i="12"/>
  <c r="AK23" i="12"/>
  <c r="AL23" i="12"/>
  <c r="AK24" i="12"/>
  <c r="AL24" i="12"/>
  <c r="AK25" i="12"/>
  <c r="AL25" i="12"/>
  <c r="AK26" i="12"/>
  <c r="AL26" i="12"/>
  <c r="AK27" i="12"/>
  <c r="AL27" i="12"/>
  <c r="AK28" i="12"/>
  <c r="AL28" i="12"/>
  <c r="AK29" i="12"/>
  <c r="AL29" i="12"/>
  <c r="AK30" i="12"/>
  <c r="AL30" i="12"/>
  <c r="AK31" i="12"/>
  <c r="AL31" i="12"/>
  <c r="AK32" i="12"/>
  <c r="AL32" i="12"/>
  <c r="AK33" i="12"/>
  <c r="AL33" i="12"/>
  <c r="AK34" i="12"/>
  <c r="AL34" i="12"/>
  <c r="AK35" i="12"/>
  <c r="AL35" i="12"/>
  <c r="AK36" i="12"/>
  <c r="AL36" i="12"/>
  <c r="AK37" i="12"/>
  <c r="AL37" i="12"/>
  <c r="AK38" i="12"/>
  <c r="AL38" i="12"/>
  <c r="AK39" i="12"/>
  <c r="AL39" i="12"/>
  <c r="AK40" i="12"/>
  <c r="AL40" i="12"/>
  <c r="AK41" i="12"/>
  <c r="AL41" i="12"/>
  <c r="AK42" i="12"/>
  <c r="AL42" i="12"/>
  <c r="AK43" i="12"/>
  <c r="AL43" i="12"/>
  <c r="AK44" i="12"/>
  <c r="AL44" i="12"/>
  <c r="AK45" i="12"/>
  <c r="AL45" i="12"/>
  <c r="AK46" i="12"/>
  <c r="AL46" i="12"/>
  <c r="AK47" i="12"/>
  <c r="AL47" i="12"/>
  <c r="AK48" i="12"/>
  <c r="AL48" i="12"/>
  <c r="AK49" i="12"/>
  <c r="AL49" i="12"/>
  <c r="AK50" i="12"/>
  <c r="AL50" i="12"/>
  <c r="AK51" i="12"/>
  <c r="AL51" i="12"/>
  <c r="AK52" i="12"/>
  <c r="AL52" i="12"/>
  <c r="AK53" i="12"/>
  <c r="AL53" i="12"/>
  <c r="AK54" i="12"/>
  <c r="AL54" i="12"/>
  <c r="AK55" i="12"/>
  <c r="AL55" i="12"/>
  <c r="AK56" i="12"/>
  <c r="AL56" i="12"/>
  <c r="AK57" i="12"/>
  <c r="AL57" i="12"/>
  <c r="AK58" i="12"/>
  <c r="AL58" i="12"/>
  <c r="AK59" i="12"/>
  <c r="AL59" i="12"/>
  <c r="AK60" i="12"/>
  <c r="AL60" i="12"/>
  <c r="AK61" i="12"/>
  <c r="AL61" i="12"/>
  <c r="AK62" i="12"/>
  <c r="AL62" i="12"/>
  <c r="AK63" i="12"/>
  <c r="AL63" i="12"/>
  <c r="AK64" i="12"/>
  <c r="AL64" i="12"/>
  <c r="AK65" i="12"/>
  <c r="AL65" i="12"/>
  <c r="AK66" i="12"/>
  <c r="AL66" i="12"/>
  <c r="AK67" i="12"/>
  <c r="AL67" i="12"/>
  <c r="AK68" i="12"/>
  <c r="AL68" i="12"/>
  <c r="AK69" i="12"/>
  <c r="AL69" i="12"/>
  <c r="AK70" i="12"/>
  <c r="AL70" i="12"/>
  <c r="AK71" i="12"/>
  <c r="AL71" i="12"/>
  <c r="AK72" i="12"/>
  <c r="AL72" i="12"/>
  <c r="AK73" i="12"/>
  <c r="AL73" i="12"/>
  <c r="AK74" i="12"/>
  <c r="AL74" i="12"/>
  <c r="AK75" i="12"/>
  <c r="AL75" i="12"/>
  <c r="AK76" i="12"/>
  <c r="AL76" i="12"/>
  <c r="AK77" i="12"/>
  <c r="AL77" i="12"/>
  <c r="AK78" i="12"/>
  <c r="AL78" i="12"/>
  <c r="AK79" i="12"/>
  <c r="AL79" i="12"/>
  <c r="AK80" i="12"/>
  <c r="AL80" i="12"/>
  <c r="AK81" i="12"/>
  <c r="AL81" i="12"/>
  <c r="AK82" i="12"/>
  <c r="AL82" i="12"/>
  <c r="AK83" i="12"/>
  <c r="AL83" i="12"/>
  <c r="AK84" i="12"/>
  <c r="AL84" i="12"/>
  <c r="AK85" i="12"/>
  <c r="AL85" i="12"/>
  <c r="AK86" i="12"/>
  <c r="AL86" i="12"/>
  <c r="AK87" i="12"/>
  <c r="AL87" i="12"/>
  <c r="AK88" i="12"/>
  <c r="AL88" i="12"/>
  <c r="AK89" i="12"/>
  <c r="AL89" i="12"/>
  <c r="AK90" i="12"/>
  <c r="AL90" i="12"/>
  <c r="AM2" i="12"/>
  <c r="AL2" i="12"/>
  <c r="AR25" i="12" s="1" a="1"/>
  <c r="AR25" i="12" s="1"/>
  <c r="AK3" i="12"/>
  <c r="AQ70" i="12" s="1" a="1"/>
  <c r="AQ70" i="12" s="1"/>
  <c r="AK4" i="12"/>
  <c r="AK5" i="12"/>
  <c r="AK6" i="12"/>
  <c r="AK7" i="12"/>
  <c r="AK8" i="12"/>
  <c r="AK9" i="12"/>
  <c r="AK10" i="12"/>
  <c r="AK11" i="12"/>
  <c r="AJ12" i="12"/>
  <c r="AJ17" i="12"/>
  <c r="AJ18" i="12"/>
  <c r="AJ19" i="12"/>
  <c r="AJ20" i="12"/>
  <c r="AT2" i="12" s="1" a="1"/>
  <c r="AT2" i="12" s="1"/>
  <c r="AX2" i="12" s="1"/>
  <c r="AJ21" i="12"/>
  <c r="AJ22" i="12"/>
  <c r="AJ23" i="12"/>
  <c r="AJ24" i="12"/>
  <c r="AJ25" i="12"/>
  <c r="AJ26" i="12"/>
  <c r="AJ27" i="12"/>
  <c r="AJ28" i="12"/>
  <c r="AT3" i="12" s="1" a="1"/>
  <c r="AT3" i="12" s="1"/>
  <c r="AX3" i="12" s="1"/>
  <c r="AJ29" i="12"/>
  <c r="AJ30" i="12"/>
  <c r="AT4" i="12" s="1" a="1"/>
  <c r="AT4" i="12" s="1"/>
  <c r="AX4" i="12" s="1"/>
  <c r="AJ31" i="12"/>
  <c r="AJ32" i="12"/>
  <c r="AJ33" i="12"/>
  <c r="AT5" i="12" s="1" a="1"/>
  <c r="AT5" i="12" s="1"/>
  <c r="AX5" i="12" s="1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T6" i="12" s="1" a="1"/>
  <c r="AT6" i="12" s="1"/>
  <c r="AX6" i="12" s="1"/>
  <c r="AJ51" i="12"/>
  <c r="AJ52" i="12"/>
  <c r="AJ53" i="12"/>
  <c r="AJ54" i="12"/>
  <c r="AJ55" i="12"/>
  <c r="AJ56" i="12"/>
  <c r="AJ57" i="12"/>
  <c r="AJ58" i="12"/>
  <c r="AJ59" i="12"/>
  <c r="AJ60" i="12"/>
  <c r="AT7" i="12" s="1" a="1"/>
  <c r="AT7" i="12" s="1"/>
  <c r="AX7" i="12" s="1"/>
  <c r="AJ61" i="12"/>
  <c r="AJ62" i="12"/>
  <c r="AJ63" i="12"/>
  <c r="AJ64" i="12"/>
  <c r="AJ65" i="12"/>
  <c r="AJ66" i="12"/>
  <c r="AT8" i="12" s="1" a="1"/>
  <c r="AT8" i="12" s="1"/>
  <c r="AX8" i="12" s="1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19" i="12"/>
  <c r="AI20" i="12"/>
  <c r="AI21" i="12"/>
  <c r="AI3" i="12"/>
  <c r="AO16" i="12" s="1" a="1"/>
  <c r="AO16" i="12" s="1"/>
  <c r="AI4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F15" i="11" a="1"/>
  <c r="F15" i="11" s="1"/>
  <c r="L5" i="11"/>
  <c r="L6" i="11"/>
  <c r="L4" i="11"/>
  <c r="G15" i="11" s="1" a="1"/>
  <c r="G15" i="11" s="1"/>
  <c r="A2" i="10" a="1"/>
  <c r="A2" i="10" s="1"/>
  <c r="N2" i="10" s="1"/>
  <c r="BG11" i="1" l="1" a="1"/>
  <c r="BG11" i="1" s="1"/>
  <c r="BG12" i="1" a="1"/>
  <c r="BG12" i="1" s="1"/>
  <c r="BG15" i="1" a="1"/>
  <c r="BG15" i="1" s="1"/>
  <c r="BG13" i="1" a="1"/>
  <c r="BG13" i="1" s="1"/>
  <c r="BG16" i="1" a="1"/>
  <c r="BG16" i="1" s="1"/>
  <c r="BG14" i="1" a="1"/>
  <c r="BG14" i="1" s="1"/>
  <c r="BG17" i="1" a="1"/>
  <c r="BG17" i="1" s="1"/>
  <c r="AX3" i="1" a="1"/>
  <c r="AX3" i="1" s="1"/>
  <c r="AX6" i="1" a="1"/>
  <c r="AX6" i="1" s="1"/>
  <c r="AX2" i="1" a="1"/>
  <c r="AX2" i="1" s="1"/>
  <c r="AX4" i="1" a="1"/>
  <c r="AX4" i="1" s="1"/>
  <c r="AX9" i="1" a="1"/>
  <c r="AX9" i="1" s="1"/>
  <c r="AX7" i="1" a="1"/>
  <c r="AX7" i="1" s="1"/>
  <c r="AX10" i="1" a="1"/>
  <c r="AX10" i="1" s="1"/>
  <c r="AX5" i="1" a="1"/>
  <c r="AX5" i="1" s="1"/>
  <c r="AX8" i="1" a="1"/>
  <c r="AX8" i="1" s="1"/>
  <c r="AY2" i="1" a="1"/>
  <c r="AY2" i="1" s="1"/>
  <c r="BA2" i="1" a="1"/>
  <c r="BA2" i="1" s="1"/>
  <c r="BG9" i="1" a="1"/>
  <c r="BG9" i="1" s="1"/>
  <c r="BG10" i="1" a="1"/>
  <c r="BG10" i="1" s="1"/>
  <c r="BG8" i="1" a="1"/>
  <c r="BG8" i="1" s="1"/>
  <c r="AY5" i="1" a="1"/>
  <c r="AY5" i="1" s="1"/>
  <c r="BC6" i="1" a="1"/>
  <c r="BC6" i="1" s="1"/>
  <c r="AZ10" i="1" a="1"/>
  <c r="AZ10" i="1" s="1"/>
  <c r="BI2" i="1" s="1" a="1"/>
  <c r="BI2" i="1" s="1"/>
  <c r="AZ12" i="1" a="1"/>
  <c r="AZ12" i="1" s="1"/>
  <c r="BA5" i="1" a="1"/>
  <c r="BA5" i="1" s="1"/>
  <c r="AZ17" i="1" a="1"/>
  <c r="AZ17" i="1" s="1"/>
  <c r="BC4" i="1" a="1"/>
  <c r="BC4" i="1" s="1"/>
  <c r="BB12" i="1" a="1"/>
  <c r="BB12" i="1" s="1"/>
  <c r="AY12" i="1" a="1"/>
  <c r="AY12" i="1" s="1"/>
  <c r="BA4" i="1" a="1"/>
  <c r="BA4" i="1" s="1"/>
  <c r="AZ13" i="1" a="1"/>
  <c r="AZ13" i="1" s="1"/>
  <c r="BA9" i="1" a="1"/>
  <c r="BA9" i="1" s="1"/>
  <c r="BB16" i="1" a="1"/>
  <c r="BB16" i="1" s="1"/>
  <c r="BB8" i="1" a="1"/>
  <c r="BB8" i="1" s="1"/>
  <c r="AY15" i="1" a="1"/>
  <c r="AY15" i="1" s="1"/>
  <c r="BA3" i="1" a="1"/>
  <c r="BA3" i="1" s="1"/>
  <c r="AZ16" i="1" a="1"/>
  <c r="AZ16" i="1" s="1"/>
  <c r="AZ8" i="1" a="1"/>
  <c r="AZ8" i="1" s="1"/>
  <c r="BA8" i="1" a="1"/>
  <c r="BA8" i="1" s="1"/>
  <c r="BB15" i="1" a="1"/>
  <c r="BB15" i="1" s="1"/>
  <c r="AY3" i="1" a="1"/>
  <c r="AY3" i="1" s="1"/>
  <c r="AY16" i="1" a="1"/>
  <c r="AY16" i="1" s="1"/>
  <c r="BB6" i="1" a="1"/>
  <c r="BB6" i="1" s="1"/>
  <c r="AZ9" i="1" a="1"/>
  <c r="AZ9" i="1" s="1"/>
  <c r="BC5" i="1" a="1"/>
  <c r="BC5" i="1" s="1"/>
  <c r="AY4" i="1" a="1"/>
  <c r="AY4" i="1" s="1"/>
  <c r="AY11" i="1" a="1"/>
  <c r="AY11" i="1" s="1"/>
  <c r="BB5" i="1" a="1"/>
  <c r="BB5" i="1" s="1"/>
  <c r="BB11" i="1" a="1"/>
  <c r="BB11" i="1" s="1"/>
  <c r="AY14" i="1" a="1"/>
  <c r="AY14" i="1" s="1"/>
  <c r="AY10" i="1" a="1"/>
  <c r="AY10" i="1" s="1"/>
  <c r="BA6" i="1" a="1"/>
  <c r="BA6" i="1" s="1"/>
  <c r="BB2" i="1" a="1"/>
  <c r="BB2" i="1" s="1"/>
  <c r="BB4" i="1" a="1"/>
  <c r="BB4" i="1" s="1"/>
  <c r="AZ15" i="1" a="1"/>
  <c r="AZ15" i="1" s="1"/>
  <c r="AZ11" i="1" a="1"/>
  <c r="AZ11" i="1" s="1"/>
  <c r="BC2" i="1" a="1"/>
  <c r="BC2" i="1" s="1"/>
  <c r="BA11" i="1" a="1"/>
  <c r="BA11" i="1" s="1"/>
  <c r="BC7" i="1" a="1"/>
  <c r="BC7" i="1" s="1"/>
  <c r="BC3" i="1" a="1"/>
  <c r="BC3" i="1" s="1"/>
  <c r="BB18" i="1" a="1"/>
  <c r="BB18" i="1" s="1"/>
  <c r="BB14" i="1" a="1"/>
  <c r="BB14" i="1" s="1"/>
  <c r="BB10" i="1" a="1"/>
  <c r="BB10" i="1" s="1"/>
  <c r="AY8" i="1" a="1"/>
  <c r="AY8" i="1" s="1"/>
  <c r="BA13" i="1" a="1"/>
  <c r="BA13" i="1" s="1"/>
  <c r="BB20" i="1" a="1"/>
  <c r="BB20" i="1" s="1"/>
  <c r="BA7" i="1" a="1"/>
  <c r="BA7" i="1" s="1"/>
  <c r="BA12" i="1" a="1"/>
  <c r="BA12" i="1" s="1"/>
  <c r="BB19" i="1" a="1"/>
  <c r="BB19" i="1" s="1"/>
  <c r="AY7" i="1" a="1"/>
  <c r="AY7" i="1" s="1"/>
  <c r="AY17" i="1" a="1"/>
  <c r="AY17" i="1" s="1"/>
  <c r="AY13" i="1" a="1"/>
  <c r="AY13" i="1" s="1"/>
  <c r="AY9" i="1" a="1"/>
  <c r="AY9" i="1" s="1"/>
  <c r="BB7" i="1" a="1"/>
  <c r="BB7" i="1" s="1"/>
  <c r="BB3" i="1" a="1"/>
  <c r="BB3" i="1" s="1"/>
  <c r="AZ14" i="1" a="1"/>
  <c r="AZ14" i="1" s="1"/>
  <c r="BA14" i="1" a="1"/>
  <c r="BA14" i="1" s="1"/>
  <c r="BA10" i="1" a="1"/>
  <c r="BA10" i="1" s="1"/>
  <c r="BB17" i="1" a="1"/>
  <c r="BB17" i="1" s="1"/>
  <c r="BB13" i="1" a="1"/>
  <c r="BB13" i="1" s="1"/>
  <c r="BB9" i="1" a="1"/>
  <c r="BB9" i="1" s="1"/>
  <c r="AO7" i="12" a="1"/>
  <c r="AO7" i="12" s="1"/>
  <c r="AV7" i="12" s="1"/>
  <c r="AO3" i="12" a="1"/>
  <c r="AO3" i="12" s="1"/>
  <c r="AV3" i="12" s="1"/>
  <c r="AO88" i="12" a="1"/>
  <c r="AO88" i="12" s="1"/>
  <c r="AO84" i="12" a="1"/>
  <c r="AO84" i="12" s="1"/>
  <c r="AO79" i="12" a="1"/>
  <c r="AO79" i="12" s="1"/>
  <c r="AO75" i="12" a="1"/>
  <c r="AO75" i="12" s="1"/>
  <c r="AO70" i="12" a="1"/>
  <c r="AO70" i="12" s="1"/>
  <c r="AO66" i="12" a="1"/>
  <c r="AO66" i="12" s="1"/>
  <c r="AO61" i="12" a="1"/>
  <c r="AO61" i="12" s="1"/>
  <c r="AO56" i="12" a="1"/>
  <c r="AO56" i="12" s="1"/>
  <c r="AO52" i="12" a="1"/>
  <c r="AO52" i="12" s="1"/>
  <c r="AO47" i="12" a="1"/>
  <c r="AO47" i="12" s="1"/>
  <c r="AO43" i="12" a="1"/>
  <c r="AO43" i="12" s="1"/>
  <c r="AO38" i="12" a="1"/>
  <c r="AO38" i="12" s="1"/>
  <c r="AO34" i="12" a="1"/>
  <c r="AO34" i="12" s="1"/>
  <c r="AO29" i="12" a="1"/>
  <c r="AO29" i="12" s="1"/>
  <c r="AO24" i="12" a="1"/>
  <c r="AO24" i="12" s="1"/>
  <c r="AO20" i="12" a="1"/>
  <c r="AO20" i="12" s="1"/>
  <c r="AO15" i="12" a="1"/>
  <c r="AO15" i="12" s="1"/>
  <c r="AQ62" i="12" a="1"/>
  <c r="AQ62" i="12" s="1"/>
  <c r="AR85" i="12" a="1"/>
  <c r="AR85" i="12" s="1"/>
  <c r="AR69" i="12" a="1"/>
  <c r="AR69" i="12" s="1"/>
  <c r="AR53" i="12" a="1"/>
  <c r="AR53" i="12" s="1"/>
  <c r="AR37" i="12" a="1"/>
  <c r="AR37" i="12" s="1"/>
  <c r="AR21" i="12" a="1"/>
  <c r="AR21" i="12" s="1"/>
  <c r="AO9" i="12" a="1"/>
  <c r="AO9" i="12" s="1"/>
  <c r="AQ11" i="12" a="1"/>
  <c r="AQ11" i="12" s="1"/>
  <c r="AP11" i="12" a="1"/>
  <c r="AP11" i="12" s="1"/>
  <c r="AO6" i="12" a="1"/>
  <c r="AO6" i="12" s="1"/>
  <c r="AV6" i="12" s="1"/>
  <c r="AQ4" i="12" a="1"/>
  <c r="AQ4" i="12" s="1"/>
  <c r="AO87" i="12" a="1"/>
  <c r="AO87" i="12" s="1"/>
  <c r="AO83" i="12" a="1"/>
  <c r="AO83" i="12" s="1"/>
  <c r="AO78" i="12" a="1"/>
  <c r="AO78" i="12" s="1"/>
  <c r="AO74" i="12" a="1"/>
  <c r="AO74" i="12" s="1"/>
  <c r="AO69" i="12" a="1"/>
  <c r="AO69" i="12" s="1"/>
  <c r="AO64" i="12" a="1"/>
  <c r="AO64" i="12" s="1"/>
  <c r="AO60" i="12" a="1"/>
  <c r="AO60" i="12" s="1"/>
  <c r="AO55" i="12" a="1"/>
  <c r="AO55" i="12" s="1"/>
  <c r="AO51" i="12" a="1"/>
  <c r="AO51" i="12" s="1"/>
  <c r="AO46" i="12" a="1"/>
  <c r="AO46" i="12" s="1"/>
  <c r="AO42" i="12" a="1"/>
  <c r="AO42" i="12" s="1"/>
  <c r="AO37" i="12" a="1"/>
  <c r="AO37" i="12" s="1"/>
  <c r="AO32" i="12" a="1"/>
  <c r="AO32" i="12" s="1"/>
  <c r="AO28" i="12" a="1"/>
  <c r="AO28" i="12" s="1"/>
  <c r="AO23" i="12" a="1"/>
  <c r="AO23" i="12" s="1"/>
  <c r="AO19" i="12" a="1"/>
  <c r="AO19" i="12" s="1"/>
  <c r="AO14" i="12" a="1"/>
  <c r="AO14" i="12" s="1"/>
  <c r="AQ38" i="12" a="1"/>
  <c r="AQ38" i="12" s="1"/>
  <c r="AR81" i="12" a="1"/>
  <c r="AR81" i="12" s="1"/>
  <c r="AR65" i="12" a="1"/>
  <c r="AR65" i="12" s="1"/>
  <c r="AR49" i="12" a="1"/>
  <c r="AR49" i="12" s="1"/>
  <c r="AR33" i="12" a="1"/>
  <c r="AR33" i="12" s="1"/>
  <c r="AR17" i="12" a="1"/>
  <c r="AR17" i="12" s="1"/>
  <c r="AP2" i="12" a="1"/>
  <c r="AP2" i="12" s="1"/>
  <c r="AO12" i="12" a="1"/>
  <c r="AO12" i="12" s="1"/>
  <c r="AP10" i="12" a="1"/>
  <c r="AP10" i="12" s="1"/>
  <c r="AR14" i="12" a="1"/>
  <c r="AR14" i="12" s="1"/>
  <c r="AQ14" i="12" a="1"/>
  <c r="AQ14" i="12" s="1"/>
  <c r="AO5" i="12" a="1"/>
  <c r="AO5" i="12" s="1"/>
  <c r="AV5" i="12" s="1"/>
  <c r="AR6" i="12" a="1"/>
  <c r="AR6" i="12" s="1"/>
  <c r="AO86" i="12" a="1"/>
  <c r="AO86" i="12" s="1"/>
  <c r="AO82" i="12" a="1"/>
  <c r="AO82" i="12" s="1"/>
  <c r="AO77" i="12" a="1"/>
  <c r="AO77" i="12" s="1"/>
  <c r="AO72" i="12" a="1"/>
  <c r="AO72" i="12" s="1"/>
  <c r="AO68" i="12" a="1"/>
  <c r="AO68" i="12" s="1"/>
  <c r="AO63" i="12" a="1"/>
  <c r="AO63" i="12" s="1"/>
  <c r="AO59" i="12" a="1"/>
  <c r="AO59" i="12" s="1"/>
  <c r="AO54" i="12" a="1"/>
  <c r="AO54" i="12" s="1"/>
  <c r="AO50" i="12" a="1"/>
  <c r="AO50" i="12" s="1"/>
  <c r="AO45" i="12" a="1"/>
  <c r="AO45" i="12" s="1"/>
  <c r="AO40" i="12" a="1"/>
  <c r="AO40" i="12" s="1"/>
  <c r="AO36" i="12" a="1"/>
  <c r="AO36" i="12" s="1"/>
  <c r="AO31" i="12" a="1"/>
  <c r="AO31" i="12" s="1"/>
  <c r="AO27" i="12" a="1"/>
  <c r="AO27" i="12" s="1"/>
  <c r="AO22" i="12" a="1"/>
  <c r="AO22" i="12" s="1"/>
  <c r="AO18" i="12" a="1"/>
  <c r="AO18" i="12" s="1"/>
  <c r="AO13" i="12" a="1"/>
  <c r="AO13" i="12" s="1"/>
  <c r="AQ30" i="12" a="1"/>
  <c r="AQ30" i="12" s="1"/>
  <c r="AR77" i="12" a="1"/>
  <c r="AR77" i="12" s="1"/>
  <c r="AR61" i="12" a="1"/>
  <c r="AR61" i="12" s="1"/>
  <c r="AR45" i="12" a="1"/>
  <c r="AR45" i="12" s="1"/>
  <c r="AR29" i="12" a="1"/>
  <c r="AR29" i="12" s="1"/>
  <c r="AO11" i="12" a="1"/>
  <c r="AO11" i="12" s="1"/>
  <c r="AO8" i="12" a="1"/>
  <c r="AO8" i="12" s="1"/>
  <c r="AV8" i="12" s="1"/>
  <c r="AO4" i="12" a="1"/>
  <c r="AO4" i="12" s="1"/>
  <c r="AV4" i="12" s="1"/>
  <c r="AO90" i="12" a="1"/>
  <c r="AO90" i="12" s="1"/>
  <c r="AO85" i="12" a="1"/>
  <c r="AO85" i="12" s="1"/>
  <c r="AO80" i="12" a="1"/>
  <c r="AO80" i="12" s="1"/>
  <c r="AO76" i="12" a="1"/>
  <c r="AO76" i="12" s="1"/>
  <c r="AO71" i="12" a="1"/>
  <c r="AO71" i="12" s="1"/>
  <c r="AO67" i="12" a="1"/>
  <c r="AO67" i="12" s="1"/>
  <c r="AO62" i="12" a="1"/>
  <c r="AO62" i="12" s="1"/>
  <c r="AO58" i="12" a="1"/>
  <c r="AO58" i="12" s="1"/>
  <c r="AO53" i="12" a="1"/>
  <c r="AO53" i="12" s="1"/>
  <c r="AO48" i="12" a="1"/>
  <c r="AO48" i="12" s="1"/>
  <c r="AO44" i="12" a="1"/>
  <c r="AO44" i="12" s="1"/>
  <c r="AO39" i="12" a="1"/>
  <c r="AO39" i="12" s="1"/>
  <c r="AO35" i="12" a="1"/>
  <c r="AO35" i="12" s="1"/>
  <c r="AO30" i="12" a="1"/>
  <c r="AO30" i="12" s="1"/>
  <c r="AO26" i="12" a="1"/>
  <c r="AO26" i="12" s="1"/>
  <c r="AO21" i="12" a="1"/>
  <c r="AO21" i="12" s="1"/>
  <c r="AR89" i="12" a="1"/>
  <c r="AR89" i="12" s="1"/>
  <c r="AR73" i="12" a="1"/>
  <c r="AR73" i="12" s="1"/>
  <c r="AR57" i="12" a="1"/>
  <c r="AR57" i="12" s="1"/>
  <c r="AR41" i="12" a="1"/>
  <c r="AR41" i="12" s="1"/>
  <c r="AP12" i="12" a="1"/>
  <c r="AP12" i="12" s="1"/>
  <c r="AQ86" i="12" a="1"/>
  <c r="AQ86" i="12" s="1"/>
  <c r="AQ54" i="12" a="1"/>
  <c r="AQ54" i="12" s="1"/>
  <c r="AQ22" i="12" a="1"/>
  <c r="AQ22" i="12" s="1"/>
  <c r="AQ8" i="12" a="1"/>
  <c r="AQ8" i="12" s="1"/>
  <c r="AQ78" i="12" a="1"/>
  <c r="AQ78" i="12" s="1"/>
  <c r="AQ46" i="12" a="1"/>
  <c r="AQ46" i="12" s="1"/>
  <c r="AQ7" i="12" a="1"/>
  <c r="AQ7" i="12" s="1"/>
  <c r="AQ77" i="12" a="1"/>
  <c r="AQ77" i="12" s="1"/>
  <c r="AQ61" i="12" a="1"/>
  <c r="AQ61" i="12" s="1"/>
  <c r="AQ45" i="12" a="1"/>
  <c r="AQ45" i="12" s="1"/>
  <c r="AQ29" i="12" a="1"/>
  <c r="AQ29" i="12" s="1"/>
  <c r="AQ2" i="12" a="1"/>
  <c r="AQ2" i="12" s="1"/>
  <c r="AQ6" i="12" a="1"/>
  <c r="AQ6" i="12" s="1"/>
  <c r="AQ90" i="12" a="1"/>
  <c r="AQ90" i="12" s="1"/>
  <c r="AQ82" i="12" a="1"/>
  <c r="AQ82" i="12" s="1"/>
  <c r="AQ74" i="12" a="1"/>
  <c r="AQ74" i="12" s="1"/>
  <c r="AQ66" i="12" a="1"/>
  <c r="AQ66" i="12" s="1"/>
  <c r="AQ58" i="12" a="1"/>
  <c r="AQ58" i="12" s="1"/>
  <c r="AQ50" i="12" a="1"/>
  <c r="AQ50" i="12" s="1"/>
  <c r="AQ42" i="12" a="1"/>
  <c r="AQ42" i="12" s="1"/>
  <c r="AQ34" i="12" a="1"/>
  <c r="AQ34" i="12" s="1"/>
  <c r="AQ26" i="12" a="1"/>
  <c r="AQ26" i="12" s="1"/>
  <c r="AQ18" i="12" a="1"/>
  <c r="AQ18" i="12" s="1"/>
  <c r="AQ12" i="12" a="1"/>
  <c r="AQ12" i="12" s="1"/>
  <c r="AQ10" i="12" a="1"/>
  <c r="AQ10" i="12" s="1"/>
  <c r="AQ85" i="12" a="1"/>
  <c r="AQ85" i="12" s="1"/>
  <c r="AQ69" i="12" a="1"/>
  <c r="AQ69" i="12" s="1"/>
  <c r="AQ53" i="12" a="1"/>
  <c r="AQ53" i="12" s="1"/>
  <c r="AQ37" i="12" a="1"/>
  <c r="AQ37" i="12" s="1"/>
  <c r="AQ21" i="12" a="1"/>
  <c r="AQ21" i="12" s="1"/>
  <c r="AQ3" i="12" a="1"/>
  <c r="AQ3" i="12" s="1"/>
  <c r="AQ5" i="12" a="1"/>
  <c r="AQ5" i="12" s="1"/>
  <c r="AQ89" i="12" a="1"/>
  <c r="AQ89" i="12" s="1"/>
  <c r="AQ81" i="12" a="1"/>
  <c r="AQ81" i="12" s="1"/>
  <c r="AQ73" i="12" a="1"/>
  <c r="AQ73" i="12" s="1"/>
  <c r="AQ65" i="12" a="1"/>
  <c r="AQ65" i="12" s="1"/>
  <c r="AQ57" i="12" a="1"/>
  <c r="AQ57" i="12" s="1"/>
  <c r="AQ49" i="12" a="1"/>
  <c r="AQ49" i="12" s="1"/>
  <c r="AQ41" i="12" a="1"/>
  <c r="AQ41" i="12" s="1"/>
  <c r="AQ33" i="12" a="1"/>
  <c r="AQ33" i="12" s="1"/>
  <c r="AQ25" i="12" a="1"/>
  <c r="AQ25" i="12" s="1"/>
  <c r="AQ17" i="12" a="1"/>
  <c r="AQ17" i="12" s="1"/>
  <c r="AQ13" i="12" a="1"/>
  <c r="AQ13" i="12" s="1"/>
  <c r="AQ9" i="12" a="1"/>
  <c r="AQ9" i="12" s="1"/>
  <c r="AR2" i="12" a="1"/>
  <c r="AR2" i="12" s="1"/>
  <c r="AR88" i="12" a="1"/>
  <c r="AR88" i="12" s="1"/>
  <c r="AR84" i="12" a="1"/>
  <c r="AR84" i="12" s="1"/>
  <c r="AR80" i="12" a="1"/>
  <c r="AR80" i="12" s="1"/>
  <c r="AR76" i="12" a="1"/>
  <c r="AR76" i="12" s="1"/>
  <c r="AR72" i="12" a="1"/>
  <c r="AR72" i="12" s="1"/>
  <c r="AR68" i="12" a="1"/>
  <c r="AR68" i="12" s="1"/>
  <c r="AR64" i="12" a="1"/>
  <c r="AR64" i="12" s="1"/>
  <c r="AR60" i="12" a="1"/>
  <c r="AR60" i="12" s="1"/>
  <c r="AR56" i="12" a="1"/>
  <c r="AR56" i="12" s="1"/>
  <c r="AR52" i="12" a="1"/>
  <c r="AR52" i="12" s="1"/>
  <c r="AR48" i="12" a="1"/>
  <c r="AR48" i="12" s="1"/>
  <c r="AR44" i="12" a="1"/>
  <c r="AR44" i="12" s="1"/>
  <c r="AR40" i="12" a="1"/>
  <c r="AR40" i="12" s="1"/>
  <c r="AR36" i="12" a="1"/>
  <c r="AR36" i="12" s="1"/>
  <c r="AR32" i="12" a="1"/>
  <c r="AR32" i="12" s="1"/>
  <c r="AR28" i="12" a="1"/>
  <c r="AR28" i="12" s="1"/>
  <c r="AR24" i="12" a="1"/>
  <c r="AR24" i="12" s="1"/>
  <c r="AR20" i="12" a="1"/>
  <c r="AR20" i="12" s="1"/>
  <c r="AR16" i="12" a="1"/>
  <c r="AR16" i="12" s="1"/>
  <c r="AR10" i="12" a="1"/>
  <c r="AR10" i="12" s="1"/>
  <c r="AR11" i="12" a="1"/>
  <c r="AR11" i="12" s="1"/>
  <c r="AR5" i="12" a="1"/>
  <c r="AR5" i="12" s="1"/>
  <c r="AR8" i="12" a="1"/>
  <c r="AR8" i="12" s="1"/>
  <c r="AR4" i="12" a="1"/>
  <c r="AR4" i="12" s="1"/>
  <c r="AR87" i="12" a="1"/>
  <c r="AR87" i="12" s="1"/>
  <c r="AR83" i="12" a="1"/>
  <c r="AR83" i="12" s="1"/>
  <c r="AR79" i="12" a="1"/>
  <c r="AR79" i="12" s="1"/>
  <c r="AR75" i="12" a="1"/>
  <c r="AR75" i="12" s="1"/>
  <c r="AR71" i="12" a="1"/>
  <c r="AR71" i="12" s="1"/>
  <c r="AR67" i="12" a="1"/>
  <c r="AR67" i="12" s="1"/>
  <c r="AR63" i="12" a="1"/>
  <c r="AR63" i="12" s="1"/>
  <c r="AR59" i="12" a="1"/>
  <c r="AR59" i="12" s="1"/>
  <c r="AR55" i="12" a="1"/>
  <c r="AR55" i="12" s="1"/>
  <c r="AR51" i="12" a="1"/>
  <c r="AR51" i="12" s="1"/>
  <c r="AR47" i="12" a="1"/>
  <c r="AR47" i="12" s="1"/>
  <c r="AR43" i="12" a="1"/>
  <c r="AR43" i="12" s="1"/>
  <c r="AR39" i="12" a="1"/>
  <c r="AR39" i="12" s="1"/>
  <c r="AR35" i="12" a="1"/>
  <c r="AR35" i="12" s="1"/>
  <c r="AR31" i="12" a="1"/>
  <c r="AR31" i="12" s="1"/>
  <c r="AR27" i="12" a="1"/>
  <c r="AR27" i="12" s="1"/>
  <c r="AR23" i="12" a="1"/>
  <c r="AR23" i="12" s="1"/>
  <c r="AR19" i="12" a="1"/>
  <c r="AR19" i="12" s="1"/>
  <c r="AR15" i="12" a="1"/>
  <c r="AR15" i="12" s="1"/>
  <c r="AR7" i="12" a="1"/>
  <c r="AR7" i="12" s="1"/>
  <c r="AR3" i="12" a="1"/>
  <c r="AR3" i="12" s="1"/>
  <c r="AR90" i="12" a="1"/>
  <c r="AR90" i="12" s="1"/>
  <c r="AR86" i="12" a="1"/>
  <c r="AR86" i="12" s="1"/>
  <c r="AR82" i="12" a="1"/>
  <c r="AR82" i="12" s="1"/>
  <c r="AR78" i="12" a="1"/>
  <c r="AR78" i="12" s="1"/>
  <c r="AR74" i="12" a="1"/>
  <c r="AR74" i="12" s="1"/>
  <c r="AR70" i="12" a="1"/>
  <c r="AR70" i="12" s="1"/>
  <c r="AR66" i="12" a="1"/>
  <c r="AR66" i="12" s="1"/>
  <c r="AR62" i="12" a="1"/>
  <c r="AR62" i="12" s="1"/>
  <c r="AR58" i="12" a="1"/>
  <c r="AR58" i="12" s="1"/>
  <c r="AR54" i="12" a="1"/>
  <c r="AR54" i="12" s="1"/>
  <c r="AR50" i="12" a="1"/>
  <c r="AR50" i="12" s="1"/>
  <c r="AR46" i="12" a="1"/>
  <c r="AR46" i="12" s="1"/>
  <c r="AR42" i="12" a="1"/>
  <c r="AR42" i="12" s="1"/>
  <c r="AR38" i="12" a="1"/>
  <c r="AR38" i="12" s="1"/>
  <c r="AR34" i="12" a="1"/>
  <c r="AR34" i="12" s="1"/>
  <c r="AR30" i="12" a="1"/>
  <c r="AR30" i="12" s="1"/>
  <c r="AR26" i="12" a="1"/>
  <c r="AR26" i="12" s="1"/>
  <c r="AR22" i="12" a="1"/>
  <c r="AR22" i="12" s="1"/>
  <c r="AR18" i="12" a="1"/>
  <c r="AR18" i="12" s="1"/>
  <c r="AR12" i="12" a="1"/>
  <c r="AR12" i="12" s="1"/>
  <c r="AR13" i="12" a="1"/>
  <c r="AR13" i="12" s="1"/>
  <c r="AR9" i="12" a="1"/>
  <c r="AR9" i="12" s="1"/>
  <c r="AP74" i="12" a="1"/>
  <c r="AP74" i="12" s="1"/>
  <c r="AP18" i="12" a="1"/>
  <c r="AP18" i="12" s="1"/>
  <c r="AP66" i="12" a="1"/>
  <c r="AP66" i="12" s="1"/>
  <c r="AP42" i="12" a="1"/>
  <c r="AP42" i="12" s="1"/>
  <c r="AP34" i="12" a="1"/>
  <c r="AP34" i="12" s="1"/>
  <c r="AP90" i="12" a="1"/>
  <c r="AP90" i="12" s="1"/>
  <c r="AP58" i="12" a="1"/>
  <c r="AP58" i="12" s="1"/>
  <c r="AP26" i="12" a="1"/>
  <c r="AP26" i="12" s="1"/>
  <c r="AP82" i="12" a="1"/>
  <c r="AP82" i="12" s="1"/>
  <c r="AP50" i="12" a="1"/>
  <c r="AP50" i="12" s="1"/>
  <c r="AP31" i="12" a="1"/>
  <c r="AP31" i="12" s="1"/>
  <c r="AP87" i="12" a="1"/>
  <c r="AP87" i="12" s="1"/>
  <c r="AP71" i="12" a="1"/>
  <c r="AP71" i="12" s="1"/>
  <c r="AP55" i="12" a="1"/>
  <c r="AP55" i="12" s="1"/>
  <c r="AP39" i="12" a="1"/>
  <c r="AP39" i="12" s="1"/>
  <c r="AP23" i="12" a="1"/>
  <c r="AP23" i="12" s="1"/>
  <c r="AP15" i="12" a="1"/>
  <c r="AP15" i="12" s="1"/>
  <c r="AV2" i="12" s="1"/>
  <c r="AP5" i="12" a="1"/>
  <c r="AP5" i="12" s="1"/>
  <c r="AP86" i="12" a="1"/>
  <c r="AP86" i="12" s="1"/>
  <c r="AP78" i="12" a="1"/>
  <c r="AP78" i="12" s="1"/>
  <c r="AP70" i="12" a="1"/>
  <c r="AP70" i="12" s="1"/>
  <c r="AP62" i="12" a="1"/>
  <c r="AP62" i="12" s="1"/>
  <c r="AP54" i="12" a="1"/>
  <c r="AP54" i="12" s="1"/>
  <c r="AP46" i="12" a="1"/>
  <c r="AP46" i="12" s="1"/>
  <c r="AP38" i="12" a="1"/>
  <c r="AP38" i="12" s="1"/>
  <c r="AP30" i="12" a="1"/>
  <c r="AP30" i="12" s="1"/>
  <c r="AP22" i="12" a="1"/>
  <c r="AP22" i="12" s="1"/>
  <c r="AP14" i="12" a="1"/>
  <c r="AP14" i="12" s="1"/>
  <c r="AP6" i="12" a="1"/>
  <c r="AP6" i="12" s="1"/>
  <c r="AP79" i="12" a="1"/>
  <c r="AP79" i="12" s="1"/>
  <c r="AP63" i="12" a="1"/>
  <c r="AP63" i="12" s="1"/>
  <c r="AP47" i="12" a="1"/>
  <c r="AP47" i="12" s="1"/>
  <c r="AP83" i="12" a="1"/>
  <c r="AP83" i="12" s="1"/>
  <c r="AP75" i="12" a="1"/>
  <c r="AP75" i="12" s="1"/>
  <c r="AP67" i="12" a="1"/>
  <c r="AP67" i="12" s="1"/>
  <c r="AP59" i="12" a="1"/>
  <c r="AP59" i="12" s="1"/>
  <c r="AP51" i="12" a="1"/>
  <c r="AP51" i="12" s="1"/>
  <c r="AP43" i="12" a="1"/>
  <c r="AP43" i="12" s="1"/>
  <c r="AP35" i="12" a="1"/>
  <c r="AP35" i="12" s="1"/>
  <c r="AP27" i="12" a="1"/>
  <c r="AP27" i="12" s="1"/>
  <c r="AP19" i="12" a="1"/>
  <c r="AP19" i="12" s="1"/>
  <c r="AP8" i="12" a="1"/>
  <c r="AP8" i="12" s="1"/>
  <c r="AP4" i="12" a="1"/>
  <c r="AP4" i="12" s="1"/>
  <c r="AP89" i="12" a="1"/>
  <c r="AP89" i="12" s="1"/>
  <c r="AP85" i="12" a="1"/>
  <c r="AP85" i="12" s="1"/>
  <c r="AP81" i="12" a="1"/>
  <c r="AP81" i="12" s="1"/>
  <c r="AP77" i="12" a="1"/>
  <c r="AP77" i="12" s="1"/>
  <c r="AP73" i="12" a="1"/>
  <c r="AP73" i="12" s="1"/>
  <c r="AP69" i="12" a="1"/>
  <c r="AP69" i="12" s="1"/>
  <c r="AP65" i="12" a="1"/>
  <c r="AP65" i="12" s="1"/>
  <c r="AP61" i="12" a="1"/>
  <c r="AP61" i="12" s="1"/>
  <c r="AP57" i="12" a="1"/>
  <c r="AP57" i="12" s="1"/>
  <c r="AP53" i="12" a="1"/>
  <c r="AP53" i="12" s="1"/>
  <c r="AP49" i="12" a="1"/>
  <c r="AP49" i="12" s="1"/>
  <c r="AP45" i="12" a="1"/>
  <c r="AP45" i="12" s="1"/>
  <c r="AP41" i="12" a="1"/>
  <c r="AP41" i="12" s="1"/>
  <c r="AP37" i="12" a="1"/>
  <c r="AP37" i="12" s="1"/>
  <c r="AP33" i="12" a="1"/>
  <c r="AP33" i="12" s="1"/>
  <c r="AP29" i="12" a="1"/>
  <c r="AP29" i="12" s="1"/>
  <c r="AP25" i="12" a="1"/>
  <c r="AP25" i="12" s="1"/>
  <c r="AP21" i="12" a="1"/>
  <c r="AP21" i="12" s="1"/>
  <c r="AP17" i="12" a="1"/>
  <c r="AP17" i="12" s="1"/>
  <c r="AP13" i="12" a="1"/>
  <c r="AP13" i="12" s="1"/>
  <c r="AP7" i="12" a="1"/>
  <c r="AP7" i="12" s="1"/>
  <c r="AP3" i="12" a="1"/>
  <c r="AP3" i="12" s="1"/>
  <c r="AP88" i="12" a="1"/>
  <c r="AP88" i="12" s="1"/>
  <c r="AP84" i="12" a="1"/>
  <c r="AP84" i="12" s="1"/>
  <c r="AP80" i="12" a="1"/>
  <c r="AP80" i="12" s="1"/>
  <c r="AP76" i="12" a="1"/>
  <c r="AP76" i="12" s="1"/>
  <c r="AP72" i="12" a="1"/>
  <c r="AP72" i="12" s="1"/>
  <c r="AP68" i="12" a="1"/>
  <c r="AP68" i="12" s="1"/>
  <c r="AP64" i="12" a="1"/>
  <c r="AP64" i="12" s="1"/>
  <c r="AP60" i="12" a="1"/>
  <c r="AP60" i="12" s="1"/>
  <c r="AP56" i="12" a="1"/>
  <c r="AP56" i="12" s="1"/>
  <c r="AP52" i="12" a="1"/>
  <c r="AP52" i="12" s="1"/>
  <c r="AP48" i="12" a="1"/>
  <c r="AP48" i="12" s="1"/>
  <c r="AP44" i="12" a="1"/>
  <c r="AP44" i="12" s="1"/>
  <c r="AP40" i="12" a="1"/>
  <c r="AP40" i="12" s="1"/>
  <c r="AP36" i="12" a="1"/>
  <c r="AP36" i="12" s="1"/>
  <c r="AP32" i="12" a="1"/>
  <c r="AP32" i="12" s="1"/>
  <c r="AP28" i="12" a="1"/>
  <c r="AP28" i="12" s="1"/>
  <c r="AP24" i="12" a="1"/>
  <c r="AP24" i="12" s="1"/>
  <c r="AP20" i="12" a="1"/>
  <c r="AP20" i="12" s="1"/>
  <c r="AP16" i="12" a="1"/>
  <c r="AP16" i="12" s="1"/>
  <c r="AQ88" i="12" a="1"/>
  <c r="AQ88" i="12" s="1"/>
  <c r="AQ84" i="12" a="1"/>
  <c r="AQ84" i="12" s="1"/>
  <c r="AQ80" i="12" a="1"/>
  <c r="AQ80" i="12" s="1"/>
  <c r="AQ76" i="12" a="1"/>
  <c r="AQ76" i="12" s="1"/>
  <c r="AQ72" i="12" a="1"/>
  <c r="AQ72" i="12" s="1"/>
  <c r="AQ68" i="12" a="1"/>
  <c r="AQ68" i="12" s="1"/>
  <c r="AQ64" i="12" a="1"/>
  <c r="AQ64" i="12" s="1"/>
  <c r="AQ60" i="12" a="1"/>
  <c r="AQ60" i="12" s="1"/>
  <c r="AQ56" i="12" a="1"/>
  <c r="AQ56" i="12" s="1"/>
  <c r="AQ52" i="12" a="1"/>
  <c r="AQ52" i="12" s="1"/>
  <c r="AQ48" i="12" a="1"/>
  <c r="AQ48" i="12" s="1"/>
  <c r="AQ44" i="12" a="1"/>
  <c r="AQ44" i="12" s="1"/>
  <c r="AQ40" i="12" a="1"/>
  <c r="AQ40" i="12" s="1"/>
  <c r="AQ36" i="12" a="1"/>
  <c r="AQ36" i="12" s="1"/>
  <c r="AQ32" i="12" a="1"/>
  <c r="AQ32" i="12" s="1"/>
  <c r="AQ28" i="12" a="1"/>
  <c r="AQ28" i="12" s="1"/>
  <c r="AQ24" i="12" a="1"/>
  <c r="AQ24" i="12" s="1"/>
  <c r="AQ20" i="12" a="1"/>
  <c r="AQ20" i="12" s="1"/>
  <c r="AQ16" i="12" a="1"/>
  <c r="AQ16" i="12" s="1"/>
  <c r="AQ87" i="12" a="1"/>
  <c r="AQ87" i="12" s="1"/>
  <c r="AQ83" i="12" a="1"/>
  <c r="AQ83" i="12" s="1"/>
  <c r="AQ79" i="12" a="1"/>
  <c r="AQ79" i="12" s="1"/>
  <c r="AQ75" i="12" a="1"/>
  <c r="AQ75" i="12" s="1"/>
  <c r="AQ71" i="12" a="1"/>
  <c r="AQ71" i="12" s="1"/>
  <c r="AQ67" i="12" a="1"/>
  <c r="AQ67" i="12" s="1"/>
  <c r="AQ63" i="12" a="1"/>
  <c r="AQ63" i="12" s="1"/>
  <c r="AQ59" i="12" a="1"/>
  <c r="AQ59" i="12" s="1"/>
  <c r="AQ55" i="12" a="1"/>
  <c r="AQ55" i="12" s="1"/>
  <c r="AQ51" i="12" a="1"/>
  <c r="AQ51" i="12" s="1"/>
  <c r="AQ47" i="12" a="1"/>
  <c r="AQ47" i="12" s="1"/>
  <c r="AQ43" i="12" a="1"/>
  <c r="AQ43" i="12" s="1"/>
  <c r="AQ39" i="12" a="1"/>
  <c r="AQ39" i="12" s="1"/>
  <c r="AQ35" i="12" a="1"/>
  <c r="AQ35" i="12" s="1"/>
  <c r="AQ31" i="12" a="1"/>
  <c r="AQ31" i="12" s="1"/>
  <c r="AQ27" i="12" a="1"/>
  <c r="AQ27" i="12" s="1"/>
  <c r="AQ23" i="12" a="1"/>
  <c r="AQ23" i="12" s="1"/>
  <c r="AQ19" i="12" a="1"/>
  <c r="AQ19" i="12" s="1"/>
  <c r="AQ15" i="12" a="1"/>
  <c r="AQ15" i="12" s="1"/>
  <c r="P4" i="10"/>
  <c r="N17" i="10"/>
  <c r="N13" i="10"/>
  <c r="N9" i="10"/>
  <c r="N5" i="10"/>
  <c r="O20" i="10"/>
  <c r="O16" i="10"/>
  <c r="O12" i="10"/>
  <c r="O8" i="10"/>
  <c r="O4" i="10"/>
  <c r="P18" i="10"/>
  <c r="P14" i="10"/>
  <c r="P10" i="10"/>
  <c r="P6" i="10"/>
  <c r="N20" i="10"/>
  <c r="N16" i="10"/>
  <c r="N12" i="10"/>
  <c r="N8" i="10"/>
  <c r="N4" i="10"/>
  <c r="O19" i="10"/>
  <c r="O15" i="10"/>
  <c r="O11" i="10"/>
  <c r="O7" i="10"/>
  <c r="O3" i="10"/>
  <c r="P17" i="10"/>
  <c r="P13" i="10"/>
  <c r="P9" i="10"/>
  <c r="P5" i="10"/>
  <c r="N19" i="10"/>
  <c r="N15" i="10"/>
  <c r="N11" i="10"/>
  <c r="N7" i="10"/>
  <c r="N3" i="10"/>
  <c r="O18" i="10"/>
  <c r="O14" i="10"/>
  <c r="O10" i="10"/>
  <c r="O6" i="10"/>
  <c r="P20" i="10"/>
  <c r="P16" i="10"/>
  <c r="P12" i="10"/>
  <c r="P8" i="10"/>
  <c r="N18" i="10"/>
  <c r="N14" i="10"/>
  <c r="N10" i="10"/>
  <c r="N6" i="10"/>
  <c r="O2" i="10"/>
  <c r="O17" i="10"/>
  <c r="O13" i="10"/>
  <c r="O9" i="10"/>
  <c r="O5" i="10"/>
  <c r="P19" i="10"/>
  <c r="P15" i="10"/>
  <c r="P11" i="10"/>
  <c r="P7" i="10"/>
  <c r="P3" i="10"/>
  <c r="P2" i="10"/>
  <c r="K5" i="8"/>
  <c r="K6" i="8"/>
  <c r="K7" i="8"/>
  <c r="K8" i="8"/>
  <c r="K9" i="8"/>
  <c r="L4" i="8"/>
  <c r="M4" i="8"/>
  <c r="B60" i="2" a="1"/>
  <c r="B60" i="2" s="1"/>
  <c r="K92" i="8" s="1"/>
  <c r="B59" i="2" a="1"/>
  <c r="B59" i="2" s="1"/>
  <c r="K91" i="8" s="1"/>
  <c r="B58" i="2" a="1"/>
  <c r="B58" i="2" s="1"/>
  <c r="K90" i="8" s="1"/>
  <c r="B57" i="2" a="1"/>
  <c r="B57" i="2" s="1"/>
  <c r="K89" i="8" s="1"/>
  <c r="B56" i="2" a="1"/>
  <c r="B56" i="2" s="1"/>
  <c r="K88" i="8" s="1"/>
  <c r="B54" i="2" a="1"/>
  <c r="B54" i="2" s="1"/>
  <c r="K76" i="8" s="1"/>
  <c r="B53" i="2" a="1"/>
  <c r="B53" i="2" s="1"/>
  <c r="K75" i="8" s="1"/>
  <c r="B52" i="2" a="1"/>
  <c r="B52" i="2" s="1"/>
  <c r="K74" i="8" s="1"/>
  <c r="B51" i="2" a="1"/>
  <c r="B51" i="2" s="1"/>
  <c r="K73" i="8" s="1"/>
  <c r="B50" i="2" a="1"/>
  <c r="B50" i="2" s="1"/>
  <c r="K72" i="8" s="1"/>
  <c r="B42" i="2" a="1"/>
  <c r="B42" i="2" s="1"/>
  <c r="K44" i="8" s="1"/>
  <c r="B41" i="2" a="1"/>
  <c r="B41" i="2" s="1"/>
  <c r="K43" i="8" s="1"/>
  <c r="B40" i="2" a="1"/>
  <c r="B40" i="2" s="1"/>
  <c r="K42" i="8" s="1"/>
  <c r="B39" i="2" a="1"/>
  <c r="B39" i="2" s="1"/>
  <c r="K41" i="8" s="1"/>
  <c r="B38" i="2" a="1"/>
  <c r="B38" i="2" s="1"/>
  <c r="K40" i="8" s="1"/>
  <c r="O2" i="2" a="1"/>
  <c r="O2" i="2" s="1"/>
  <c r="B48" i="2" a="1"/>
  <c r="B48" i="2" s="1"/>
  <c r="K60" i="8" s="1"/>
  <c r="B47" i="2" a="1"/>
  <c r="B47" i="2" s="1"/>
  <c r="K59" i="8" s="1"/>
  <c r="B46" i="2" a="1"/>
  <c r="B46" i="2" s="1"/>
  <c r="K58" i="8" s="1"/>
  <c r="B45" i="2" a="1"/>
  <c r="B45" i="2" s="1"/>
  <c r="K57" i="8" s="1"/>
  <c r="B44" i="2" a="1"/>
  <c r="B44" i="2" s="1"/>
  <c r="K56" i="8" s="1"/>
  <c r="B36" i="2" a="1"/>
  <c r="B36" i="2" s="1"/>
  <c r="K27" i="8" s="1"/>
  <c r="B35" i="2" a="1"/>
  <c r="B35" i="2" s="1"/>
  <c r="K26" i="8" s="1"/>
  <c r="B34" i="2" a="1"/>
  <c r="B34" i="2" s="1"/>
  <c r="K25" i="8" s="1"/>
  <c r="B33" i="2" a="1"/>
  <c r="B33" i="2" s="1"/>
  <c r="K24" i="8" s="1"/>
  <c r="B32" i="2" a="1"/>
  <c r="B32" i="2" s="1"/>
  <c r="K23" i="8" s="1"/>
  <c r="BI4" i="1" l="1" a="1"/>
  <c r="BI4" i="1" s="1"/>
  <c r="BH4" i="1" s="1"/>
  <c r="BI22" i="1" a="1"/>
  <c r="BI22" i="1" s="1"/>
  <c r="BI25" i="1" a="1"/>
  <c r="BI25" i="1" s="1"/>
  <c r="BI24" i="1" a="1"/>
  <c r="BI24" i="1" s="1"/>
  <c r="BI6" i="1" a="1"/>
  <c r="BI6" i="1" s="1"/>
  <c r="BH6" i="1" s="1"/>
  <c r="BI7" i="1" a="1"/>
  <c r="BI7" i="1" s="1"/>
  <c r="BH7" i="1" s="1"/>
  <c r="BI23" i="1" a="1"/>
  <c r="BI23" i="1" s="1"/>
  <c r="BI12" i="1" a="1"/>
  <c r="BI12" i="1" s="1"/>
  <c r="BH12" i="1" s="1"/>
  <c r="BI15" i="1" a="1"/>
  <c r="BI15" i="1" s="1"/>
  <c r="BH15" i="1" s="1"/>
  <c r="BI13" i="1" a="1"/>
  <c r="BI13" i="1" s="1"/>
  <c r="BH13" i="1" s="1"/>
  <c r="BI9" i="1" a="1"/>
  <c r="BI9" i="1" s="1"/>
  <c r="BH9" i="1" s="1"/>
  <c r="BI8" i="1" a="1"/>
  <c r="BI8" i="1" s="1"/>
  <c r="BH8" i="1" s="1"/>
  <c r="BI3" i="1" a="1"/>
  <c r="BI3" i="1" s="1"/>
  <c r="BH3" i="1" s="1"/>
  <c r="BI18" i="1" a="1"/>
  <c r="BI18" i="1" s="1"/>
  <c r="BH18" i="1" s="1"/>
  <c r="BI16" i="1" a="1"/>
  <c r="BI16" i="1" s="1"/>
  <c r="BH16" i="1" s="1"/>
  <c r="BI17" i="1" a="1"/>
  <c r="BI17" i="1" s="1"/>
  <c r="BH17" i="1" s="1"/>
  <c r="BI10" i="1" a="1"/>
  <c r="BI10" i="1" s="1"/>
  <c r="BH10" i="1" s="1"/>
  <c r="BI5" i="1" a="1"/>
  <c r="BI5" i="1" s="1"/>
  <c r="BH5" i="1" s="1"/>
  <c r="BH14" i="1"/>
  <c r="BI11" i="1" a="1"/>
  <c r="BI11" i="1" s="1"/>
  <c r="BH11" i="1" s="1"/>
  <c r="BI20" i="1" a="1"/>
  <c r="BI20" i="1" s="1"/>
  <c r="BI19" i="1" a="1"/>
  <c r="BI19" i="1" s="1"/>
  <c r="BH19" i="1" s="1"/>
  <c r="BI21" i="1" a="1"/>
  <c r="BI21" i="1" s="1"/>
  <c r="BH2" i="1"/>
  <c r="AZ2" i="1"/>
  <c r="AZ3" i="1"/>
  <c r="AZ5" i="1"/>
  <c r="AZ4" i="1"/>
  <c r="AS6" i="12"/>
  <c r="AW6" i="12" s="1"/>
  <c r="AS2" i="12"/>
  <c r="AW2" i="12" s="1"/>
  <c r="AS5" i="12"/>
  <c r="AW5" i="12" s="1"/>
  <c r="AS3" i="12"/>
  <c r="AW3" i="12" s="1"/>
  <c r="AS7" i="12"/>
  <c r="AW7" i="12" s="1"/>
  <c r="AS4" i="12"/>
  <c r="AW4" i="12" s="1"/>
  <c r="AS8" i="12"/>
  <c r="AW8" i="12" s="1"/>
  <c r="L41" i="8"/>
  <c r="M76" i="8"/>
  <c r="M89" i="8"/>
  <c r="M42" i="8"/>
  <c r="L92" i="8"/>
  <c r="L76" i="8"/>
  <c r="L26" i="8"/>
  <c r="M27" i="8"/>
  <c r="L42" i="8"/>
  <c r="M43" i="8"/>
  <c r="L56" i="8"/>
  <c r="L58" i="8"/>
  <c r="M58" i="8"/>
  <c r="M72" i="8"/>
  <c r="L73" i="8"/>
  <c r="M73" i="8"/>
  <c r="M92" i="8"/>
  <c r="L91" i="8"/>
  <c r="L25" i="8"/>
  <c r="M26" i="8"/>
  <c r="L40" i="8"/>
  <c r="M56" i="8"/>
  <c r="L57" i="8"/>
  <c r="M57" i="8"/>
  <c r="L23" i="8"/>
  <c r="L24" i="8"/>
  <c r="M25" i="8"/>
  <c r="L44" i="8"/>
  <c r="M40" i="8"/>
  <c r="M41" i="8"/>
  <c r="L60" i="8"/>
  <c r="M60" i="8"/>
  <c r="L75" i="8"/>
  <c r="M75" i="8"/>
  <c r="L88" i="8"/>
  <c r="M90" i="8"/>
  <c r="L89" i="8"/>
  <c r="L27" i="8"/>
  <c r="M23" i="8"/>
  <c r="M24" i="8"/>
  <c r="L43" i="8"/>
  <c r="M44" i="8"/>
  <c r="L59" i="8"/>
  <c r="M59" i="8"/>
  <c r="L72" i="8"/>
  <c r="L74" i="8"/>
  <c r="M74" i="8"/>
  <c r="M88" i="8"/>
  <c r="M91" i="8"/>
  <c r="L90" i="8"/>
  <c r="N50" i="2"/>
  <c r="S12" i="2" s="1"/>
  <c r="M8" i="8" s="1"/>
  <c r="M38" i="2"/>
  <c r="R10" i="2" s="1"/>
  <c r="L6" i="8" s="1"/>
  <c r="N32" i="2"/>
  <c r="S9" i="2" s="1"/>
  <c r="M5" i="8" s="1"/>
  <c r="N56" i="2"/>
  <c r="S13" i="2" s="1"/>
  <c r="M9" i="8" s="1"/>
  <c r="M44" i="2"/>
  <c r="R11" i="2" s="1"/>
  <c r="L7" i="8" s="1"/>
  <c r="N44" i="2"/>
  <c r="S11" i="2" s="1"/>
  <c r="M7" i="8" s="1"/>
  <c r="M50" i="2"/>
  <c r="R12" i="2" s="1"/>
  <c r="L8" i="8" s="1"/>
  <c r="N38" i="2"/>
  <c r="S10" i="2" s="1"/>
  <c r="M6" i="8" s="1"/>
  <c r="M32" i="2"/>
  <c r="R9" i="2" s="1"/>
  <c r="L5" i="8" s="1"/>
  <c r="M56" i="2"/>
  <c r="R13" i="2" s="1"/>
  <c r="L9" i="8" s="1"/>
  <c r="A30" i="9" l="1" a="1"/>
  <c r="A30" i="9" s="1"/>
  <c r="A29" i="9" a="1"/>
  <c r="A29" i="9" s="1"/>
  <c r="A28" i="9" a="1"/>
  <c r="A28" i="9" s="1"/>
  <c r="A27" i="9" a="1"/>
  <c r="A27" i="9" s="1"/>
  <c r="A26" i="9" a="1"/>
  <c r="A26" i="9" s="1"/>
  <c r="A24" i="9" a="1"/>
  <c r="A24" i="9" s="1"/>
  <c r="A23" i="9" a="1"/>
  <c r="A23" i="9" s="1"/>
  <c r="A22" i="9" a="1"/>
  <c r="A22" i="9" s="1"/>
  <c r="A21" i="9" a="1"/>
  <c r="A21" i="9" s="1"/>
  <c r="A20" i="9" a="1"/>
  <c r="A20" i="9" s="1"/>
  <c r="A18" i="9" a="1"/>
  <c r="A18" i="9" s="1"/>
  <c r="A17" i="9" a="1"/>
  <c r="A17" i="9" s="1"/>
  <c r="A16" i="9" a="1"/>
  <c r="A16" i="9" s="1"/>
  <c r="A15" i="9" a="1"/>
  <c r="A15" i="9" s="1"/>
  <c r="A14" i="9" a="1"/>
  <c r="A14" i="9" s="1"/>
  <c r="A12" i="9" a="1"/>
  <c r="A12" i="9" s="1"/>
  <c r="A11" i="9" a="1"/>
  <c r="A11" i="9" s="1"/>
  <c r="A10" i="9" a="1"/>
  <c r="A10" i="9" s="1"/>
  <c r="A9" i="9" a="1"/>
  <c r="A9" i="9" s="1"/>
  <c r="A8" i="9" a="1"/>
  <c r="A8" i="9" s="1"/>
  <c r="A6" i="9" a="1"/>
  <c r="A6" i="9" s="1"/>
  <c r="A5" i="9" a="1"/>
  <c r="A5" i="9" s="1"/>
  <c r="A4" i="9" a="1"/>
  <c r="A4" i="9" s="1"/>
  <c r="A3" i="9" a="1"/>
  <c r="A3" i="9" s="1"/>
  <c r="A2" i="9" a="1"/>
  <c r="A2" i="9" s="1"/>
  <c r="C8" i="3"/>
  <c r="C14" i="3"/>
  <c r="C20" i="3"/>
  <c r="C26" i="3"/>
  <c r="C32" i="3"/>
  <c r="C33" i="3"/>
  <c r="C34" i="3"/>
  <c r="C35" i="3"/>
  <c r="C36" i="3"/>
  <c r="C37" i="3"/>
  <c r="C2" i="3"/>
  <c r="B33" i="3"/>
  <c r="B34" i="3"/>
  <c r="B35" i="3"/>
  <c r="B36" i="3"/>
  <c r="B32" i="3"/>
  <c r="B2" i="3"/>
  <c r="B30" i="2" a="1"/>
  <c r="B30" i="2" s="1"/>
  <c r="B31" i="3" s="1"/>
  <c r="B29" i="2" a="1"/>
  <c r="B29" i="2" s="1"/>
  <c r="B30" i="3" s="1"/>
  <c r="B28" i="2" a="1"/>
  <c r="B28" i="2" s="1"/>
  <c r="B29" i="3" s="1"/>
  <c r="B27" i="2" a="1"/>
  <c r="B27" i="2" s="1"/>
  <c r="B28" i="3" s="1"/>
  <c r="B26" i="2" a="1"/>
  <c r="B24" i="2" a="1"/>
  <c r="B24" i="2" s="1"/>
  <c r="B25" i="3" s="1"/>
  <c r="B23" i="2" a="1"/>
  <c r="B23" i="2" s="1"/>
  <c r="B24" i="3" s="1"/>
  <c r="B22" i="2" a="1"/>
  <c r="B22" i="2" s="1"/>
  <c r="B23" i="3" s="1"/>
  <c r="B21" i="2" a="1"/>
  <c r="B21" i="2" s="1"/>
  <c r="B22" i="3" s="1"/>
  <c r="B20" i="2" a="1"/>
  <c r="B18" i="2" a="1"/>
  <c r="B18" i="2" s="1"/>
  <c r="B19" i="3" s="1"/>
  <c r="B17" i="2" a="1"/>
  <c r="B17" i="2" s="1"/>
  <c r="B18" i="3" s="1"/>
  <c r="B16" i="2" a="1"/>
  <c r="B16" i="2" s="1"/>
  <c r="B17" i="3" s="1"/>
  <c r="B15" i="2" a="1"/>
  <c r="B15" i="2" s="1"/>
  <c r="B16" i="3" s="1"/>
  <c r="B12" i="2" a="1"/>
  <c r="B12" i="2" s="1"/>
  <c r="B13" i="3" s="1"/>
  <c r="B11" i="2" a="1"/>
  <c r="B11" i="2" s="1"/>
  <c r="B12" i="3" s="1"/>
  <c r="B10" i="2" a="1"/>
  <c r="B10" i="2" s="1"/>
  <c r="B11" i="3" s="1"/>
  <c r="B9" i="2" a="1"/>
  <c r="B9" i="2" s="1"/>
  <c r="B10" i="3" s="1"/>
  <c r="B8" i="2" a="1"/>
  <c r="B6" i="2" a="1"/>
  <c r="B6" i="2" s="1"/>
  <c r="B7" i="3" s="1"/>
  <c r="B5" i="2" a="1"/>
  <c r="B5" i="2" s="1"/>
  <c r="B6" i="3" s="1"/>
  <c r="B4" i="2" a="1"/>
  <c r="B4" i="2" s="1"/>
  <c r="B5" i="3" s="1"/>
  <c r="B3" i="2" a="1"/>
  <c r="B3" i="2" s="1"/>
  <c r="B4" i="3" s="1"/>
  <c r="B2" i="2" a="1"/>
  <c r="B14" i="2" a="1"/>
  <c r="X3" i="2" a="1"/>
  <c r="X3" i="2" s="1"/>
  <c r="X2" i="2" a="1"/>
  <c r="X2" i="2" s="1"/>
  <c r="A2" i="7" a="1"/>
  <c r="A2" i="7" s="1"/>
  <c r="B2" i="7" s="1" a="1"/>
  <c r="P2" i="2" a="1"/>
  <c r="P2" i="2" s="1"/>
  <c r="P3" i="2" a="1"/>
  <c r="P3" i="2" s="1"/>
  <c r="P4" i="2" a="1"/>
  <c r="P4" i="2" s="1"/>
  <c r="P5" i="2" a="1"/>
  <c r="P5" i="2" s="1"/>
  <c r="P6" i="2" a="1"/>
  <c r="P6" i="2" s="1"/>
  <c r="N20" i="2" l="1"/>
  <c r="M20" i="2"/>
  <c r="B14" i="2"/>
  <c r="B15" i="3" s="1"/>
  <c r="N14" i="2"/>
  <c r="M14" i="2"/>
  <c r="B26" i="2"/>
  <c r="B27" i="3" s="1"/>
  <c r="M26" i="2"/>
  <c r="N26" i="2"/>
  <c r="B2" i="2"/>
  <c r="B3" i="3" s="1"/>
  <c r="M2" i="2"/>
  <c r="R2" i="2" s="1"/>
  <c r="N2" i="2"/>
  <c r="B8" i="2"/>
  <c r="B9" i="3" s="1"/>
  <c r="M8" i="2"/>
  <c r="N8" i="2"/>
  <c r="B20" i="2"/>
  <c r="B21" i="3" s="1"/>
  <c r="C29" i="3"/>
  <c r="C25" i="3"/>
  <c r="C21" i="3"/>
  <c r="C17" i="3"/>
  <c r="C13" i="3"/>
  <c r="C9" i="3"/>
  <c r="C5" i="3"/>
  <c r="C28" i="3"/>
  <c r="C24" i="3"/>
  <c r="C16" i="3"/>
  <c r="C12" i="3"/>
  <c r="C4" i="3"/>
  <c r="C31" i="3"/>
  <c r="C27" i="3"/>
  <c r="C23" i="3"/>
  <c r="C19" i="3"/>
  <c r="C15" i="3"/>
  <c r="C11" i="3"/>
  <c r="C7" i="3"/>
  <c r="C3" i="3"/>
  <c r="C30" i="3"/>
  <c r="C22" i="3"/>
  <c r="C18" i="3"/>
  <c r="C10" i="3"/>
  <c r="C6" i="3"/>
  <c r="B2" i="7"/>
  <c r="D6" i="7"/>
  <c r="D10" i="7"/>
  <c r="D14" i="7"/>
  <c r="D18" i="7"/>
  <c r="D22" i="7"/>
  <c r="D26" i="7"/>
  <c r="D30" i="7"/>
  <c r="D34" i="7"/>
  <c r="D38" i="7"/>
  <c r="D42" i="7"/>
  <c r="D46" i="7"/>
  <c r="D50" i="7"/>
  <c r="D54" i="7"/>
  <c r="D58" i="7"/>
  <c r="D62" i="7"/>
  <c r="D66" i="7"/>
  <c r="D70" i="7"/>
  <c r="D74" i="7"/>
  <c r="D78" i="7"/>
  <c r="D82" i="7"/>
  <c r="D86" i="7"/>
  <c r="D90" i="7"/>
  <c r="C4" i="7"/>
  <c r="C8" i="7"/>
  <c r="C12" i="7"/>
  <c r="C16" i="7"/>
  <c r="C20" i="7"/>
  <c r="C24" i="7"/>
  <c r="C28" i="7"/>
  <c r="C32" i="7"/>
  <c r="C36" i="7"/>
  <c r="C40" i="7"/>
  <c r="C44" i="7"/>
  <c r="C48" i="7"/>
  <c r="C52" i="7"/>
  <c r="C56" i="7"/>
  <c r="C60" i="7"/>
  <c r="C64" i="7"/>
  <c r="C68" i="7"/>
  <c r="C72" i="7"/>
  <c r="C76" i="7"/>
  <c r="C80" i="7"/>
  <c r="C84" i="7"/>
  <c r="C88" i="7"/>
  <c r="D3" i="7"/>
  <c r="D7" i="7"/>
  <c r="D11" i="7"/>
  <c r="D15" i="7"/>
  <c r="D19" i="7"/>
  <c r="D23" i="7"/>
  <c r="D27" i="7"/>
  <c r="D31" i="7"/>
  <c r="D35" i="7"/>
  <c r="D39" i="7"/>
  <c r="D43" i="7"/>
  <c r="D47" i="7"/>
  <c r="D51" i="7"/>
  <c r="D55" i="7"/>
  <c r="D59" i="7"/>
  <c r="D63" i="7"/>
  <c r="D67" i="7"/>
  <c r="D71" i="7"/>
  <c r="D75" i="7"/>
  <c r="D79" i="7"/>
  <c r="D83" i="7"/>
  <c r="D87" i="7"/>
  <c r="D91" i="7"/>
  <c r="C5" i="7"/>
  <c r="C9" i="7"/>
  <c r="C13" i="7"/>
  <c r="C17" i="7"/>
  <c r="C21" i="7"/>
  <c r="C25" i="7"/>
  <c r="C29" i="7"/>
  <c r="C33" i="7"/>
  <c r="C37" i="7"/>
  <c r="C41" i="7"/>
  <c r="C45" i="7"/>
  <c r="C49" i="7"/>
  <c r="C53" i="7"/>
  <c r="C57" i="7"/>
  <c r="C61" i="7"/>
  <c r="C65" i="7"/>
  <c r="C69" i="7"/>
  <c r="C73" i="7"/>
  <c r="C77" i="7"/>
  <c r="C81" i="7"/>
  <c r="C85" i="7"/>
  <c r="C89" i="7"/>
  <c r="D4" i="7"/>
  <c r="D8" i="7"/>
  <c r="D12" i="7"/>
  <c r="D16" i="7"/>
  <c r="D20" i="7"/>
  <c r="D24" i="7"/>
  <c r="D28" i="7"/>
  <c r="D32" i="7"/>
  <c r="D36" i="7"/>
  <c r="D40" i="7"/>
  <c r="D44" i="7"/>
  <c r="D48" i="7"/>
  <c r="D52" i="7"/>
  <c r="D56" i="7"/>
  <c r="D60" i="7"/>
  <c r="D64" i="7"/>
  <c r="D68" i="7"/>
  <c r="D72" i="7"/>
  <c r="D76" i="7"/>
  <c r="D80" i="7"/>
  <c r="D84" i="7"/>
  <c r="D88" i="7"/>
  <c r="C6" i="7"/>
  <c r="C10" i="7"/>
  <c r="C14" i="7"/>
  <c r="C18" i="7"/>
  <c r="C22" i="7"/>
  <c r="C26" i="7"/>
  <c r="C30" i="7"/>
  <c r="C34" i="7"/>
  <c r="C38" i="7"/>
  <c r="C42" i="7"/>
  <c r="C46" i="7"/>
  <c r="C50" i="7"/>
  <c r="C54" i="7"/>
  <c r="C58" i="7"/>
  <c r="C62" i="7"/>
  <c r="C66" i="7"/>
  <c r="C70" i="7"/>
  <c r="C74" i="7"/>
  <c r="C78" i="7"/>
  <c r="C82" i="7"/>
  <c r="C86" i="7"/>
  <c r="C90" i="7"/>
  <c r="D5" i="7"/>
  <c r="D9" i="7"/>
  <c r="D13" i="7"/>
  <c r="D17" i="7"/>
  <c r="D21" i="7"/>
  <c r="D25" i="7"/>
  <c r="D29" i="7"/>
  <c r="D33" i="7"/>
  <c r="D37" i="7"/>
  <c r="D41" i="7"/>
  <c r="D45" i="7"/>
  <c r="D49" i="7"/>
  <c r="D53" i="7"/>
  <c r="D57" i="7"/>
  <c r="D61" i="7"/>
  <c r="D65" i="7"/>
  <c r="D69" i="7"/>
  <c r="D73" i="7"/>
  <c r="D77" i="7"/>
  <c r="D81" i="7"/>
  <c r="D85" i="7"/>
  <c r="D89" i="7"/>
  <c r="C3" i="7"/>
  <c r="C7" i="7"/>
  <c r="C11" i="7"/>
  <c r="C15" i="7"/>
  <c r="C19" i="7"/>
  <c r="C23" i="7"/>
  <c r="C27" i="7"/>
  <c r="C31" i="7"/>
  <c r="C35" i="7"/>
  <c r="C39" i="7"/>
  <c r="C43" i="7"/>
  <c r="C47" i="7"/>
  <c r="C51" i="7"/>
  <c r="C55" i="7"/>
  <c r="C59" i="7"/>
  <c r="C63" i="7"/>
  <c r="C67" i="7"/>
  <c r="C71" i="7"/>
  <c r="C75" i="7"/>
  <c r="C79" i="7"/>
  <c r="C83" i="7"/>
  <c r="C87" i="7"/>
  <c r="C91" i="7"/>
  <c r="W3" i="2" a="1"/>
  <c r="W3" i="2" s="1"/>
  <c r="W2" i="2" a="1"/>
  <c r="W2" i="2" s="1"/>
  <c r="C2" i="7" l="1"/>
  <c r="D2" i="7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S5" i="2" l="1"/>
  <c r="S4" i="2"/>
  <c r="S6" i="2"/>
  <c r="S3" i="2"/>
  <c r="S2" i="2"/>
  <c r="R6" i="2"/>
  <c r="R4" i="2"/>
  <c r="R3" i="2"/>
  <c r="R5" i="2"/>
  <c r="AX20" i="1" a="1"/>
  <c r="AX20" i="1" s="1"/>
  <c r="AX16" i="1" a="1"/>
  <c r="AX16" i="1" s="1"/>
  <c r="AX12" i="1" a="1"/>
  <c r="AX12" i="1" s="1"/>
  <c r="AX19" i="1" a="1"/>
  <c r="AX19" i="1" s="1"/>
  <c r="AX15" i="1" a="1"/>
  <c r="AX15" i="1" s="1"/>
  <c r="AX11" i="1" a="1"/>
  <c r="AX11" i="1" s="1"/>
  <c r="AX22" i="1" a="1"/>
  <c r="AX22" i="1" s="1"/>
  <c r="AX18" i="1" a="1"/>
  <c r="AX18" i="1" s="1"/>
  <c r="AX14" i="1" a="1"/>
  <c r="AX14" i="1" s="1"/>
  <c r="AX21" i="1" a="1"/>
  <c r="AX21" i="1" s="1"/>
  <c r="AX17" i="1" a="1"/>
  <c r="AX17" i="1" s="1"/>
  <c r="AX13" i="1" a="1"/>
  <c r="AX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<sst xmlns="http://schemas.openxmlformats.org/spreadsheetml/2006/main" count="9286" uniqueCount="384">
  <si>
    <t>Date/Time</t>
  </si>
  <si>
    <t>NRC</t>
  </si>
  <si>
    <t>DXS</t>
  </si>
  <si>
    <t>TLG</t>
  </si>
  <si>
    <t>PSH</t>
  </si>
  <si>
    <t>VC7</t>
  </si>
  <si>
    <t>HAG</t>
  </si>
  <si>
    <t>DXG</t>
  </si>
  <si>
    <t>NHA</t>
  </si>
  <si>
    <t>VC2</t>
  </si>
  <si>
    <t>HAH</t>
  </si>
  <si>
    <t>STB</t>
  </si>
  <si>
    <t>VOS</t>
  </si>
  <si>
    <t>GIL</t>
  </si>
  <si>
    <t>TNG</t>
  </si>
  <si>
    <t>TTA</t>
  </si>
  <si>
    <t>ANV</t>
  </si>
  <si>
    <t>MST</t>
  </si>
  <si>
    <t>KHG</t>
  </si>
  <si>
    <t>TPB</t>
  </si>
  <si>
    <t>NVL</t>
  </si>
  <si>
    <t>HHS</t>
  </si>
  <si>
    <t>PDR</t>
  </si>
  <si>
    <t>CSV</t>
  </si>
  <si>
    <t>HUT</t>
  </si>
  <si>
    <t>HPX</t>
  </si>
  <si>
    <t>VTO</t>
  </si>
  <si>
    <t>KBC</t>
  </si>
  <si>
    <t>TDC</t>
  </si>
  <si>
    <t>GMD</t>
  </si>
  <si>
    <t>ELC</t>
  </si>
  <si>
    <t>HDG</t>
  </si>
  <si>
    <t>LDG</t>
  </si>
  <si>
    <t>SZC</t>
  </si>
  <si>
    <t>VHM</t>
  </si>
  <si>
    <t>HBC</t>
  </si>
  <si>
    <t>REE</t>
  </si>
  <si>
    <t>DTD</t>
  </si>
  <si>
    <t>TCB</t>
  </si>
  <si>
    <t>DPG</t>
  </si>
  <si>
    <t>TIG</t>
  </si>
  <si>
    <t>BCG</t>
  </si>
  <si>
    <t>TCM</t>
  </si>
  <si>
    <t>VGC</t>
  </si>
  <si>
    <t>DCM</t>
  </si>
  <si>
    <t>VPB</t>
  </si>
  <si>
    <t>SCR</t>
  </si>
  <si>
    <t>IDC</t>
  </si>
  <si>
    <t>FPT</t>
  </si>
  <si>
    <t>VRE</t>
  </si>
  <si>
    <t>AGR</t>
  </si>
  <si>
    <t>VIB</t>
  </si>
  <si>
    <t>FTS</t>
  </si>
  <si>
    <t>IDI</t>
  </si>
  <si>
    <t>SSB</t>
  </si>
  <si>
    <t>VPI</t>
  </si>
  <si>
    <t>VHC</t>
  </si>
  <si>
    <t>DIG</t>
  </si>
  <si>
    <t>FRT</t>
  </si>
  <si>
    <t>ACB</t>
  </si>
  <si>
    <t>CTG</t>
  </si>
  <si>
    <t>CEO</t>
  </si>
  <si>
    <t>VCI</t>
  </si>
  <si>
    <t>KDC</t>
  </si>
  <si>
    <t>HDC</t>
  </si>
  <si>
    <t>KDH</t>
  </si>
  <si>
    <t>EVF</t>
  </si>
  <si>
    <t>TTF</t>
  </si>
  <si>
    <t>HQC</t>
  </si>
  <si>
    <t>VC3</t>
  </si>
  <si>
    <t>EIB</t>
  </si>
  <si>
    <t>MSB</t>
  </si>
  <si>
    <t>KOS</t>
  </si>
  <si>
    <t>IJC</t>
  </si>
  <si>
    <t>NLG</t>
  </si>
  <si>
    <t>LPB</t>
  </si>
  <si>
    <t>SAB</t>
  </si>
  <si>
    <t>MBS</t>
  </si>
  <si>
    <t>SHB</t>
  </si>
  <si>
    <t>VCB</t>
  </si>
  <si>
    <t>ORS</t>
  </si>
  <si>
    <t>VIC</t>
  </si>
  <si>
    <t>VJC</t>
  </si>
  <si>
    <t>HCM</t>
  </si>
  <si>
    <t>POW</t>
  </si>
  <si>
    <t>KSB</t>
  </si>
  <si>
    <t>PVT</t>
  </si>
  <si>
    <t>DGC</t>
  </si>
  <si>
    <t>HNX</t>
  </si>
  <si>
    <t>PVS</t>
  </si>
  <si>
    <t>IDJ</t>
  </si>
  <si>
    <t>NTL</t>
  </si>
  <si>
    <t>VND</t>
  </si>
  <si>
    <t>SHS</t>
  </si>
  <si>
    <t>BVS</t>
  </si>
  <si>
    <t>SSI</t>
  </si>
  <si>
    <t>VCG</t>
  </si>
  <si>
    <t>PET</t>
  </si>
  <si>
    <t>VNINDEX</t>
  </si>
  <si>
    <t>VN30</t>
  </si>
  <si>
    <t>MSN</t>
  </si>
  <si>
    <t>HSG</t>
  </si>
  <si>
    <t>BID</t>
  </si>
  <si>
    <t>VSC</t>
  </si>
  <si>
    <t>PAN</t>
  </si>
  <si>
    <t>HDB</t>
  </si>
  <si>
    <t>MBB</t>
  </si>
  <si>
    <t>GAS</t>
  </si>
  <si>
    <t>NKG</t>
  </si>
  <si>
    <t>LCG</t>
  </si>
  <si>
    <t>HHV</t>
  </si>
  <si>
    <t>EVG</t>
  </si>
  <si>
    <t>PVD</t>
  </si>
  <si>
    <t>TNH</t>
  </si>
  <si>
    <t>PC1</t>
  </si>
  <si>
    <t>GVR</t>
  </si>
  <si>
    <t>CTS</t>
  </si>
  <si>
    <t>MWG</t>
  </si>
  <si>
    <t>VNM</t>
  </si>
  <si>
    <t>OCB</t>
  </si>
  <si>
    <t>GEX</t>
  </si>
  <si>
    <t>CTR</t>
  </si>
  <si>
    <t>DBC</t>
  </si>
  <si>
    <t>FIR</t>
  </si>
  <si>
    <t>VIX</t>
  </si>
  <si>
    <t>VDS</t>
  </si>
  <si>
    <t>PVC</t>
  </si>
  <si>
    <t>DRC</t>
  </si>
  <si>
    <t>DGW</t>
  </si>
  <si>
    <t>PLX</t>
  </si>
  <si>
    <t>DL1</t>
  </si>
  <si>
    <t>Diem so Xu huong</t>
  </si>
  <si>
    <t>Gia Dong Cua</t>
  </si>
  <si>
    <t>Khoi luong</t>
  </si>
  <si>
    <t>% Tang Gia</t>
  </si>
  <si>
    <t>Gia tri bat day</t>
  </si>
  <si>
    <t>RSI(14)</t>
  </si>
  <si>
    <t>NhomNganh</t>
  </si>
  <si>
    <t>ThucPham</t>
  </si>
  <si>
    <t>BVH</t>
  </si>
  <si>
    <t>Khac</t>
  </si>
  <si>
    <t>BanLe</t>
  </si>
  <si>
    <t>ChungKhoan</t>
  </si>
  <si>
    <t>BatDongSan</t>
  </si>
  <si>
    <t>NganHang</t>
  </si>
  <si>
    <t>DauKhi</t>
  </si>
  <si>
    <t>BCM</t>
  </si>
  <si>
    <t>BDS-KCN</t>
  </si>
  <si>
    <t>Dien-NL</t>
  </si>
  <si>
    <t>DetMay</t>
  </si>
  <si>
    <t>CangBien</t>
  </si>
  <si>
    <t>KHP</t>
  </si>
  <si>
    <t>Thep</t>
  </si>
  <si>
    <t>ThuySan</t>
  </si>
  <si>
    <t>DauTuCong</t>
  </si>
  <si>
    <t>FIT</t>
  </si>
  <si>
    <t>CoPhieu</t>
  </si>
  <si>
    <t>Suc manh HP rsi</t>
  </si>
  <si>
    <t>VIP</t>
  </si>
  <si>
    <t>Thanlong</t>
  </si>
  <si>
    <t>API</t>
  </si>
  <si>
    <t>C4G</t>
  </si>
  <si>
    <t>DXP</t>
  </si>
  <si>
    <t>HAX</t>
  </si>
  <si>
    <t>HVH</t>
  </si>
  <si>
    <t>PNJ</t>
  </si>
  <si>
    <t>QCG</t>
  </si>
  <si>
    <t>SAM</t>
  </si>
  <si>
    <t>TCD</t>
  </si>
  <si>
    <t>TLD</t>
  </si>
  <si>
    <t>VGS</t>
  </si>
  <si>
    <t>SucManhNganh</t>
  </si>
  <si>
    <t>ABS</t>
  </si>
  <si>
    <t>APS</t>
  </si>
  <si>
    <t>CKG</t>
  </si>
  <si>
    <t>CMX</t>
  </si>
  <si>
    <t>GEG</t>
  </si>
  <si>
    <t>PLC</t>
  </si>
  <si>
    <t>SBS</t>
  </si>
  <si>
    <t>XuHuongNganh</t>
  </si>
  <si>
    <t>BatDay</t>
  </si>
  <si>
    <t>PhanHoa</t>
  </si>
  <si>
    <t>Ma20</t>
  </si>
  <si>
    <t>Ma50</t>
  </si>
  <si>
    <t>Ma150</t>
  </si>
  <si>
    <t>RSI.Nganh</t>
  </si>
  <si>
    <t>Ticker</t>
  </si>
  <si>
    <t xml:space="preserve">  TrangThai  </t>
  </si>
  <si>
    <t xml:space="preserve"> </t>
  </si>
  <si>
    <t>DPR</t>
  </si>
  <si>
    <t>HT1</t>
  </si>
  <si>
    <t>HTN</t>
  </si>
  <si>
    <t>MIG</t>
  </si>
  <si>
    <t>NAF</t>
  </si>
  <si>
    <t>SRA</t>
  </si>
  <si>
    <t>TLH</t>
  </si>
  <si>
    <t>TSC</t>
  </si>
  <si>
    <t>VPG</t>
  </si>
  <si>
    <t>Batday</t>
  </si>
  <si>
    <t>PhienNamGiu</t>
  </si>
  <si>
    <t>if(</t>
  </si>
  <si>
    <t>Batday1</t>
  </si>
  <si>
    <t>Batday2</t>
  </si>
  <si>
    <t>Ngày</t>
  </si>
  <si>
    <t>Trạng thái</t>
  </si>
  <si>
    <t>Số phiên</t>
  </si>
  <si>
    <t>Tín hiệu 2</t>
  </si>
  <si>
    <t>Tín hiệu 1</t>
  </si>
  <si>
    <t>Đường xanh</t>
  </si>
  <si>
    <t>Đường tím</t>
  </si>
  <si>
    <t>DangGiam</t>
  </si>
  <si>
    <t>HPG</t>
  </si>
  <si>
    <t>CST</t>
  </si>
  <si>
    <t>Than-KS</t>
  </si>
  <si>
    <t>%LaiLo</t>
  </si>
  <si>
    <t>Giaban</t>
  </si>
  <si>
    <t>%LaiBan</t>
  </si>
  <si>
    <t>PhienNamNgoai</t>
  </si>
  <si>
    <t>0.0</t>
  </si>
  <si>
    <t>-1.0</t>
  </si>
  <si>
    <t>-0.4</t>
  </si>
  <si>
    <t>4.6</t>
  </si>
  <si>
    <t>3.4</t>
  </si>
  <si>
    <t>1.4</t>
  </si>
  <si>
    <t>-1.2</t>
  </si>
  <si>
    <t>% Chenh lech so voi bat day</t>
  </si>
  <si>
    <t>Giá tri</t>
  </si>
  <si>
    <t>CII</t>
  </si>
  <si>
    <t>FCN</t>
  </si>
  <si>
    <t>BSI</t>
  </si>
  <si>
    <t>CTD</t>
  </si>
  <si>
    <t>PHR</t>
  </si>
  <si>
    <t>HC-PhanBon-NN</t>
  </si>
  <si>
    <t>Phongthu</t>
  </si>
  <si>
    <t>Xuatkhau</t>
  </si>
  <si>
    <t xml:space="preserve"> Xu huong</t>
  </si>
  <si>
    <t>XuHuong</t>
  </si>
  <si>
    <t>SucManh</t>
  </si>
  <si>
    <t>Banle</t>
  </si>
  <si>
    <t>PhongThu</t>
  </si>
  <si>
    <t>XuatKhau</t>
  </si>
  <si>
    <t>BDS</t>
  </si>
  <si>
    <t>DautuCong</t>
  </si>
  <si>
    <t>Bank</t>
  </si>
  <si>
    <t>CK</t>
  </si>
  <si>
    <t>RS.2nam</t>
  </si>
  <si>
    <t>RS.namdau</t>
  </si>
  <si>
    <t>RS.IBD</t>
  </si>
  <si>
    <t>Volum(K)</t>
  </si>
  <si>
    <t>Giatri(ty)</t>
  </si>
  <si>
    <t>-6.8</t>
  </si>
  <si>
    <t>HC-PB-NN</t>
  </si>
  <si>
    <t>7.2</t>
  </si>
  <si>
    <t>9.3</t>
  </si>
  <si>
    <t>5.2</t>
  </si>
  <si>
    <t>Cổ phiếu</t>
  </si>
  <si>
    <t xml:space="preserve">  S y m b o l  </t>
  </si>
  <si>
    <t xml:space="preserve">  D a t e  </t>
  </si>
  <si>
    <t>Currant</t>
  </si>
  <si>
    <t xml:space="preserve">DIEM MUA song to </t>
  </si>
  <si>
    <t>Diem Mua song nho</t>
  </si>
  <si>
    <t>DIEM BAN song to</t>
  </si>
  <si>
    <t>Diem Ban song nho</t>
  </si>
  <si>
    <t>%TangGia</t>
  </si>
  <si>
    <t>Lãi/lỗ</t>
  </si>
  <si>
    <t>Giá hiện tại</t>
  </si>
  <si>
    <t>Lãi Lỗ</t>
  </si>
  <si>
    <t>VIG</t>
  </si>
  <si>
    <t>TNT</t>
  </si>
  <si>
    <t>DangTang</t>
  </si>
  <si>
    <t>MSH</t>
  </si>
  <si>
    <t>STT</t>
  </si>
  <si>
    <t xml:space="preserve"> RS </t>
  </si>
  <si>
    <t>RS.nhanh</t>
  </si>
  <si>
    <t>RSI.7</t>
  </si>
  <si>
    <t>RSI.14</t>
  </si>
  <si>
    <t>RSI.21</t>
  </si>
  <si>
    <t>RSI.28</t>
  </si>
  <si>
    <t>TinHieu1</t>
  </si>
  <si>
    <t>TinHieu2</t>
  </si>
  <si>
    <t>TinHieu3</t>
  </si>
  <si>
    <t>%Gia</t>
  </si>
  <si>
    <t xml:space="preserve">  Gia  </t>
  </si>
  <si>
    <t>cancung</t>
  </si>
  <si>
    <t>TTchung</t>
  </si>
  <si>
    <t>GiaMua</t>
  </si>
  <si>
    <t>Tot</t>
  </si>
  <si>
    <t>8.0</t>
  </si>
  <si>
    <t>1.1</t>
  </si>
  <si>
    <t>-0.7</t>
  </si>
  <si>
    <t>Xau</t>
  </si>
  <si>
    <t>3.9</t>
  </si>
  <si>
    <t>-2.3</t>
  </si>
  <si>
    <t>3.5</t>
  </si>
  <si>
    <t>VN30F1M</t>
  </si>
  <si>
    <t>-13.9</t>
  </si>
  <si>
    <t>NBC</t>
  </si>
  <si>
    <t>-2.0</t>
  </si>
  <si>
    <t>-11.5</t>
  </si>
  <si>
    <t>-1.6</t>
  </si>
  <si>
    <t>-1.7</t>
  </si>
  <si>
    <t>-12.3</t>
  </si>
  <si>
    <t>-12.2</t>
  </si>
  <si>
    <t>-10.5</t>
  </si>
  <si>
    <t>-11.8</t>
  </si>
  <si>
    <t>-3.5</t>
  </si>
  <si>
    <t>-27.6</t>
  </si>
  <si>
    <t>-26.0</t>
  </si>
  <si>
    <t>-22.3</t>
  </si>
  <si>
    <t>DiemMua</t>
  </si>
  <si>
    <t>-29.8</t>
  </si>
  <si>
    <t>-23.4</t>
  </si>
  <si>
    <t>-25.4</t>
  </si>
  <si>
    <t>-20.4</t>
  </si>
  <si>
    <t>-20.2</t>
  </si>
  <si>
    <t>-18.2</t>
  </si>
  <si>
    <t>Bình quân</t>
  </si>
  <si>
    <t>Xu hướng</t>
  </si>
  <si>
    <t>Mã CP</t>
  </si>
  <si>
    <t>RSI.hp</t>
  </si>
  <si>
    <t>6.7</t>
  </si>
  <si>
    <t>-28.9</t>
  </si>
  <si>
    <t>-11.2</t>
  </si>
  <si>
    <t>-0.8</t>
  </si>
  <si>
    <t>-0.3</t>
  </si>
  <si>
    <t>-25.1</t>
  </si>
  <si>
    <t>-6.0</t>
  </si>
  <si>
    <t>1.5</t>
  </si>
  <si>
    <t>-15.7</t>
  </si>
  <si>
    <t>-24.6</t>
  </si>
  <si>
    <t>-5.2</t>
  </si>
  <si>
    <t>-26.4</t>
  </si>
  <si>
    <t>-26.2</t>
  </si>
  <si>
    <t>-11.0</t>
  </si>
  <si>
    <t>2.1</t>
  </si>
  <si>
    <t>-13.1</t>
  </si>
  <si>
    <t>-23.8</t>
  </si>
  <si>
    <t>-19.8</t>
  </si>
  <si>
    <t>-17.1</t>
  </si>
  <si>
    <t>-18.3</t>
  </si>
  <si>
    <t>0.2</t>
  </si>
  <si>
    <t>2.9</t>
  </si>
  <si>
    <t>5.5</t>
  </si>
  <si>
    <t>-7.4</t>
  </si>
  <si>
    <t>-23.0</t>
  </si>
  <si>
    <t>-44.9</t>
  </si>
  <si>
    <t>-11.9</t>
  </si>
  <si>
    <t>-18.9</t>
  </si>
  <si>
    <t>-21.3</t>
  </si>
  <si>
    <t>-14.0</t>
  </si>
  <si>
    <t>-52.6</t>
  </si>
  <si>
    <t>-9.7</t>
  </si>
  <si>
    <t>10.0</t>
  </si>
  <si>
    <t>-17.0</t>
  </si>
  <si>
    <t>-7.8</t>
  </si>
  <si>
    <t>-41.8</t>
  </si>
  <si>
    <t>-25.9</t>
  </si>
  <si>
    <t>16.7</t>
  </si>
  <si>
    <t>-16.8</t>
  </si>
  <si>
    <t>Điểm xu hướng</t>
  </si>
  <si>
    <t>CTI</t>
  </si>
  <si>
    <t>Bình Quân RS</t>
  </si>
  <si>
    <t>Bình Quân RSI</t>
  </si>
  <si>
    <t>RS</t>
  </si>
  <si>
    <t>NT2</t>
  </si>
  <si>
    <t>PPC</t>
  </si>
  <si>
    <t>AAA</t>
  </si>
  <si>
    <t>APH</t>
  </si>
  <si>
    <t>PGN</t>
  </si>
  <si>
    <t>AAV</t>
  </si>
  <si>
    <t>ASM</t>
  </si>
  <si>
    <t>BAF</t>
  </si>
  <si>
    <t>BCC</t>
  </si>
  <si>
    <t>CTF</t>
  </si>
  <si>
    <t>DDG</t>
  </si>
  <si>
    <t>DRH</t>
  </si>
  <si>
    <t>ITC</t>
  </si>
  <si>
    <t>LHG</t>
  </si>
  <si>
    <t>LIG</t>
  </si>
  <si>
    <t>MBG</t>
  </si>
  <si>
    <t>NVB</t>
  </si>
  <si>
    <t>TDH</t>
  </si>
  <si>
    <t>chính</t>
  </si>
  <si>
    <t>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</si>
</sst>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wrapText="1"/>
    </xf>
    <xf numFmtId="0" fontId="0" fillId="33" borderId="0" xfId="0" applyFill="1"/>
    <xf numFmtId="14" fontId="0" fillId="33" borderId="0" xfId="0" applyNumberFormat="1" applyFill="1"/>
    <xf numFmtId="0" fontId="18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6" fillId="0" borderId="0" xfId="0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0" fillId="35" borderId="0" xfId="0" applyFill="1"/>
    <xf numFmtId="0" fontId="18" fillId="35" borderId="11" xfId="0" applyFont="1" applyFill="1" applyBorder="1" applyAlignment="1">
      <alignment wrapText="1"/>
    </xf>
    <xf numFmtId="14" fontId="0" fillId="35" borderId="0" xfId="0" applyNumberFormat="1" applyFill="1"/>
    <xf numFmtId="0" fontId="18" fillId="36" borderId="10" xfId="0" applyFont="1" applyFill="1" applyBorder="1" applyAlignment="1">
      <alignment wrapText="1"/>
    </xf>
    <xf numFmtId="14" fontId="18" fillId="36" borderId="10" xfId="0" applyNumberFormat="1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0" fillId="36" borderId="0" xfId="0" applyFill="1"/>
    <xf numFmtId="14" fontId="0" fillId="36" borderId="0" xfId="0" applyNumberFormat="1" applyFill="1"/>
    <xf numFmtId="0" fontId="16" fillId="36" borderId="0" xfId="0" applyFont="1" applyFill="1"/>
    <xf numFmtId="0" fontId="18" fillId="35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164" fontId="0" fillId="0" borderId="0" xfId="0" applyNumberFormat="1"/>
    <xf numFmtId="0" fontId="0" fillId="0" borderId="13" xfId="0" applyBorder="1"/>
    <xf numFmtId="165" fontId="0" fillId="0" borderId="13" xfId="0" applyNumberFormat="1" applyBorder="1"/>
    <xf numFmtId="0" fontId="0" fillId="37" borderId="0" xfId="0" applyFill="1"/>
    <xf numFmtId="0" fontId="18" fillId="35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99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app!$BG$1</c:f>
              <c:strCache>
                <c:ptCount val="1"/>
                <c:pt idx="0">
                  <c:v>Điểm xu hướng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app!$BF$2:$BF$7</c:f>
              <c:strCache>
                <c:ptCount val="6"/>
                <c:pt idx="0">
                  <c:v>CMX</c:v>
                </c:pt>
                <c:pt idx="1">
                  <c:v>CST</c:v>
                </c:pt>
                <c:pt idx="2">
                  <c:v>CTG</c:v>
                </c:pt>
                <c:pt idx="3">
                  <c:v>GIL</c:v>
                </c:pt>
                <c:pt idx="4">
                  <c:v>HAX</c:v>
                </c:pt>
                <c:pt idx="5">
                  <c:v>KOS</c:v>
                </c:pt>
              </c:strCache>
            </c:strRef>
          </c:cat>
          <c:val>
            <c:numRef>
              <c:f>app!$BG$2:$BG$7</c:f>
              <c:numCache>
                <c:formatCode>General</c:formatCode>
                <c:ptCount val="6"/>
                <c:pt idx="0">
                  <c:v>40</c:v>
                </c:pt>
                <c:pt idx="1">
                  <c:v>10</c:v>
                </c:pt>
                <c:pt idx="2">
                  <c:v>70</c:v>
                </c:pt>
                <c:pt idx="3">
                  <c:v>55</c:v>
                </c:pt>
                <c:pt idx="4">
                  <c:v>65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BC9-A8F9-FD3557C444E5}"/>
            </c:ext>
          </c:extLst>
        </c:ser>
        <c:ser>
          <c:idx val="1"/>
          <c:order val="1"/>
          <c:tx>
            <c:strRef>
              <c:f>app!$BH$1</c:f>
              <c:strCache>
                <c:ptCount val="1"/>
                <c:pt idx="0">
                  <c:v>Bình Quân RSI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app!$BF$2:$BF$7</c:f>
              <c:strCache>
                <c:ptCount val="6"/>
                <c:pt idx="0">
                  <c:v>CMX</c:v>
                </c:pt>
                <c:pt idx="1">
                  <c:v>CST</c:v>
                </c:pt>
                <c:pt idx="2">
                  <c:v>CTG</c:v>
                </c:pt>
                <c:pt idx="3">
                  <c:v>GIL</c:v>
                </c:pt>
                <c:pt idx="4">
                  <c:v>HAX</c:v>
                </c:pt>
                <c:pt idx="5">
                  <c:v>KOS</c:v>
                </c:pt>
              </c:strCache>
            </c:strRef>
          </c:cat>
          <c:val>
            <c:numRef>
              <c:f>app!$BH$2:$BH$7</c:f>
              <c:numCache>
                <c:formatCode>General</c:formatCode>
                <c:ptCount val="6"/>
                <c:pt idx="0">
                  <c:v>76</c:v>
                </c:pt>
                <c:pt idx="1">
                  <c:v>64</c:v>
                </c:pt>
                <c:pt idx="2">
                  <c:v>70</c:v>
                </c:pt>
                <c:pt idx="3">
                  <c:v>66</c:v>
                </c:pt>
                <c:pt idx="4">
                  <c:v>86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7-4BC9-A8F9-FD3557C444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08406792"/>
        <c:axId val="808401392"/>
      </c:barChart>
      <c:catAx>
        <c:axId val="80840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1392"/>
        <c:crosses val="autoZero"/>
        <c:auto val="1"/>
        <c:lblAlgn val="ctr"/>
        <c:lblOffset val="100"/>
        <c:noMultiLvlLbl val="0"/>
      </c:catAx>
      <c:valAx>
        <c:axId val="8084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6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app!$AY$1</c:f>
              <c:strCache>
                <c:ptCount val="1"/>
                <c:pt idx="0">
                  <c:v>Điểm xu hướng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app!$AX$2:$AX$5</c:f>
            </c:multiLvlStrRef>
          </c:cat>
          <c:val>
            <c:numRef>
              <c:f>app!$AY$2:$AY$5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B-4B68-A978-ADD73A4A7AD4}"/>
            </c:ext>
          </c:extLst>
        </c:ser>
        <c:ser>
          <c:idx val="1"/>
          <c:order val="1"/>
          <c:tx>
            <c:strRef>
              <c:f>app!$AZ$1</c:f>
              <c:strCache>
                <c:ptCount val="1"/>
                <c:pt idx="0">
                  <c:v>Bình Quân 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app!$AX$2:$AX$5</c:f>
            </c:multiLvlStrRef>
          </c:cat>
          <c:val>
            <c:numRef>
              <c:f>app!$AZ$2:$AZ$5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B-4B68-A978-ADD73A4A7A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08408952"/>
        <c:axId val="808413632"/>
      </c:barChart>
      <c:catAx>
        <c:axId val="80840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13632"/>
        <c:crosses val="autoZero"/>
        <c:auto val="1"/>
        <c:lblAlgn val="ctr"/>
        <c:lblOffset val="100"/>
        <c:noMultiLvlLbl val="0"/>
      </c:catAx>
      <c:valAx>
        <c:axId val="8084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89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KQ!$R$1</c:f>
              <c:strCache>
                <c:ptCount val="1"/>
                <c:pt idx="0">
                  <c:v>XuHuongNganh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KQ!$Q$2:$Q$6</c:f>
              <c:strCache>
                <c:ptCount val="5"/>
                <c:pt idx="0">
                  <c:v>NganHang</c:v>
                </c:pt>
                <c:pt idx="1">
                  <c:v>ChungKhoan</c:v>
                </c:pt>
                <c:pt idx="2">
                  <c:v>BatDongSan</c:v>
                </c:pt>
                <c:pt idx="3">
                  <c:v>Thep</c:v>
                </c:pt>
                <c:pt idx="4">
                  <c:v>DauTuCong</c:v>
                </c:pt>
              </c:strCache>
            </c:strRef>
          </c:cat>
          <c:val>
            <c:numRef>
              <c:f>KQ!$R$2:$R$6</c:f>
              <c:numCache>
                <c:formatCode>General</c:formatCode>
                <c:ptCount val="5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40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A-4239-A723-FFFD7EBC46B8}"/>
            </c:ext>
          </c:extLst>
        </c:ser>
        <c:ser>
          <c:idx val="1"/>
          <c:order val="1"/>
          <c:tx>
            <c:strRef>
              <c:f>KQ!$S$1</c:f>
              <c:strCache>
                <c:ptCount val="1"/>
                <c:pt idx="0">
                  <c:v>SucManhNganh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KQ!$Q$2:$Q$6</c:f>
              <c:strCache>
                <c:ptCount val="5"/>
                <c:pt idx="0">
                  <c:v>NganHang</c:v>
                </c:pt>
                <c:pt idx="1">
                  <c:v>ChungKhoan</c:v>
                </c:pt>
                <c:pt idx="2">
                  <c:v>BatDongSan</c:v>
                </c:pt>
                <c:pt idx="3">
                  <c:v>Thep</c:v>
                </c:pt>
                <c:pt idx="4">
                  <c:v>DauTuCong</c:v>
                </c:pt>
              </c:strCache>
            </c:strRef>
          </c:cat>
          <c:val>
            <c:numRef>
              <c:f>KQ!$S$2:$S$6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80</c:v>
                </c:pt>
                <c:pt idx="3">
                  <c:v>55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A-4239-A723-FFFD7EBC46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693141618167293E-2"/>
          <c:y val="0.1769041769041769"/>
          <c:w val="0.88542280041081822"/>
          <c:h val="0.719541101588345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Sheet2!$B$2:$B$6</c:f>
            </c:numRef>
          </c:val>
          <c:extLst>
            <c:ext xmlns:c16="http://schemas.microsoft.com/office/drawing/2014/chart" uri="{C3380CC4-5D6E-409C-BE32-E72D297353CC}">
              <c16:uniqueId val="{00000000-14EB-4D54-9409-B5CFA013D30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 Xu huong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75</c:v>
                </c:pt>
                <c:pt idx="3">
                  <c:v>85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B-4D54-9409-B5CFA013D30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Sheet2!$D$2:$D$6</c:f>
            </c:numRef>
          </c:val>
          <c:extLst>
            <c:ext xmlns:c16="http://schemas.microsoft.com/office/drawing/2014/chart" uri="{C3380CC4-5D6E-409C-BE32-E72D297353CC}">
              <c16:uniqueId val="{00000002-14EB-4D54-9409-B5CFA013D301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Sheet2!$E$2:$E$6</c:f>
            </c:numRef>
          </c:val>
          <c:extLst>
            <c:ext xmlns:c16="http://schemas.microsoft.com/office/drawing/2014/chart" uri="{C3380CC4-5D6E-409C-BE32-E72D297353CC}">
              <c16:uniqueId val="{00000003-14EB-4D54-9409-B5CFA013D301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Sheet2!$F$2:$F$6</c:f>
            </c:numRef>
          </c:val>
          <c:extLst>
            <c:ext xmlns:c16="http://schemas.microsoft.com/office/drawing/2014/chart" uri="{C3380CC4-5D6E-409C-BE32-E72D297353CC}">
              <c16:uniqueId val="{00000004-14EB-4D54-9409-B5CFA013D301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Sheet2!$G$2:$G$6</c:f>
            </c:numRef>
          </c:val>
          <c:extLst>
            <c:ext xmlns:c16="http://schemas.microsoft.com/office/drawing/2014/chart" uri="{C3380CC4-5D6E-409C-BE32-E72D297353CC}">
              <c16:uniqueId val="{00000005-14EB-4D54-9409-B5CFA013D301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Sheet2!$H$2:$H$6</c:f>
            </c:numRef>
          </c:val>
          <c:extLst>
            <c:ext xmlns:c16="http://schemas.microsoft.com/office/drawing/2014/chart" uri="{C3380CC4-5D6E-409C-BE32-E72D297353CC}">
              <c16:uniqueId val="{00000006-14EB-4D54-9409-B5CFA013D301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EIB</c:v>
                </c:pt>
                <c:pt idx="1">
                  <c:v>TCB</c:v>
                </c:pt>
                <c:pt idx="2">
                  <c:v>EVF</c:v>
                </c:pt>
                <c:pt idx="3">
                  <c:v>NVB</c:v>
                </c:pt>
                <c:pt idx="4">
                  <c:v>VPB</c:v>
                </c:pt>
              </c:strCache>
            </c:strRef>
          </c:cat>
          <c:val>
            <c:numRef>
              <c:f>Sheet2!$I$2:$I$6</c:f>
              <c:numCache>
                <c:formatCode>General</c:formatCode>
                <c:ptCount val="5"/>
                <c:pt idx="0">
                  <c:v>75.900000000000006</c:v>
                </c:pt>
                <c:pt idx="1">
                  <c:v>69.400000000000006</c:v>
                </c:pt>
                <c:pt idx="2">
                  <c:v>65</c:v>
                </c:pt>
                <c:pt idx="3">
                  <c:v>64.8</c:v>
                </c:pt>
                <c:pt idx="4">
                  <c:v>62.3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EB-4D54-9409-B5CFA013D3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52470615086156"/>
          <c:y val="6.6952736559035733E-2"/>
          <c:w val="0.31495058769827683"/>
          <c:h val="8.2924413318114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027184101987258E-2"/>
          <c:y val="0.17692049099285537"/>
          <c:w val="0.88235376827896517"/>
          <c:h val="0.73427759360270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Sheet2!$B$7</c:f>
              <c:strCache>
                <c:ptCount val="1"/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Sheet2!$B$8:$B$12</c:f>
            </c:numRef>
          </c:val>
          <c:extLst>
            <c:ext xmlns:c16="http://schemas.microsoft.com/office/drawing/2014/chart" uri="{C3380CC4-5D6E-409C-BE32-E72D297353CC}">
              <c16:uniqueId val="{00000000-0ECE-447F-BC19-3E93A378CFAB}"/>
            </c:ext>
          </c:extLst>
        </c:ser>
        <c:ser>
          <c:idx val="1"/>
          <c:order val="1"/>
          <c:tx>
            <c:strRef>
              <c:f>Sheet2!$C$7</c:f>
              <c:strCache>
                <c:ptCount val="1"/>
                <c:pt idx="0">
                  <c:v> Xu huong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Sheet2!$C$8:$C$12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40</c:v>
                </c:pt>
                <c:pt idx="3">
                  <c:v>90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E-447F-BC19-3E93A378CFAB}"/>
            </c:ext>
          </c:extLst>
        </c:ser>
        <c:ser>
          <c:idx val="2"/>
          <c:order val="2"/>
          <c:tx>
            <c:strRef>
              <c:f>Sheet2!$D$7</c:f>
              <c:strCache>
                <c:ptCount val="1"/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Sheet2!$D$8:$D$12</c:f>
            </c:numRef>
          </c:val>
          <c:extLst>
            <c:ext xmlns:c16="http://schemas.microsoft.com/office/drawing/2014/chart" uri="{C3380CC4-5D6E-409C-BE32-E72D297353CC}">
              <c16:uniqueId val="{00000002-0ECE-447F-BC19-3E93A378CFAB}"/>
            </c:ext>
          </c:extLst>
        </c:ser>
        <c:ser>
          <c:idx val="3"/>
          <c:order val="3"/>
          <c:tx>
            <c:strRef>
              <c:f>Sheet2!$E$7</c:f>
              <c:strCache>
                <c:ptCount val="1"/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Sheet2!$E$8:$E$12</c:f>
            </c:numRef>
          </c:val>
          <c:extLst>
            <c:ext xmlns:c16="http://schemas.microsoft.com/office/drawing/2014/chart" uri="{C3380CC4-5D6E-409C-BE32-E72D297353CC}">
              <c16:uniqueId val="{00000003-0ECE-447F-BC19-3E93A378CFAB}"/>
            </c:ext>
          </c:extLst>
        </c:ser>
        <c:ser>
          <c:idx val="4"/>
          <c:order val="4"/>
          <c:tx>
            <c:strRef>
              <c:f>Sheet2!$F$7</c:f>
              <c:strCache>
                <c:ptCount val="1"/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Sheet2!$F$8:$F$12</c:f>
            </c:numRef>
          </c:val>
          <c:extLst>
            <c:ext xmlns:c16="http://schemas.microsoft.com/office/drawing/2014/chart" uri="{C3380CC4-5D6E-409C-BE32-E72D297353CC}">
              <c16:uniqueId val="{00000004-0ECE-447F-BC19-3E93A378CFAB}"/>
            </c:ext>
          </c:extLst>
        </c:ser>
        <c:ser>
          <c:idx val="5"/>
          <c:order val="5"/>
          <c:tx>
            <c:strRef>
              <c:f>Sheet2!$G$7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Sheet2!$G$8:$G$12</c:f>
            </c:numRef>
          </c:val>
          <c:extLst>
            <c:ext xmlns:c16="http://schemas.microsoft.com/office/drawing/2014/chart" uri="{C3380CC4-5D6E-409C-BE32-E72D297353CC}">
              <c16:uniqueId val="{00000005-0ECE-447F-BC19-3E93A378CFAB}"/>
            </c:ext>
          </c:extLst>
        </c:ser>
        <c:ser>
          <c:idx val="6"/>
          <c:order val="6"/>
          <c:tx>
            <c:strRef>
              <c:f>Sheet2!$H$7</c:f>
              <c:strCache>
                <c:ptCount val="1"/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Sheet2!$H$8:$H$12</c:f>
            </c:numRef>
          </c:val>
          <c:extLst>
            <c:ext xmlns:c16="http://schemas.microsoft.com/office/drawing/2014/chart" uri="{C3380CC4-5D6E-409C-BE32-E72D297353CC}">
              <c16:uniqueId val="{00000006-0ECE-447F-BC19-3E93A378CFAB}"/>
            </c:ext>
          </c:extLst>
        </c:ser>
        <c:ser>
          <c:idx val="7"/>
          <c:order val="7"/>
          <c:tx>
            <c:strRef>
              <c:f>Sheet2!$I$7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Sheet2!$A$8:$A$12</c:f>
              <c:strCache>
                <c:ptCount val="5"/>
                <c:pt idx="0">
                  <c:v>VIX</c:v>
                </c:pt>
                <c:pt idx="1">
                  <c:v>SHS</c:v>
                </c:pt>
                <c:pt idx="2">
                  <c:v>CTS</c:v>
                </c:pt>
                <c:pt idx="3">
                  <c:v>VND</c:v>
                </c:pt>
                <c:pt idx="4">
                  <c:v>FTS</c:v>
                </c:pt>
              </c:strCache>
            </c:strRef>
          </c:cat>
          <c:val>
            <c:numRef>
              <c:f>Sheet2!$I$8:$I$12</c:f>
              <c:numCache>
                <c:formatCode>General</c:formatCode>
                <c:ptCount val="5"/>
                <c:pt idx="0">
                  <c:v>69.599999999999994</c:v>
                </c:pt>
                <c:pt idx="1">
                  <c:v>64.400000000000006</c:v>
                </c:pt>
                <c:pt idx="2">
                  <c:v>57.8</c:v>
                </c:pt>
                <c:pt idx="3">
                  <c:v>57.1</c:v>
                </c:pt>
                <c:pt idx="4">
                  <c:v>52.2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CE-447F-BC19-3E93A378C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830661792275968"/>
          <c:y val="7.8732551280730576E-2"/>
          <c:w val="0.3233867641544807"/>
          <c:h val="7.8567215305932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2192169286596E-2"/>
          <c:y val="0.15611673540310331"/>
          <c:w val="0.88152260515275893"/>
          <c:h val="0.7379379213624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Sheet2!$B$13</c:f>
              <c:strCache>
                <c:ptCount val="1"/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Sheet2!$B$14:$B$18</c:f>
            </c:numRef>
          </c:val>
          <c:extLst>
            <c:ext xmlns:c16="http://schemas.microsoft.com/office/drawing/2014/chart" uri="{C3380CC4-5D6E-409C-BE32-E72D297353CC}">
              <c16:uniqueId val="{00000000-DAA1-4019-956A-E0C90BB08FD4}"/>
            </c:ext>
          </c:extLst>
        </c:ser>
        <c:ser>
          <c:idx val="1"/>
          <c:order val="1"/>
          <c:tx>
            <c:strRef>
              <c:f>Sheet2!$C$13</c:f>
              <c:strCache>
                <c:ptCount val="1"/>
                <c:pt idx="0">
                  <c:v> Xu huong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Sheet2!$C$14:$C$18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1-4019-956A-E0C90BB08FD4}"/>
            </c:ext>
          </c:extLst>
        </c:ser>
        <c:ser>
          <c:idx val="2"/>
          <c:order val="2"/>
          <c:tx>
            <c:strRef>
              <c:f>Sheet2!$D$13</c:f>
              <c:strCache>
                <c:ptCount val="1"/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Sheet2!$D$14:$D$18</c:f>
            </c:numRef>
          </c:val>
          <c:extLst>
            <c:ext xmlns:c16="http://schemas.microsoft.com/office/drawing/2014/chart" uri="{C3380CC4-5D6E-409C-BE32-E72D297353CC}">
              <c16:uniqueId val="{00000002-DAA1-4019-956A-E0C90BB08FD4}"/>
            </c:ext>
          </c:extLst>
        </c:ser>
        <c:ser>
          <c:idx val="3"/>
          <c:order val="3"/>
          <c:tx>
            <c:strRef>
              <c:f>Sheet2!$E$13</c:f>
              <c:strCache>
                <c:ptCount val="1"/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Sheet2!$E$14:$E$18</c:f>
            </c:numRef>
          </c:val>
          <c:extLst>
            <c:ext xmlns:c16="http://schemas.microsoft.com/office/drawing/2014/chart" uri="{C3380CC4-5D6E-409C-BE32-E72D297353CC}">
              <c16:uniqueId val="{00000003-DAA1-4019-956A-E0C90BB08FD4}"/>
            </c:ext>
          </c:extLst>
        </c:ser>
        <c:ser>
          <c:idx val="4"/>
          <c:order val="4"/>
          <c:tx>
            <c:strRef>
              <c:f>Sheet2!$F$13</c:f>
              <c:strCache>
                <c:ptCount val="1"/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Sheet2!$F$14:$F$18</c:f>
            </c:numRef>
          </c:val>
          <c:extLst>
            <c:ext xmlns:c16="http://schemas.microsoft.com/office/drawing/2014/chart" uri="{C3380CC4-5D6E-409C-BE32-E72D297353CC}">
              <c16:uniqueId val="{00000004-DAA1-4019-956A-E0C90BB08FD4}"/>
            </c:ext>
          </c:extLst>
        </c:ser>
        <c:ser>
          <c:idx val="5"/>
          <c:order val="5"/>
          <c:tx>
            <c:strRef>
              <c:f>Sheet2!$G$13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Sheet2!$G$14:$G$18</c:f>
            </c:numRef>
          </c:val>
          <c:extLst>
            <c:ext xmlns:c16="http://schemas.microsoft.com/office/drawing/2014/chart" uri="{C3380CC4-5D6E-409C-BE32-E72D297353CC}">
              <c16:uniqueId val="{00000005-DAA1-4019-956A-E0C90BB08FD4}"/>
            </c:ext>
          </c:extLst>
        </c:ser>
        <c:ser>
          <c:idx val="6"/>
          <c:order val="6"/>
          <c:tx>
            <c:strRef>
              <c:f>Sheet2!$H$13</c:f>
              <c:strCache>
                <c:ptCount val="1"/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Sheet2!$H$14:$H$18</c:f>
            </c:numRef>
          </c:val>
          <c:extLst>
            <c:ext xmlns:c16="http://schemas.microsoft.com/office/drawing/2014/chart" uri="{C3380CC4-5D6E-409C-BE32-E72D297353CC}">
              <c16:uniqueId val="{00000006-DAA1-4019-956A-E0C90BB08FD4}"/>
            </c:ext>
          </c:extLst>
        </c:ser>
        <c:ser>
          <c:idx val="7"/>
          <c:order val="7"/>
          <c:tx>
            <c:strRef>
              <c:f>Sheet2!$I$13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Sheet2!$A$14:$A$18</c:f>
              <c:strCache>
                <c:ptCount val="5"/>
                <c:pt idx="0">
                  <c:v>VIC</c:v>
                </c:pt>
                <c:pt idx="1">
                  <c:v>VHM</c:v>
                </c:pt>
                <c:pt idx="2">
                  <c:v>NLG</c:v>
                </c:pt>
                <c:pt idx="3">
                  <c:v>ITC</c:v>
                </c:pt>
                <c:pt idx="4">
                  <c:v>CEO</c:v>
                </c:pt>
              </c:strCache>
            </c:strRef>
          </c:cat>
          <c:val>
            <c:numRef>
              <c:f>Sheet2!$I$14:$I$18</c:f>
              <c:numCache>
                <c:formatCode>General</c:formatCode>
                <c:ptCount val="5"/>
                <c:pt idx="0">
                  <c:v>83.2</c:v>
                </c:pt>
                <c:pt idx="1">
                  <c:v>82.3</c:v>
                </c:pt>
                <c:pt idx="2">
                  <c:v>82.1</c:v>
                </c:pt>
                <c:pt idx="3">
                  <c:v>81.8</c:v>
                </c:pt>
                <c:pt idx="4">
                  <c:v>78.2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A1-4019-956A-E0C90BB08F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9"/>
        <c:overlap val="-27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16704741550207"/>
          <c:y val="6.8464672532674048E-2"/>
          <c:w val="0.32567147102469896"/>
          <c:h val="7.7484951438584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95928042526722E-2"/>
          <c:y val="0.14257555109959175"/>
          <c:w val="0.88217843857446288"/>
          <c:h val="0.73750743750414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Sheet2!$B$25</c:f>
              <c:strCache>
                <c:ptCount val="1"/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Sheet2!$B$26:$B$30</c:f>
            </c:numRef>
          </c:val>
          <c:extLst>
            <c:ext xmlns:c16="http://schemas.microsoft.com/office/drawing/2014/chart" uri="{C3380CC4-5D6E-409C-BE32-E72D297353CC}">
              <c16:uniqueId val="{00000000-9CF8-47DE-9C8B-EFEB1EFDC523}"/>
            </c:ext>
          </c:extLst>
        </c:ser>
        <c:ser>
          <c:idx val="1"/>
          <c:order val="1"/>
          <c:tx>
            <c:strRef>
              <c:f>Sheet2!$C$25</c:f>
              <c:strCache>
                <c:ptCount val="1"/>
                <c:pt idx="0">
                  <c:v>XuHuong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Sheet2!$C$26:$C$30</c:f>
              <c:numCache>
                <c:formatCode>General</c:formatCode>
                <c:ptCount val="5"/>
                <c:pt idx="0">
                  <c:v>90</c:v>
                </c:pt>
                <c:pt idx="1">
                  <c:v>60</c:v>
                </c:pt>
                <c:pt idx="2">
                  <c:v>40</c:v>
                </c:pt>
                <c:pt idx="3">
                  <c:v>90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8-47DE-9C8B-EFEB1EFDC523}"/>
            </c:ext>
          </c:extLst>
        </c:ser>
        <c:ser>
          <c:idx val="2"/>
          <c:order val="2"/>
          <c:tx>
            <c:strRef>
              <c:f>Sheet2!$D$25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Sheet2!$D$26:$D$30</c:f>
            </c:numRef>
          </c:val>
          <c:extLst>
            <c:ext xmlns:c16="http://schemas.microsoft.com/office/drawing/2014/chart" uri="{C3380CC4-5D6E-409C-BE32-E72D297353CC}">
              <c16:uniqueId val="{00000002-9CF8-47DE-9C8B-EFEB1EFDC523}"/>
            </c:ext>
          </c:extLst>
        </c:ser>
        <c:ser>
          <c:idx val="3"/>
          <c:order val="3"/>
          <c:tx>
            <c:strRef>
              <c:f>Sheet2!$E$25</c:f>
              <c:strCache>
                <c:ptCount val="1"/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Sheet2!$E$26:$E$30</c:f>
            </c:numRef>
          </c:val>
          <c:extLst>
            <c:ext xmlns:c16="http://schemas.microsoft.com/office/drawing/2014/chart" uri="{C3380CC4-5D6E-409C-BE32-E72D297353CC}">
              <c16:uniqueId val="{00000003-9CF8-47DE-9C8B-EFEB1EFDC523}"/>
            </c:ext>
          </c:extLst>
        </c:ser>
        <c:ser>
          <c:idx val="4"/>
          <c:order val="4"/>
          <c:tx>
            <c:strRef>
              <c:f>Sheet2!$F$25</c:f>
              <c:strCache>
                <c:ptCount val="1"/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Sheet2!$F$26:$F$30</c:f>
            </c:numRef>
          </c:val>
          <c:extLst>
            <c:ext xmlns:c16="http://schemas.microsoft.com/office/drawing/2014/chart" uri="{C3380CC4-5D6E-409C-BE32-E72D297353CC}">
              <c16:uniqueId val="{00000004-9CF8-47DE-9C8B-EFEB1EFDC523}"/>
            </c:ext>
          </c:extLst>
        </c:ser>
        <c:ser>
          <c:idx val="5"/>
          <c:order val="5"/>
          <c:tx>
            <c:strRef>
              <c:f>Sheet2!$G$25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Sheet2!$G$26:$G$30</c:f>
            </c:numRef>
          </c:val>
          <c:extLst>
            <c:ext xmlns:c16="http://schemas.microsoft.com/office/drawing/2014/chart" uri="{C3380CC4-5D6E-409C-BE32-E72D297353CC}">
              <c16:uniqueId val="{00000005-9CF8-47DE-9C8B-EFEB1EFDC523}"/>
            </c:ext>
          </c:extLst>
        </c:ser>
        <c:ser>
          <c:idx val="6"/>
          <c:order val="6"/>
          <c:tx>
            <c:strRef>
              <c:f>Sheet2!$H$25</c:f>
              <c:strCache>
                <c:ptCount val="1"/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Sheet2!$H$26:$H$30</c:f>
            </c:numRef>
          </c:val>
          <c:extLst>
            <c:ext xmlns:c16="http://schemas.microsoft.com/office/drawing/2014/chart" uri="{C3380CC4-5D6E-409C-BE32-E72D297353CC}">
              <c16:uniqueId val="{00000006-9CF8-47DE-9C8B-EFEB1EFDC523}"/>
            </c:ext>
          </c:extLst>
        </c:ser>
        <c:ser>
          <c:idx val="7"/>
          <c:order val="7"/>
          <c:tx>
            <c:strRef>
              <c:f>Sheet2!$I$25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Sheet2!$A$26:$A$30</c:f>
              <c:strCache>
                <c:ptCount val="5"/>
                <c:pt idx="0">
                  <c:v>CII</c:v>
                </c:pt>
                <c:pt idx="1">
                  <c:v>C4G</c:v>
                </c:pt>
                <c:pt idx="2">
                  <c:v>KSB</c:v>
                </c:pt>
                <c:pt idx="3">
                  <c:v>CTD</c:v>
                </c:pt>
                <c:pt idx="4">
                  <c:v>BCM</c:v>
                </c:pt>
              </c:strCache>
            </c:strRef>
          </c:cat>
          <c:val>
            <c:numRef>
              <c:f>Sheet2!$I$26:$I$30</c:f>
              <c:numCache>
                <c:formatCode>General</c:formatCode>
                <c:ptCount val="5"/>
                <c:pt idx="0">
                  <c:v>68.8</c:v>
                </c:pt>
                <c:pt idx="1">
                  <c:v>58.1</c:v>
                </c:pt>
                <c:pt idx="2">
                  <c:v>58.1</c:v>
                </c:pt>
                <c:pt idx="3">
                  <c:v>54.8</c:v>
                </c:pt>
                <c:pt idx="4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F8-47DE-9C8B-EFEB1EFDC5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977035098630558"/>
          <c:y val="4.3938402436785297E-2"/>
          <c:w val="0.40007181665630098"/>
          <c:h val="7.7612234336697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92798385298727E-2"/>
          <c:y val="0.17879488350414999"/>
          <c:w val="0.88217843857446288"/>
          <c:h val="0.73750743750414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Sheet2!$B$19</c:f>
              <c:strCache>
                <c:ptCount val="1"/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Sheet2!$B$20:$B$24</c:f>
            </c:numRef>
          </c:val>
          <c:extLst>
            <c:ext xmlns:c16="http://schemas.microsoft.com/office/drawing/2014/chart" uri="{C3380CC4-5D6E-409C-BE32-E72D297353CC}">
              <c16:uniqueId val="{00000000-4C32-436C-8910-FE42E025007E}"/>
            </c:ext>
          </c:extLst>
        </c:ser>
        <c:ser>
          <c:idx val="1"/>
          <c:order val="1"/>
          <c:tx>
            <c:strRef>
              <c:f>Sheet2!$C$19</c:f>
              <c:strCache>
                <c:ptCount val="1"/>
                <c:pt idx="0">
                  <c:v> Xu huong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Sheet2!$C$20:$C$24</c:f>
              <c:numCache>
                <c:formatCode>General</c:formatCode>
                <c:ptCount val="5"/>
                <c:pt idx="0">
                  <c:v>40</c:v>
                </c:pt>
                <c:pt idx="1">
                  <c:v>55</c:v>
                </c:pt>
                <c:pt idx="2">
                  <c:v>30</c:v>
                </c:pt>
                <c:pt idx="3">
                  <c:v>60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2-436C-8910-FE42E025007E}"/>
            </c:ext>
          </c:extLst>
        </c:ser>
        <c:ser>
          <c:idx val="2"/>
          <c:order val="2"/>
          <c:tx>
            <c:strRef>
              <c:f>Sheet2!$D$19</c:f>
              <c:strCache>
                <c:ptCount val="1"/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Sheet2!$D$20:$D$24</c:f>
            </c:numRef>
          </c:val>
          <c:extLst>
            <c:ext xmlns:c16="http://schemas.microsoft.com/office/drawing/2014/chart" uri="{C3380CC4-5D6E-409C-BE32-E72D297353CC}">
              <c16:uniqueId val="{00000002-4C32-436C-8910-FE42E025007E}"/>
            </c:ext>
          </c:extLst>
        </c:ser>
        <c:ser>
          <c:idx val="3"/>
          <c:order val="3"/>
          <c:tx>
            <c:strRef>
              <c:f>Sheet2!$E$19</c:f>
              <c:strCache>
                <c:ptCount val="1"/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Sheet2!$E$20:$E$24</c:f>
            </c:numRef>
          </c:val>
          <c:extLst>
            <c:ext xmlns:c16="http://schemas.microsoft.com/office/drawing/2014/chart" uri="{C3380CC4-5D6E-409C-BE32-E72D297353CC}">
              <c16:uniqueId val="{00000003-4C32-436C-8910-FE42E025007E}"/>
            </c:ext>
          </c:extLst>
        </c:ser>
        <c:ser>
          <c:idx val="4"/>
          <c:order val="4"/>
          <c:tx>
            <c:strRef>
              <c:f>Sheet2!$F$19</c:f>
              <c:strCache>
                <c:ptCount val="1"/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Sheet2!$F$20:$F$24</c:f>
            </c:numRef>
          </c:val>
          <c:extLst>
            <c:ext xmlns:c16="http://schemas.microsoft.com/office/drawing/2014/chart" uri="{C3380CC4-5D6E-409C-BE32-E72D297353CC}">
              <c16:uniqueId val="{00000004-4C32-436C-8910-FE42E025007E}"/>
            </c:ext>
          </c:extLst>
        </c:ser>
        <c:ser>
          <c:idx val="5"/>
          <c:order val="5"/>
          <c:tx>
            <c:strRef>
              <c:f>Sheet2!$G$19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Sheet2!$G$20:$G$24</c:f>
            </c:numRef>
          </c:val>
          <c:extLst>
            <c:ext xmlns:c16="http://schemas.microsoft.com/office/drawing/2014/chart" uri="{C3380CC4-5D6E-409C-BE32-E72D297353CC}">
              <c16:uniqueId val="{00000005-4C32-436C-8910-FE42E025007E}"/>
            </c:ext>
          </c:extLst>
        </c:ser>
        <c:ser>
          <c:idx val="6"/>
          <c:order val="6"/>
          <c:tx>
            <c:strRef>
              <c:f>Sheet2!$H$19</c:f>
              <c:strCache>
                <c:ptCount val="1"/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Sheet2!$H$20:$H$24</c:f>
            </c:numRef>
          </c:val>
          <c:extLst>
            <c:ext xmlns:c16="http://schemas.microsoft.com/office/drawing/2014/chart" uri="{C3380CC4-5D6E-409C-BE32-E72D297353CC}">
              <c16:uniqueId val="{00000006-4C32-436C-8910-FE42E025007E}"/>
            </c:ext>
          </c:extLst>
        </c:ser>
        <c:ser>
          <c:idx val="7"/>
          <c:order val="7"/>
          <c:tx>
            <c:strRef>
              <c:f>Sheet2!$I$19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Sheet2!$A$20:$A$24</c:f>
              <c:strCache>
                <c:ptCount val="5"/>
                <c:pt idx="0">
                  <c:v>VGS</c:v>
                </c:pt>
                <c:pt idx="1">
                  <c:v>HSG</c:v>
                </c:pt>
                <c:pt idx="2">
                  <c:v>NKG</c:v>
                </c:pt>
                <c:pt idx="3">
                  <c:v>TLH</c:v>
                </c:pt>
                <c:pt idx="4">
                  <c:v>HPG</c:v>
                </c:pt>
              </c:strCache>
            </c:strRef>
          </c:cat>
          <c:val>
            <c:numRef>
              <c:f>Sheet2!$I$20:$I$24</c:f>
              <c:numCache>
                <c:formatCode>General</c:formatCode>
                <c:ptCount val="5"/>
                <c:pt idx="0">
                  <c:v>61.7</c:v>
                </c:pt>
                <c:pt idx="1">
                  <c:v>61.2</c:v>
                </c:pt>
                <c:pt idx="2">
                  <c:v>58.4</c:v>
                </c:pt>
                <c:pt idx="3">
                  <c:v>51.1</c:v>
                </c:pt>
                <c:pt idx="4">
                  <c:v>47.8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32-436C-8910-FE42E0250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96409167184951"/>
          <c:y val="6.6934459065751711E-2"/>
          <c:w val="0.40007181665630098"/>
          <c:h val="7.7612234336697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Chart!$L$22</c:f>
              <c:strCache>
                <c:ptCount val="1"/>
                <c:pt idx="0">
                  <c:v>XuHuong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Chart!$K$23:$K$27</c:f>
              <c:strCache>
                <c:ptCount val="5"/>
                <c:pt idx="0">
                  <c:v>MWG</c:v>
                </c:pt>
                <c:pt idx="1">
                  <c:v>PET</c:v>
                </c:pt>
                <c:pt idx="2">
                  <c:v>PNJ</c:v>
                </c:pt>
                <c:pt idx="3">
                  <c:v>HAX</c:v>
                </c:pt>
                <c:pt idx="4">
                  <c:v>ELC</c:v>
                </c:pt>
              </c:strCache>
            </c:strRef>
          </c:cat>
          <c:val>
            <c:numRef>
              <c:f>Chart!$L$23:$L$27</c:f>
              <c:numCache>
                <c:formatCode>General</c:formatCode>
                <c:ptCount val="5"/>
                <c:pt idx="0">
                  <c:v>90</c:v>
                </c:pt>
                <c:pt idx="1">
                  <c:v>65</c:v>
                </c:pt>
                <c:pt idx="2">
                  <c:v>60</c:v>
                </c:pt>
                <c:pt idx="3">
                  <c:v>65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D-44B2-8492-9A8DF2B4CAC6}"/>
            </c:ext>
          </c:extLst>
        </c:ser>
        <c:ser>
          <c:idx val="1"/>
          <c:order val="1"/>
          <c:tx>
            <c:strRef>
              <c:f>Chart!$M$22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Chart!$K$23:$K$27</c:f>
              <c:strCache>
                <c:ptCount val="5"/>
                <c:pt idx="0">
                  <c:v>MWG</c:v>
                </c:pt>
                <c:pt idx="1">
                  <c:v>PET</c:v>
                </c:pt>
                <c:pt idx="2">
                  <c:v>PNJ</c:v>
                </c:pt>
                <c:pt idx="3">
                  <c:v>HAX</c:v>
                </c:pt>
                <c:pt idx="4">
                  <c:v>ELC</c:v>
                </c:pt>
              </c:strCache>
            </c:strRef>
          </c:cat>
          <c:val>
            <c:numRef>
              <c:f>Chart!$M$23:$M$27</c:f>
              <c:numCache>
                <c:formatCode>General</c:formatCode>
                <c:ptCount val="5"/>
                <c:pt idx="0">
                  <c:v>65.3</c:v>
                </c:pt>
                <c:pt idx="1">
                  <c:v>62</c:v>
                </c:pt>
                <c:pt idx="2">
                  <c:v>60.8</c:v>
                </c:pt>
                <c:pt idx="3">
                  <c:v>55.6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AD-44B2-8492-9A8DF2B4CA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Chart!$L$39</c:f>
              <c:strCache>
                <c:ptCount val="1"/>
                <c:pt idx="0">
                  <c:v>XuHuong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Chart!$K$40:$K$44</c:f>
              <c:strCache>
                <c:ptCount val="5"/>
                <c:pt idx="0">
                  <c:v>GEX</c:v>
                </c:pt>
                <c:pt idx="1">
                  <c:v>GAS</c:v>
                </c:pt>
                <c:pt idx="2">
                  <c:v>PVC</c:v>
                </c:pt>
                <c:pt idx="3">
                  <c:v>BVH</c:v>
                </c:pt>
                <c:pt idx="4">
                  <c:v>POW</c:v>
                </c:pt>
              </c:strCache>
            </c:strRef>
          </c:cat>
          <c:val>
            <c:numRef>
              <c:f>Chart!$L$40:$L$44</c:f>
              <c:numCache>
                <c:formatCode>General</c:formatCode>
                <c:ptCount val="5"/>
                <c:pt idx="0">
                  <c:v>90</c:v>
                </c:pt>
                <c:pt idx="1">
                  <c:v>60</c:v>
                </c:pt>
                <c:pt idx="2">
                  <c:v>60</c:v>
                </c:pt>
                <c:pt idx="3">
                  <c:v>90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7-4F86-BDBC-4E4499E29065}"/>
            </c:ext>
          </c:extLst>
        </c:ser>
        <c:ser>
          <c:idx val="1"/>
          <c:order val="1"/>
          <c:tx>
            <c:strRef>
              <c:f>Chart!$M$39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Chart!$K$40:$K$44</c:f>
              <c:strCache>
                <c:ptCount val="5"/>
                <c:pt idx="0">
                  <c:v>GEX</c:v>
                </c:pt>
                <c:pt idx="1">
                  <c:v>GAS</c:v>
                </c:pt>
                <c:pt idx="2">
                  <c:v>PVC</c:v>
                </c:pt>
                <c:pt idx="3">
                  <c:v>BVH</c:v>
                </c:pt>
                <c:pt idx="4">
                  <c:v>POW</c:v>
                </c:pt>
              </c:strCache>
            </c:strRef>
          </c:cat>
          <c:val>
            <c:numRef>
              <c:f>Chart!$M$40:$M$44</c:f>
              <c:numCache>
                <c:formatCode>General</c:formatCode>
                <c:ptCount val="5"/>
                <c:pt idx="0">
                  <c:v>79.3</c:v>
                </c:pt>
                <c:pt idx="1">
                  <c:v>64.400000000000006</c:v>
                </c:pt>
                <c:pt idx="2">
                  <c:v>62.6</c:v>
                </c:pt>
                <c:pt idx="3">
                  <c:v>61.4</c:v>
                </c:pt>
                <c:pt idx="4">
                  <c:v>60.9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7-4F86-BDBC-4E4499E290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Chart!$L$55</c:f>
              <c:strCache>
                <c:ptCount val="1"/>
                <c:pt idx="0">
                  <c:v>XuHuong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Chart!$K$56:$K$60</c:f>
              <c:strCache>
                <c:ptCount val="5"/>
                <c:pt idx="0">
                  <c:v>PAN</c:v>
                </c:pt>
                <c:pt idx="1">
                  <c:v>NAF</c:v>
                </c:pt>
                <c:pt idx="2">
                  <c:v>BAF</c:v>
                </c:pt>
                <c:pt idx="3">
                  <c:v>TSC</c:v>
                </c:pt>
                <c:pt idx="4">
                  <c:v>MSN</c:v>
                </c:pt>
              </c:strCache>
            </c:strRef>
          </c:cat>
          <c:val>
            <c:numRef>
              <c:f>Chart!$L$56:$L$60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0-45E5-BFFE-B2C2CDB35801}"/>
            </c:ext>
          </c:extLst>
        </c:ser>
        <c:ser>
          <c:idx val="1"/>
          <c:order val="1"/>
          <c:tx>
            <c:strRef>
              <c:f>Chart!$M$55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Chart!$K$56:$K$60</c:f>
              <c:strCache>
                <c:ptCount val="5"/>
                <c:pt idx="0">
                  <c:v>PAN</c:v>
                </c:pt>
                <c:pt idx="1">
                  <c:v>NAF</c:v>
                </c:pt>
                <c:pt idx="2">
                  <c:v>BAF</c:v>
                </c:pt>
                <c:pt idx="3">
                  <c:v>TSC</c:v>
                </c:pt>
                <c:pt idx="4">
                  <c:v>MSN</c:v>
                </c:pt>
              </c:strCache>
            </c:strRef>
          </c:cat>
          <c:val>
            <c:numRef>
              <c:f>Chart!$M$56:$M$60</c:f>
              <c:numCache>
                <c:formatCode>General</c:formatCode>
                <c:ptCount val="5"/>
                <c:pt idx="0">
                  <c:v>71.5</c:v>
                </c:pt>
                <c:pt idx="1">
                  <c:v>64.8</c:v>
                </c:pt>
                <c:pt idx="2">
                  <c:v>59.2</c:v>
                </c:pt>
                <c:pt idx="3">
                  <c:v>59.1</c:v>
                </c:pt>
                <c:pt idx="4">
                  <c:v>54.1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0-45E5-BFFE-B2C2CDB358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Chart!$L$71</c:f>
              <c:strCache>
                <c:ptCount val="1"/>
                <c:pt idx="0">
                  <c:v>XuHuong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Chart!$K$72:$K$76</c:f>
              <c:strCache>
                <c:ptCount val="5"/>
                <c:pt idx="0">
                  <c:v>HAH</c:v>
                </c:pt>
                <c:pt idx="1">
                  <c:v>MSH</c:v>
                </c:pt>
                <c:pt idx="2">
                  <c:v>TCM</c:v>
                </c:pt>
                <c:pt idx="3">
                  <c:v>TNG</c:v>
                </c:pt>
                <c:pt idx="4">
                  <c:v>VHC</c:v>
                </c:pt>
              </c:strCache>
            </c:strRef>
          </c:cat>
          <c:val>
            <c:numRef>
              <c:f>Chart!$L$72:$L$76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40</c:v>
                </c:pt>
                <c:pt idx="3">
                  <c:v>60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9-4CA1-B187-C0EDB4A7BFD3}"/>
            </c:ext>
          </c:extLst>
        </c:ser>
        <c:ser>
          <c:idx val="1"/>
          <c:order val="1"/>
          <c:tx>
            <c:strRef>
              <c:f>Chart!$M$71</c:f>
              <c:strCache>
                <c:ptCount val="1"/>
                <c:pt idx="0">
                  <c:v>SucManh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Chart!$K$72:$K$76</c:f>
              <c:strCache>
                <c:ptCount val="5"/>
                <c:pt idx="0">
                  <c:v>HAH</c:v>
                </c:pt>
                <c:pt idx="1">
                  <c:v>MSH</c:v>
                </c:pt>
                <c:pt idx="2">
                  <c:v>TCM</c:v>
                </c:pt>
                <c:pt idx="3">
                  <c:v>TNG</c:v>
                </c:pt>
                <c:pt idx="4">
                  <c:v>VHC</c:v>
                </c:pt>
              </c:strCache>
            </c:strRef>
          </c:cat>
          <c:val>
            <c:numRef>
              <c:f>Chart!$M$72:$M$76</c:f>
              <c:numCache>
                <c:formatCode>General</c:formatCode>
                <c:ptCount val="5"/>
                <c:pt idx="0">
                  <c:v>72.2</c:v>
                </c:pt>
                <c:pt idx="1">
                  <c:v>70</c:v>
                </c:pt>
                <c:pt idx="2">
                  <c:v>68.5</c:v>
                </c:pt>
                <c:pt idx="3">
                  <c:v>67.2</c:v>
                </c:pt>
                <c:pt idx="4">
                  <c:v>59.7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9-4CA1-B187-C0EDB4A7BF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Chart!$L$87</c:f>
              <c:strCache>
                <c:ptCount val="1"/>
                <c:pt idx="0">
                  <c:v>XuHuongNganh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Chart!$K$88:$K$92</c:f>
              <c:strCache>
                <c:ptCount val="5"/>
                <c:pt idx="0">
                  <c:v>PHR</c:v>
                </c:pt>
                <c:pt idx="1">
                  <c:v>GVR</c:v>
                </c:pt>
                <c:pt idx="2">
                  <c:v>IDC</c:v>
                </c:pt>
                <c:pt idx="3">
                  <c:v>LHG</c:v>
                </c:pt>
                <c:pt idx="4">
                  <c:v>SZC</c:v>
                </c:pt>
              </c:strCache>
            </c:strRef>
          </c:cat>
          <c:val>
            <c:numRef>
              <c:f>Chart!$L$88:$L$92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60</c:v>
                </c:pt>
                <c:pt idx="3">
                  <c:v>60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2-4CCD-83CB-6D6016C5BE12}"/>
            </c:ext>
          </c:extLst>
        </c:ser>
        <c:ser>
          <c:idx val="1"/>
          <c:order val="1"/>
          <c:tx>
            <c:strRef>
              <c:f>Chart!$M$87</c:f>
              <c:strCache>
                <c:ptCount val="1"/>
                <c:pt idx="0">
                  <c:v>SucManhNganh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Chart!$K$88:$K$92</c:f>
              <c:strCache>
                <c:ptCount val="5"/>
                <c:pt idx="0">
                  <c:v>PHR</c:v>
                </c:pt>
                <c:pt idx="1">
                  <c:v>GVR</c:v>
                </c:pt>
                <c:pt idx="2">
                  <c:v>IDC</c:v>
                </c:pt>
                <c:pt idx="3">
                  <c:v>LHG</c:v>
                </c:pt>
                <c:pt idx="4">
                  <c:v>SZC</c:v>
                </c:pt>
              </c:strCache>
            </c:strRef>
          </c:cat>
          <c:val>
            <c:numRef>
              <c:f>Chart!$M$88:$M$92</c:f>
              <c:numCache>
                <c:formatCode>General</c:formatCode>
                <c:ptCount val="5"/>
                <c:pt idx="0">
                  <c:v>65.5</c:v>
                </c:pt>
                <c:pt idx="1">
                  <c:v>61.4</c:v>
                </c:pt>
                <c:pt idx="2">
                  <c:v>61.1</c:v>
                </c:pt>
                <c:pt idx="3">
                  <c:v>60.9</c:v>
                </c:pt>
                <c:pt idx="4">
                  <c:v>58.1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2-4CCD-83CB-6D6016C5BE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292997124510557E-2"/>
          <c:y val="0.14662367722661221"/>
          <c:w val="0.93869425790759597"/>
          <c:h val="0.710179837128505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Chart!$L$4</c:f>
              <c:strCache>
                <c:ptCount val="1"/>
                <c:pt idx="0">
                  <c:v>XuHuongNganh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Chart!$K$5:$K$9</c:f>
              <c:strCache>
                <c:ptCount val="5"/>
                <c:pt idx="0">
                  <c:v>BanLe</c:v>
                </c:pt>
                <c:pt idx="1">
                  <c:v>Phongthu</c:v>
                </c:pt>
                <c:pt idx="2">
                  <c:v>HC-PhanBon-NN</c:v>
                </c:pt>
                <c:pt idx="3">
                  <c:v>Xuatkhau</c:v>
                </c:pt>
                <c:pt idx="4">
                  <c:v>BDS-KCN</c:v>
                </c:pt>
              </c:strCache>
            </c:strRef>
          </c:cat>
          <c:val>
            <c:numRef>
              <c:f>Chart!$L$5:$L$9</c:f>
              <c:numCache>
                <c:formatCode>General</c:formatCode>
                <c:ptCount val="5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60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E-46E1-B3DB-CC082A8595EA}"/>
            </c:ext>
          </c:extLst>
        </c:ser>
        <c:ser>
          <c:idx val="1"/>
          <c:order val="1"/>
          <c:tx>
            <c:strRef>
              <c:f>Chart!$M$4</c:f>
              <c:strCache>
                <c:ptCount val="1"/>
                <c:pt idx="0">
                  <c:v>SucManhNganh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Chart!$K$5:$K$9</c:f>
              <c:strCache>
                <c:ptCount val="5"/>
                <c:pt idx="0">
                  <c:v>BanLe</c:v>
                </c:pt>
                <c:pt idx="1">
                  <c:v>Phongthu</c:v>
                </c:pt>
                <c:pt idx="2">
                  <c:v>HC-PhanBon-NN</c:v>
                </c:pt>
                <c:pt idx="3">
                  <c:v>Xuatkhau</c:v>
                </c:pt>
                <c:pt idx="4">
                  <c:v>BDS-KCN</c:v>
                </c:pt>
              </c:strCache>
            </c:strRef>
          </c:cat>
          <c:val>
            <c:numRef>
              <c:f>Chart!$M$5:$M$9</c:f>
              <c:numCache>
                <c:formatCode>General</c:formatCode>
                <c:ptCount val="5"/>
                <c:pt idx="0">
                  <c:v>60</c:v>
                </c:pt>
                <c:pt idx="1">
                  <c:v>65</c:v>
                </c:pt>
                <c:pt idx="2">
                  <c:v>60</c:v>
                </c:pt>
                <c:pt idx="3">
                  <c:v>70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E-46E1-B3DB-CC082A8595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0292160"/>
        <c:axId val="500294320"/>
      </c:barChart>
      <c:catAx>
        <c:axId val="500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320"/>
        <c:crosses val="autoZero"/>
        <c:auto val="1"/>
        <c:lblAlgn val="ctr"/>
        <c:lblOffset val="100"/>
        <c:noMultiLvlLbl val="0"/>
      </c:catAx>
      <c:valAx>
        <c:axId val="50029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0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2061574074074074"/>
          <c:w val="0.89019685039370078"/>
          <c:h val="0.665234033245844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RS.IBD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Sheet1!$N$2:$N$20</c:f>
              <c:strCache>
                <c:ptCount val="19"/>
                <c:pt idx="0">
                  <c:v>HHS</c:v>
                </c:pt>
                <c:pt idx="1">
                  <c:v>HAH</c:v>
                </c:pt>
                <c:pt idx="2">
                  <c:v>HVH</c:v>
                </c:pt>
                <c:pt idx="3">
                  <c:v>LPB</c:v>
                </c:pt>
                <c:pt idx="4">
                  <c:v>CSV</c:v>
                </c:pt>
                <c:pt idx="5">
                  <c:v>TCB</c:v>
                </c:pt>
                <c:pt idx="6">
                  <c:v>DPG</c:v>
                </c:pt>
                <c:pt idx="7">
                  <c:v>ELC</c:v>
                </c:pt>
                <c:pt idx="8">
                  <c:v>FRT</c:v>
                </c:pt>
                <c:pt idx="9">
                  <c:v>MSH</c:v>
                </c:pt>
                <c:pt idx="10">
                  <c:v>NAF</c:v>
                </c:pt>
                <c:pt idx="11">
                  <c:v>CTD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strCache>
            </c:strRef>
          </c:cat>
          <c:val>
            <c:numRef>
              <c:f>Sheet1!$O$2:$O$20</c:f>
              <c:numCache>
                <c:formatCode>General</c:formatCode>
                <c:ptCount val="19"/>
                <c:pt idx="0">
                  <c:v>120.9</c:v>
                </c:pt>
                <c:pt idx="1">
                  <c:v>118.9</c:v>
                </c:pt>
                <c:pt idx="2">
                  <c:v>115.7</c:v>
                </c:pt>
                <c:pt idx="3">
                  <c:v>97.9</c:v>
                </c:pt>
                <c:pt idx="4">
                  <c:v>54.7</c:v>
                </c:pt>
                <c:pt idx="5">
                  <c:v>47.6</c:v>
                </c:pt>
                <c:pt idx="6">
                  <c:v>45.9</c:v>
                </c:pt>
                <c:pt idx="7">
                  <c:v>45.9</c:v>
                </c:pt>
                <c:pt idx="8">
                  <c:v>41.1</c:v>
                </c:pt>
                <c:pt idx="9">
                  <c:v>38.200000000000003</c:v>
                </c:pt>
                <c:pt idx="10">
                  <c:v>37.4</c:v>
                </c:pt>
                <c:pt idx="11">
                  <c:v>32.6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2-42AD-8FF3-735E0DF062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0319144"/>
        <c:axId val="540317344"/>
      </c:barChart>
      <c:catAx>
        <c:axId val="54031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17344"/>
        <c:crosses val="autoZero"/>
        <c:auto val="1"/>
        <c:lblAlgn val="ctr"/>
        <c:lblOffset val="100"/>
        <c:noMultiLvlLbl val="0"/>
      </c:catAx>
      <c:valAx>
        <c:axId val="5403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1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app!$BG$1</c:f>
              <c:strCache>
                <c:ptCount val="1"/>
                <c:pt idx="0">
                  <c:v>Điểm xu hướng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app!$BF$2:$BF$7</c:f>
              <c:strCache>
                <c:ptCount val="6"/>
                <c:pt idx="0">
                  <c:v>CMX</c:v>
                </c:pt>
                <c:pt idx="1">
                  <c:v>CST</c:v>
                </c:pt>
                <c:pt idx="2">
                  <c:v>CTG</c:v>
                </c:pt>
                <c:pt idx="3">
                  <c:v>GIL</c:v>
                </c:pt>
                <c:pt idx="4">
                  <c:v>HAX</c:v>
                </c:pt>
                <c:pt idx="5">
                  <c:v>KOS</c:v>
                </c:pt>
              </c:strCache>
            </c:strRef>
          </c:cat>
          <c:val>
            <c:numRef>
              <c:f>app!$BG$2:$BG$7</c:f>
              <c:numCache>
                <c:formatCode>General</c:formatCode>
                <c:ptCount val="6"/>
                <c:pt idx="0">
                  <c:v>40</c:v>
                </c:pt>
                <c:pt idx="1">
                  <c:v>10</c:v>
                </c:pt>
                <c:pt idx="2">
                  <c:v>70</c:v>
                </c:pt>
                <c:pt idx="3">
                  <c:v>55</c:v>
                </c:pt>
                <c:pt idx="4">
                  <c:v>65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0-41B9-8F82-1F5102DF05D4}"/>
            </c:ext>
          </c:extLst>
        </c:ser>
        <c:ser>
          <c:idx val="1"/>
          <c:order val="1"/>
          <c:tx>
            <c:strRef>
              <c:f>app!$BH$1</c:f>
              <c:strCache>
                <c:ptCount val="1"/>
                <c:pt idx="0">
                  <c:v>Bình Quân RSI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app!$BF$2:$BF$7</c:f>
              <c:strCache>
                <c:ptCount val="6"/>
                <c:pt idx="0">
                  <c:v>CMX</c:v>
                </c:pt>
                <c:pt idx="1">
                  <c:v>CST</c:v>
                </c:pt>
                <c:pt idx="2">
                  <c:v>CTG</c:v>
                </c:pt>
                <c:pt idx="3">
                  <c:v>GIL</c:v>
                </c:pt>
                <c:pt idx="4">
                  <c:v>HAX</c:v>
                </c:pt>
                <c:pt idx="5">
                  <c:v>KOS</c:v>
                </c:pt>
              </c:strCache>
            </c:strRef>
          </c:cat>
          <c:val>
            <c:numRef>
              <c:f>app!$BH$2:$BH$7</c:f>
              <c:numCache>
                <c:formatCode>General</c:formatCode>
                <c:ptCount val="6"/>
                <c:pt idx="0">
                  <c:v>76</c:v>
                </c:pt>
                <c:pt idx="1">
                  <c:v>64</c:v>
                </c:pt>
                <c:pt idx="2">
                  <c:v>70</c:v>
                </c:pt>
                <c:pt idx="3">
                  <c:v>66</c:v>
                </c:pt>
                <c:pt idx="4">
                  <c:v>86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0-41B9-8F82-1F5102DF05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08406792"/>
        <c:axId val="808401392"/>
      </c:barChart>
      <c:catAx>
        <c:axId val="80840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1392"/>
        <c:crosses val="autoZero"/>
        <c:auto val="1"/>
        <c:lblAlgn val="ctr"/>
        <c:lblOffset val="100"/>
        <c:noMultiLvlLbl val="0"/>
      </c:catAx>
      <c:valAx>
        <c:axId val="8084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6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app!$AY$1</c:f>
              <c:strCache>
                <c:ptCount val="1"/>
                <c:pt idx="0">
                  <c:v>Điểm xu hướng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app!$AX$2:$AX$5</c:f>
            </c:multiLvlStrRef>
          </c:cat>
          <c:val>
            <c:numRef>
              <c:f>app!$AY$2:$AY$5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D-4795-8DDF-4F0ACFA38D90}"/>
            </c:ext>
          </c:extLst>
        </c:ser>
        <c:ser>
          <c:idx val="1"/>
          <c:order val="1"/>
          <c:tx>
            <c:strRef>
              <c:f>app!$AZ$1</c:f>
              <c:strCache>
                <c:ptCount val="1"/>
                <c:pt idx="0">
                  <c:v>Bình Quân 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app!$AX$2:$AX$5</c:f>
            </c:multiLvlStrRef>
          </c:cat>
          <c:val>
            <c:numRef>
              <c:f>app!$AZ$2:$AZ$5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D-4795-8DDF-4F0ACFA38D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08408952"/>
        <c:axId val="808413632"/>
      </c:barChart>
      <c:catAx>
        <c:axId val="80840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13632"/>
        <c:crosses val="autoZero"/>
        <c:auto val="1"/>
        <c:lblAlgn val="ctr"/>
        <c:lblOffset val="100"/>
        <c:noMultiLvlLbl val="0"/>
      </c:catAx>
      <c:valAx>
        <c:axId val="8084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089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Lãi ,Lỗ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Sheet3!$G$14</c:f>
              <c:strCache>
                <c:ptCount val="1"/>
                <c:pt idx="0">
                  <c:v>Lãi Lỗ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Sheet3!$F$15:$F$17</c:f>
              <c:strCache>
                <c:ptCount val="3"/>
                <c:pt idx="0">
                  <c:v>NLG</c:v>
                </c:pt>
                <c:pt idx="1">
                  <c:v>VC7</c:v>
                </c:pt>
                <c:pt idx="2">
                  <c:v>NRC</c:v>
                </c:pt>
              </c:strCache>
            </c:strRef>
          </c:cat>
          <c:val>
            <c:numRef>
              <c:f>Sheet3!$G$15:$G$17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5-472A-BCD2-150A888A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9404544"/>
        <c:axId val="559405264"/>
      </c:barChart>
      <c:catAx>
        <c:axId val="5594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05264"/>
        <c:crosses val="autoZero"/>
        <c:auto val="1"/>
        <c:lblAlgn val="ctr"/>
        <c:lblOffset val="100"/>
        <c:noMultiLvlLbl val="0"/>
      </c:catAx>
      <c:valAx>
        <c:axId val="5594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0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RS.ibd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'Than long rút gọn'!$BL$1</c:f>
              <c:strCache>
                <c:ptCount val="1"/>
                <c:pt idx="0">
                  <c:v>Bình quân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'Than long rút gọn'!$BK$2:$BK$5</c:f>
            </c:multiLvlStrRef>
          </c:cat>
          <c:val>
            <c:numRef>
              <c:f>'Than long rút gọn'!$BL$2:$BL$5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F-4FFE-9C36-7D88BCB7D910}"/>
            </c:ext>
          </c:extLst>
        </c:ser>
        <c:ser>
          <c:idx val="1"/>
          <c:order val="1"/>
          <c:tx>
            <c:strRef>
              <c:f>'Than long rút gọn'!$BM$1</c:f>
              <c:strCache>
                <c:ptCount val="1"/>
                <c:pt idx="0">
                  <c:v>Diem so Xu huong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'Than long rút gọn'!$BK$2:$BK$5</c:f>
            </c:multiLvlStrRef>
          </c:cat>
          <c:val>
            <c:numRef>
              <c:f>'Than long rút gọn'!$BM$2:$BM$5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F-4FFE-9C36-7D88BCB7D9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051984"/>
        <c:axId val="742054864"/>
      </c:barChart>
      <c:catAx>
        <c:axId val="7420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54864"/>
        <c:crosses val="autoZero"/>
        <c:auto val="1"/>
        <c:lblAlgn val="ctr"/>
        <c:lblOffset val="100"/>
        <c:noMultiLvlLbl val="0"/>
      </c:catAx>
      <c:valAx>
        <c:axId val="742054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20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cổ RSI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'Than long rút gọn'!$BA$1</c:f>
              <c:strCache>
                <c:ptCount val="1"/>
                <c:pt idx="0">
                  <c:v>Bình quân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'Than long rút gọn'!$AZ$2:$AZ$5</c:f>
            </c:multiLvlStrRef>
          </c:cat>
          <c:val>
            <c:numRef>
              <c:f>'Than long rút gọn'!$BA$2:$BA$5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2-4660-A081-5423823FBD64}"/>
            </c:ext>
          </c:extLst>
        </c:ser>
        <c:ser>
          <c:idx val="1"/>
          <c:order val="1"/>
          <c:tx>
            <c:strRef>
              <c:f>'Than long rút gọn'!$BB$1</c:f>
              <c:strCache>
                <c:ptCount val="1"/>
                <c:pt idx="0">
                  <c:v>Xu hướng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'Than long rút gọn'!$AZ$2:$AZ$5</c:f>
            </c:multiLvlStrRef>
          </c:cat>
          <c:val>
            <c:numRef>
              <c:f>'Than long rút gọn'!$BB$2:$BB$5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2-4660-A081-5423823FBD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9504928"/>
        <c:axId val="669505288"/>
      </c:barChart>
      <c:catAx>
        <c:axId val="6695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05288"/>
        <c:crosses val="autoZero"/>
        <c:auto val="1"/>
        <c:lblAlgn val="ctr"/>
        <c:lblOffset val="100"/>
        <c:noMultiLvlLbl val="0"/>
      </c:catAx>
      <c:valAx>
        <c:axId val="669505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95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31750</xdr:colOff>
      <xdr:row>9</xdr:row>
      <xdr:rowOff>11793</xdr:rowOff>
    </xdr:from>
    <xdr:to>
      <xdr:col>57</xdr:col>
      <xdr:colOff>149678</xdr:colOff>
      <xdr:row>23</xdr:row>
      <xdr:rowOff>87993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8523D2-7409-BE95-EAB5-901B03B2C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285750</xdr:colOff>
      <xdr:row>8</xdr:row>
      <xdr:rowOff>129722</xdr:rowOff>
    </xdr:from>
    <xdr:to>
      <xdr:col>49</xdr:col>
      <xdr:colOff>231322</xdr:colOff>
      <xdr:row>23</xdr:row>
      <xdr:rowOff>15422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B7747-63C7-20A0-B075-25E9EABF1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</xdr:row>
      <xdr:rowOff>36285</xdr:rowOff>
    </xdr:from>
    <xdr:to>
      <xdr:col>8</xdr:col>
      <xdr:colOff>234950</xdr:colOff>
      <xdr:row>16</xdr:row>
      <xdr:rowOff>154214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B3EE21-4CCA-4A93-AD75-B515C5E25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18142</xdr:colOff>
      <xdr:row>18</xdr:row>
      <xdr:rowOff>27214</xdr:rowOff>
    </xdr:from>
    <xdr:to>
      <xdr:col>8</xdr:col>
      <xdr:colOff>145142</xdr:colOff>
      <xdr:row>32</xdr:row>
      <xdr:rowOff>171454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9A936-DC17-4BA6-85D1-5313B2AE1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8</xdr:col>
      <xdr:colOff>12700</xdr:colOff>
      <xdr:row>50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D4A394-17B0-43E4-BCA6-82EE8B554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18143</xdr:colOff>
      <xdr:row>51</xdr:row>
      <xdr:rowOff>145138</xdr:rowOff>
    </xdr:from>
    <xdr:to>
      <xdr:col>8</xdr:col>
      <xdr:colOff>907</xdr:colOff>
      <xdr:row>67</xdr:row>
      <xdr:rowOff>8160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33F8E5-BF73-47DA-9752-132754BD8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84</xdr:row>
      <xdr:rowOff>157851</xdr:rowOff>
    </xdr:from>
    <xdr:to>
      <xdr:col>8</xdr:col>
      <xdr:colOff>6350</xdr:colOff>
      <xdr:row>100</xdr:row>
      <xdr:rowOff>117928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A1F711-23C2-46F2-A257-9FAD93D2D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598715</xdr:colOff>
      <xdr:row>67</xdr:row>
      <xdr:rowOff>163286</xdr:rowOff>
    </xdr:from>
    <xdr:to>
      <xdr:col>7</xdr:col>
      <xdr:colOff>605065</xdr:colOff>
      <xdr:row>83</xdr:row>
      <xdr:rowOff>27215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B19BA1-149F-4DCD-A9E8-170265333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518883</xdr:colOff>
      <xdr:row>18</xdr:row>
      <xdr:rowOff>5434</xdr:rowOff>
    </xdr:from>
    <xdr:to>
      <xdr:col>16</xdr:col>
      <xdr:colOff>214083</xdr:colOff>
      <xdr:row>32</xdr:row>
      <xdr:rowOff>167812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9F7DB2C-B223-419D-B209-7E6861ECD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402772</xdr:colOff>
      <xdr:row>35</xdr:row>
      <xdr:rowOff>33553</xdr:rowOff>
    </xdr:from>
    <xdr:to>
      <xdr:col>16</xdr:col>
      <xdr:colOff>97972</xdr:colOff>
      <xdr:row>50</xdr:row>
      <xdr:rowOff>14504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BA6236-0EEB-4DAA-AAB6-6D64C33B2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347435</xdr:colOff>
      <xdr:row>51</xdr:row>
      <xdr:rowOff>141504</xdr:rowOff>
    </xdr:from>
    <xdr:to>
      <xdr:col>16</xdr:col>
      <xdr:colOff>42635</xdr:colOff>
      <xdr:row>66</xdr:row>
      <xdr:rowOff>122455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C4AA11-D112-4190-A8B2-C6242ACCC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338364</xdr:colOff>
      <xdr:row>67</xdr:row>
      <xdr:rowOff>165995</xdr:rowOff>
    </xdr:from>
    <xdr:to>
      <xdr:col>16</xdr:col>
      <xdr:colOff>33564</xdr:colOff>
      <xdr:row>83</xdr:row>
      <xdr:rowOff>35366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239EF22-5759-4CEC-8041-870A1F1FA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323850</xdr:colOff>
      <xdr:row>85</xdr:row>
      <xdr:rowOff>9053</xdr:rowOff>
    </xdr:from>
    <xdr:to>
      <xdr:col>16</xdr:col>
      <xdr:colOff>19050</xdr:colOff>
      <xdr:row>100</xdr:row>
      <xdr:rowOff>137867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BB5CC4-A8D8-4C31-A565-69D54EE04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553358</xdr:colOff>
      <xdr:row>1</xdr:row>
      <xdr:rowOff>54428</xdr:rowOff>
    </xdr:from>
    <xdr:to>
      <xdr:col>16</xdr:col>
      <xdr:colOff>248558</xdr:colOff>
      <xdr:row>16</xdr:row>
      <xdr:rowOff>180521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A68491-E09D-4BE7-B359-477E1A9B9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281212</xdr:colOff>
      <xdr:row>0</xdr:row>
      <xdr:rowOff>45358</xdr:rowOff>
    </xdr:from>
    <xdr:to>
      <xdr:col>29</xdr:col>
      <xdr:colOff>580571</xdr:colOff>
      <xdr:row>23</xdr:row>
      <xdr:rowOff>108859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CA0303-557D-4464-94EB-45F6214D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108858</xdr:colOff>
      <xdr:row>104</xdr:row>
      <xdr:rowOff>18142</xdr:rowOff>
    </xdr:from>
    <xdr:to>
      <xdr:col>16</xdr:col>
      <xdr:colOff>426358</xdr:colOff>
      <xdr:row>119</xdr:row>
      <xdr:rowOff>39913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C1CB69C-9D00-49E3-AA4A-F3AE5AD6E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63500</xdr:colOff>
      <xdr:row>103</xdr:row>
      <xdr:rowOff>145139</xdr:rowOff>
    </xdr:from>
    <xdr:to>
      <xdr:col>7</xdr:col>
      <xdr:colOff>235857</xdr:colOff>
      <xdr:row>118</xdr:row>
      <xdr:rowOff>166911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4129D01-E044-48C6-A649-1042B9DCD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95249</xdr:colOff>
      <xdr:row>8</xdr:row>
      <xdr:rowOff>12700</xdr:rowOff>
    </xdr:from>
    <xdr:to>
      <xdr:col>13</xdr:col>
      <xdr:colOff>365124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A5560-1B71-254C-00E3-0BEA72F05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606425</xdr:colOff>
      <xdr:row>9</xdr:row>
      <xdr:rowOff>101600</xdr:rowOff>
    </xdr:from>
    <xdr:to>
      <xdr:col>66</xdr:col>
      <xdr:colOff>301625</xdr:colOff>
      <xdr:row>24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3511E7-4609-421C-80AF-3E79AAB5F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539750</xdr:colOff>
      <xdr:row>9</xdr:row>
      <xdr:rowOff>84365</xdr:rowOff>
    </xdr:from>
    <xdr:to>
      <xdr:col>56</xdr:col>
      <xdr:colOff>249464</xdr:colOff>
      <xdr:row>24</xdr:row>
      <xdr:rowOff>106136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CE9898-43D2-C048-A565-4F77BC69E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1828-0BA7-4859-ACFF-C1B221C40CB7}">
  <dimension ref="A1:BK677"/>
  <sheetViews>
    <sheetView tabSelected="1" zoomScale="70" zoomScaleNormal="70" workbookViewId="0">
      <selection sqref="A1:V184"/>
    </sheetView>
  </sheetViews>
  <sheetFormatPr defaultRowHeight="15" x14ac:dyDescent="0.25"/>
  <cols>
    <col min="2" max="2" width="10.42578125" bestFit="1" customWidth="1"/>
    <col min="9" max="9" width="8.7109375" style="15"/>
    <col min="10" max="10" width="11.7109375" bestFit="1" customWidth="1"/>
    <col min="16" max="16" width="12.85546875" customWidth="1"/>
    <col min="18" max="18" width="11.42578125" customWidth="1"/>
    <col min="19" max="19" width="9.85546875" customWidth="1"/>
    <col min="20" max="20" width="12.7109375" customWidth="1"/>
    <col min="22" max="22" width="11.28515625" customWidth="1"/>
    <col min="39" max="40" width="13.5703125" customWidth="1"/>
    <col min="43" max="43" width="12" customWidth="1"/>
    <col min="46" max="46" width="10.85546875" customWidth="1"/>
    <col min="52" max="52" width="11.5703125" customWidth="1"/>
    <col min="60" max="60" width="12.42578125" customWidth="1"/>
  </cols>
  <sheetData>
    <row r="1" spans="1:63" ht="36.950000000000003" customHeight="1" thickBot="1" x14ac:dyDescent="0.3">
      <c r="A1" s="8" t="s">
        <v>186</v>
      </c>
      <c r="B1" s="9" t="s">
        <v>0</v>
      </c>
      <c r="C1" s="8" t="s">
        <v>131</v>
      </c>
      <c r="D1" s="8" t="s">
        <v>132</v>
      </c>
      <c r="E1" s="8" t="s">
        <v>133</v>
      </c>
      <c r="F1" s="8" t="s">
        <v>134</v>
      </c>
      <c r="G1" s="8" t="s">
        <v>135</v>
      </c>
      <c r="H1" s="8" t="s">
        <v>225</v>
      </c>
      <c r="I1" s="24" t="s">
        <v>136</v>
      </c>
      <c r="J1" s="8" t="s">
        <v>137</v>
      </c>
      <c r="K1" s="8" t="s">
        <v>245</v>
      </c>
      <c r="L1" s="8" t="s">
        <v>246</v>
      </c>
      <c r="M1" s="8" t="s">
        <v>99</v>
      </c>
      <c r="N1" s="8" t="s">
        <v>158</v>
      </c>
      <c r="O1" s="8" t="s">
        <v>159</v>
      </c>
      <c r="P1" s="8" t="s">
        <v>187</v>
      </c>
      <c r="Q1" s="10" t="s">
        <v>182</v>
      </c>
      <c r="R1" s="10" t="s">
        <v>183</v>
      </c>
      <c r="S1" s="10" t="s">
        <v>184</v>
      </c>
      <c r="T1" s="10" t="s">
        <v>199</v>
      </c>
      <c r="U1" s="10" t="s">
        <v>226</v>
      </c>
      <c r="V1" s="10"/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H1" s="11" t="s">
        <v>255</v>
      </c>
      <c r="AJ1" s="10" t="s">
        <v>247</v>
      </c>
      <c r="AK1" t="s">
        <v>272</v>
      </c>
      <c r="AL1" t="s">
        <v>273</v>
      </c>
      <c r="AM1" s="11" t="s">
        <v>359</v>
      </c>
      <c r="AN1" s="11"/>
      <c r="AO1" t="s">
        <v>255</v>
      </c>
      <c r="AQ1" t="s">
        <v>274</v>
      </c>
      <c r="AR1" t="s">
        <v>275</v>
      </c>
      <c r="AS1" t="s">
        <v>276</v>
      </c>
      <c r="AX1" s="11" t="s">
        <v>255</v>
      </c>
      <c r="AY1" s="11" t="s">
        <v>359</v>
      </c>
      <c r="AZ1" s="11" t="s">
        <v>361</v>
      </c>
      <c r="BA1" s="11" t="s">
        <v>272</v>
      </c>
      <c r="BB1" s="11" t="s">
        <v>273</v>
      </c>
      <c r="BC1" s="11" t="s">
        <v>274</v>
      </c>
      <c r="BF1" s="11" t="s">
        <v>255</v>
      </c>
      <c r="BG1" s="11" t="s">
        <v>359</v>
      </c>
      <c r="BH1" s="11" t="s">
        <v>362</v>
      </c>
      <c r="BI1" t="s">
        <v>274</v>
      </c>
      <c r="BJ1" t="s">
        <v>275</v>
      </c>
      <c r="BK1" t="s">
        <v>276</v>
      </c>
    </row>
    <row r="2" spans="1:63" ht="15.75" thickBot="1" x14ac:dyDescent="0.3">
      <c r="A2" s="2" t="s">
        <v>366</v>
      </c>
      <c r="B2" s="3">
        <v>45806</v>
      </c>
      <c r="C2" s="4">
        <v>40</v>
      </c>
      <c r="D2" s="4">
        <v>7.55</v>
      </c>
      <c r="E2" s="4">
        <v>2235200</v>
      </c>
      <c r="F2" s="4">
        <v>-0.4</v>
      </c>
      <c r="G2" s="4">
        <v>6.4</v>
      </c>
      <c r="H2" s="4">
        <v>18</v>
      </c>
      <c r="I2" s="30">
        <v>59.5</v>
      </c>
      <c r="J2" s="2" t="s">
        <v>233</v>
      </c>
      <c r="K2" s="2">
        <v>-24.1</v>
      </c>
      <c r="L2" s="2">
        <v>7.3</v>
      </c>
      <c r="M2" s="2"/>
      <c r="P2" t="s">
        <v>188</v>
      </c>
      <c r="Q2">
        <v>7.25</v>
      </c>
      <c r="R2">
        <v>7.47</v>
      </c>
      <c r="S2">
        <v>8.26</v>
      </c>
      <c r="T2">
        <v>0</v>
      </c>
      <c r="U2">
        <v>16.899999999999999</v>
      </c>
      <c r="W2">
        <v>-25</v>
      </c>
      <c r="X2">
        <v>-2</v>
      </c>
      <c r="Y2">
        <v>50</v>
      </c>
      <c r="Z2">
        <v>39</v>
      </c>
      <c r="AA2">
        <v>37</v>
      </c>
      <c r="AB2">
        <v>37</v>
      </c>
      <c r="AH2" t="e">
        <f t="shared" ref="AH2:AH33" si="0">IF(AND(V2&gt;=LARGE($V$2:$V$100, 10), W2&gt;=LARGE($W$2:$W$100, 10), X2&gt;=LARGE($X$2:$X$100, 10)), A2, "")</f>
        <v>#NUM!</v>
      </c>
      <c r="AJ2" t="e">
        <f>IF(AND(V2&gt;=LARGE($V$2:$V$100, 10), W2&gt;=LARGE($W$2:$W$100, 10), X2&gt;=LARGE($X$2:$X$100, 10)), V2, "")</f>
        <v>#NUM!</v>
      </c>
      <c r="AK2" t="e">
        <f>IF(AND(V2&gt;=LARGE($V$2:$V$100, 10), W2&gt;=LARGE($W$2:$W$100, 10), X2&gt;=LARGE($X$2:$X$100, 10)), W2, "")</f>
        <v>#NUM!</v>
      </c>
      <c r="AL2" t="e">
        <f>IF(AND(V2&gt;=LARGE($V$2:$V$100, 10), W2&gt;=LARGE($W$2:$W$100, 10), X2&gt;=LARGE($X$2:$X$100, 10)), X2, "")</f>
        <v>#NUM!</v>
      </c>
      <c r="AM2" t="e">
        <f>IF(AND(V2&gt;=LARGE($V$2:$V$100, 10), W2&gt;=LARGE($W$2:$W$100, 10), X2&gt;=LARGE($X$2:$X$100, 10)), C2, "")</f>
        <v>#NUM!</v>
      </c>
      <c r="AO2" t="str">
        <f>IF(AND(Y2&gt;=LARGE($Y$2:$Y$100, 10), Z2&gt;=LARGE($Z$2:$Z$100, 10), AA2&gt;=LARGE($AA$2:$AA$100, 10)), A2, "")</f>
        <v/>
      </c>
      <c r="AP2" t="str">
        <f>IF(AND(Y2&gt;=LARGE($Y$2:$Y$100, 10), Z2&gt;=LARGE($Z$2:$Z$100, 10), AA2&gt;=LARGE($AA$2:$AA$100, 10)), C2, "")</f>
        <v/>
      </c>
      <c r="AQ2" t="str">
        <f>IF(AND(Y2&gt;=LARGE($Y$2:$Y$100, 10), Z2&gt;=LARGE($Z$2:$Z$100, 10), AA2&gt;=LARGE($AA$2:$AA$100, 10)), Y2, "")</f>
        <v/>
      </c>
      <c r="AR2" t="str">
        <f t="shared" ref="AR2:AR33" si="1">IF(AND(Y2&gt;=LARGE($Y$2:$Y$100, 10), Z2&gt;=LARGE($Z$2:$Z$100, 10), AA2&gt;=LARGE($AA$2:$AA$100, 10)), Z2, "")</f>
        <v/>
      </c>
      <c r="AS2" t="str">
        <f t="shared" ref="AS2:AS33" si="2">IF(AND(Y2&gt;=LARGE($Y$2:$Y$100, 10), Z2&gt;=LARGE($Z$2:$Z$100, 10), AA2&gt;=LARGE($AA$2:$AA$100, 10)), AA2, "")</f>
        <v/>
      </c>
      <c r="AX2" t="str" cm="1">
        <f t="array" ref="AX2">IFERROR(INDEX($AH$2:$AH$200, SMALL(IF($AH$2:$AH$200&lt;&gt;"", ROW($AH$2:$AH$200)-ROW($AH$2)+1), ROW(1:1))), "")</f>
        <v/>
      </c>
      <c r="AY2" t="str" cm="1">
        <f t="array" ref="AY2">IFERROR(INDEX($AM$2:$AM$200, SMALL(IF($AM$2:$AM$200&lt;&gt;"", ROW($AM$2:$AM$200)-ROW($AM$2)+1), ROW(1:1))), "")</f>
        <v/>
      </c>
      <c r="AZ2" t="e">
        <f>INT((BA2+BB2+BC2)/3)</f>
        <v>#VALUE!</v>
      </c>
      <c r="BA2" t="str" cm="1">
        <f t="array" ref="BA2">IFERROR(INDEX($AJ$2:$AJ$200, SMALL(IF($AJ$2:$AJ$200&lt;&gt;"", ROW($AJ$2:$AJ$200)-ROW($AJ$2)+1), ROW(1:1))), "")</f>
        <v/>
      </c>
      <c r="BB2" t="str" cm="1">
        <f t="array" ref="BB2">IFERROR(INDEX($AK$2:$AK$200, SMALL(IF($AK$2:$AK$200&lt;&gt;"", ROW($AK$2:$AK$200)-ROW($AK$2)+1), ROW(1:1))), "")</f>
        <v/>
      </c>
      <c r="BC2" t="str" cm="1">
        <f t="array" ref="BC2">IFERROR(INDEX($AL$2:$AL$200, SMALL(IF($AL$2:$AL$200&lt;&gt;"", ROW($AL$2:$AL$200)-ROW($AL$2)+1), ROW(1:1))), "")</f>
        <v/>
      </c>
      <c r="BF2" t="str" cm="1">
        <f t="array" ref="BF2">IFERROR(INDEX($AO$2:$AO$200, SMALL(IF($AO$2:$AO$200&lt;&gt;"", ROW($AO$2:$AO$200)-ROW($AO$2)+1), ROW(1:1))), "")</f>
        <v>CMX</v>
      </c>
      <c r="BG2" cm="1">
        <f t="array" ref="BG2">IFERROR(INDEX($AP$2:$AP$200, SMALL(IF($AP$2:$AP$200&lt;&gt;"", ROW($AP$2:$AP$200)-ROW($AP$2)+1), ROW(1:1))), "")</f>
        <v>40</v>
      </c>
      <c r="BH2">
        <f>IFERROR(INT((BI2+BJ2+BK2)/3), "")</f>
        <v>76</v>
      </c>
      <c r="BI2" cm="1">
        <f t="array" ref="BI2">IFERROR(INDEX($AQ$2:$AQ$200, SMALL(IF($AQ$2:$AQ$200&lt;&gt;"", ROW($AQ$2:$AQ$200)-ROW($AQ$2)+1), ROW(1:1))), "")</f>
        <v>85</v>
      </c>
      <c r="BJ2" cm="1">
        <f t="array" ref="BJ2">IFERROR(INDEX($AR$2:$AR$200, SMALL(IF($AR$2:$AR$200&lt;&gt;"", ROW($AR$2:$AR$200)-ROW($AR$2)+1), ROW(1:1))), "")</f>
        <v>75</v>
      </c>
      <c r="BK2" cm="1">
        <f t="array" ref="BK2">IFERROR(INDEX($AS$2:$AS$200, SMALL(IF($AS$2:$AS$200&lt;&gt;"", ROW($AS$2:$AS$200)-ROW($AS$2)+1), ROW(1:1))), "")</f>
        <v>70</v>
      </c>
    </row>
    <row r="3" spans="1:63" ht="15.75" thickBot="1" x14ac:dyDescent="0.3">
      <c r="A3" s="2" t="s">
        <v>369</v>
      </c>
      <c r="B3" s="3">
        <v>45806</v>
      </c>
      <c r="C3" s="4">
        <v>70</v>
      </c>
      <c r="D3" s="4">
        <v>7.4</v>
      </c>
      <c r="E3" s="4">
        <v>635300</v>
      </c>
      <c r="F3" s="4">
        <v>0</v>
      </c>
      <c r="G3" s="4">
        <v>5.4</v>
      </c>
      <c r="H3" s="4">
        <v>37</v>
      </c>
      <c r="I3" s="30">
        <v>40.200000000000003</v>
      </c>
      <c r="J3" s="2" t="s">
        <v>140</v>
      </c>
      <c r="K3" s="2">
        <v>16.399999999999999</v>
      </c>
      <c r="L3" s="2">
        <v>5.2</v>
      </c>
      <c r="M3" s="2"/>
      <c r="P3" t="s">
        <v>188</v>
      </c>
      <c r="Q3">
        <v>8.4700000000000006</v>
      </c>
      <c r="R3">
        <v>7.38</v>
      </c>
      <c r="S3">
        <v>7.04</v>
      </c>
      <c r="T3">
        <v>0</v>
      </c>
      <c r="U3">
        <v>4.7</v>
      </c>
      <c r="W3">
        <v>-32</v>
      </c>
      <c r="X3">
        <v>-1</v>
      </c>
      <c r="Y3">
        <v>51</v>
      </c>
      <c r="Z3">
        <v>40</v>
      </c>
      <c r="AA3">
        <v>37</v>
      </c>
      <c r="AB3">
        <v>36</v>
      </c>
      <c r="AH3" t="e">
        <f t="shared" si="0"/>
        <v>#NUM!</v>
      </c>
      <c r="AJ3" t="e">
        <f t="shared" ref="AJ3:AJ66" si="3">IF(AND(V3&gt;=LARGE($V$2:$V$100, 10), W3&gt;=LARGE($W$2:$W$100, 10), X3&gt;=LARGE($X$2:$X$100, 10)), V3, "")</f>
        <v>#NUM!</v>
      </c>
      <c r="AK3" t="e">
        <f t="shared" ref="AK3:AK66" si="4">IF(AND(V3&gt;=LARGE($V$2:$V$100, 10), W3&gt;=LARGE($W$2:$W$100, 10), X3&gt;=LARGE($X$2:$X$100, 10)), W3, "")</f>
        <v>#NUM!</v>
      </c>
      <c r="AL3" t="e">
        <f t="shared" ref="AL3:AL66" si="5">IF(AND(V3&gt;=LARGE($V$2:$V$100, 10), W3&gt;=LARGE($W$2:$W$100, 10), X3&gt;=LARGE($X$2:$X$100, 10)), X3, "")</f>
        <v>#NUM!</v>
      </c>
      <c r="AM3" t="e">
        <f t="shared" ref="AM3:AM66" si="6">IF(AND(V3&gt;=LARGE($V$2:$V$100, 10), W3&gt;=LARGE($W$2:$W$100, 10), X3&gt;=LARGE($X$2:$X$100, 10)), C3, "")</f>
        <v>#NUM!</v>
      </c>
      <c r="AO3" t="str">
        <f t="shared" ref="AO3:AO66" si="7">IF(AND(Y3&gt;=LARGE($Y$2:$Y$100, 10), Z3&gt;=LARGE($Z$2:$Z$100, 10), AA3&gt;=LARGE($AA$2:$AA$100, 10)), A3, "")</f>
        <v/>
      </c>
      <c r="AP3" t="str">
        <f t="shared" ref="AP3:AP66" si="8">IF(AND(Y3&gt;=LARGE($Y$2:$Y$100, 10), Z3&gt;=LARGE($Z$2:$Z$100, 10), AA3&gt;=LARGE($AA$2:$AA$100, 10)), C3, "")</f>
        <v/>
      </c>
      <c r="AQ3" t="str">
        <f>IF(AND(Y3&gt;=LARGE($Y$2:$Y$100, 10), Y3&gt;=LARGE($Z$2:$Z$100, 10), AA3&gt;=LARGE($AA$2:$AA$100, 10)), Y3, "")</f>
        <v/>
      </c>
      <c r="AR3" t="str">
        <f t="shared" si="1"/>
        <v/>
      </c>
      <c r="AS3" t="str">
        <f t="shared" si="2"/>
        <v/>
      </c>
      <c r="AX3" t="str" cm="1">
        <f t="array" ref="AX3">IFERROR(INDEX($AH$2:$AH$200, SMALL(IF($AH$2:$AH$200&lt;&gt;"", ROW($AH$2:$AH$200)-ROW($AH$2)+1), ROW(2:2))), "")</f>
        <v/>
      </c>
      <c r="AY3" t="str" cm="1">
        <f t="array" ref="AY3">IFERROR(INDEX($AM$2:$AM$200, SMALL(IF($AM$2:$AM$200&lt;&gt;"", ROW($AM$2:$AM$200)-ROW($AM$2)+1), ROW(2:2))), "")</f>
        <v/>
      </c>
      <c r="AZ3" t="e">
        <f t="shared" ref="AZ3:AZ5" si="9">INT((BA3+BB3+BC3)/3)</f>
        <v>#VALUE!</v>
      </c>
      <c r="BA3" t="str" cm="1">
        <f t="array" ref="BA3">IFERROR(INDEX($AJ$2:$AJ$200, SMALL(IF($AJ$2:$AJ$200&lt;&gt;"", ROW($AJ$2:$AJ$200)-ROW($AJ$2)+1), ROW(2:2))), "")</f>
        <v/>
      </c>
      <c r="BB3" t="str" cm="1">
        <f t="array" ref="BB3">IFERROR(INDEX($AK$2:$AK$200, SMALL(IF($AK$2:$AK$200&lt;&gt;"", ROW($AK$2:$AK$200)-ROW($AK$2)+1), ROW(2:2))), "")</f>
        <v/>
      </c>
      <c r="BC3" t="str" cm="1">
        <f t="array" ref="BC3">IFERROR(INDEX($AL$2:$AL$200, SMALL(IF($AL$2:$AL$200&lt;&gt;"", ROW($AL$2:$AL$200)-ROW($AL$2)+1), ROW(2:2))), "")</f>
        <v/>
      </c>
      <c r="BF3" t="str" cm="1">
        <f t="array" ref="BF3">IFERROR(INDEX($AO$2:$AO$200, SMALL(IF($AO$2:$AO$200&lt;&gt;"", ROW($AO$2:$AO$200)-ROW($AO$2)+1), ROW(2:2))), "")</f>
        <v>CST</v>
      </c>
      <c r="BG3" cm="1">
        <f t="array" ref="BG3">IFERROR(INDEX($AP$2:$AP$200, SMALL(IF($AP$2:$AP$200&lt;&gt;"", ROW($AP$2:$AP$200)-ROW($AP$2)+1), ROW(2:2))), "")</f>
        <v>10</v>
      </c>
      <c r="BH3">
        <f t="shared" ref="BH3:BH19" si="10">IFERROR(INT((BI3+BJ3+BK3)/3), "")</f>
        <v>64</v>
      </c>
      <c r="BI3" cm="1">
        <f t="array" ref="BI3">IFERROR(INDEX($AQ$2:$AQ$200, SMALL(IF($AQ$2:$AQ$200&lt;&gt;"", ROW($AQ$2:$AQ$200)-ROW($AQ$2)+1), ROW(2:2))), "")</f>
        <v>74</v>
      </c>
      <c r="BJ3" cm="1">
        <f t="array" ref="BJ3">IFERROR(INDEX($AR$2:$AR$200, SMALL(IF($AR$2:$AR$200&lt;&gt;"", ROW($AR$2:$AR$200)-ROW($AR$2)+1), ROW(2:2))), "")</f>
        <v>61</v>
      </c>
      <c r="BK3" cm="1">
        <f t="array" ref="BK3">IFERROR(INDEX($AS$2:$AS$200, SMALL(IF($AS$2:$AS$200&lt;&gt;"", ROW($AS$2:$AS$200)-ROW($AS$2)+1), ROW(2:2))), "")</f>
        <v>57</v>
      </c>
    </row>
    <row r="4" spans="1:63" ht="15.75" thickBot="1" x14ac:dyDescent="0.3">
      <c r="A4" s="2" t="s">
        <v>172</v>
      </c>
      <c r="B4" s="3">
        <v>45806</v>
      </c>
      <c r="C4" s="4">
        <v>20</v>
      </c>
      <c r="D4" s="4">
        <v>3.58</v>
      </c>
      <c r="E4" s="4">
        <v>78000</v>
      </c>
      <c r="F4" s="4">
        <v>-0.8</v>
      </c>
      <c r="G4" s="4">
        <v>3.23</v>
      </c>
      <c r="H4" s="4">
        <v>10.8</v>
      </c>
      <c r="I4" s="30">
        <v>46.4</v>
      </c>
      <c r="J4" s="2" t="s">
        <v>232</v>
      </c>
      <c r="K4" s="2">
        <v>-29.9</v>
      </c>
      <c r="L4" s="2">
        <v>-25.2</v>
      </c>
      <c r="M4" s="2"/>
      <c r="O4" t="s">
        <v>159</v>
      </c>
      <c r="P4" t="s">
        <v>188</v>
      </c>
      <c r="Q4">
        <v>3.56</v>
      </c>
      <c r="R4">
        <v>3.74</v>
      </c>
      <c r="S4">
        <v>4.1500000000000004</v>
      </c>
      <c r="T4">
        <v>0</v>
      </c>
      <c r="U4">
        <v>0.3</v>
      </c>
      <c r="W4">
        <v>-11</v>
      </c>
      <c r="X4">
        <v>2</v>
      </c>
      <c r="Y4">
        <v>58</v>
      </c>
      <c r="Z4">
        <v>46</v>
      </c>
      <c r="AA4">
        <v>44</v>
      </c>
      <c r="AB4">
        <v>43</v>
      </c>
      <c r="AH4" t="e">
        <f t="shared" si="0"/>
        <v>#NUM!</v>
      </c>
      <c r="AJ4" t="e">
        <f t="shared" si="3"/>
        <v>#NUM!</v>
      </c>
      <c r="AK4" t="e">
        <f t="shared" si="4"/>
        <v>#NUM!</v>
      </c>
      <c r="AL4" t="e">
        <f t="shared" si="5"/>
        <v>#NUM!</v>
      </c>
      <c r="AM4" t="e">
        <f t="shared" si="6"/>
        <v>#NUM!</v>
      </c>
      <c r="AO4" t="str">
        <f t="shared" si="7"/>
        <v/>
      </c>
      <c r="AP4" t="str">
        <f t="shared" si="8"/>
        <v/>
      </c>
      <c r="AQ4" t="str">
        <f t="shared" ref="AQ4:AQ67" si="11">IF(AND(Y4&gt;=LARGE($Y$2:$Y$100, 10), Y4&gt;=LARGE($Z$2:$Z$100, 10), AA4&gt;=LARGE($AA$2:$AA$100, 10)), Y4, "")</f>
        <v/>
      </c>
      <c r="AR4" t="str">
        <f t="shared" si="1"/>
        <v/>
      </c>
      <c r="AS4" t="str">
        <f t="shared" si="2"/>
        <v/>
      </c>
      <c r="AX4" t="str" cm="1">
        <f t="array" ref="AX4">IFERROR(INDEX($AH$2:$AH$200, SMALL(IF($AH$2:$AH$200&lt;&gt;"", ROW($AH$2:$AH$200)-ROW($AH$2)+1), ROW(3:3))), "")</f>
        <v/>
      </c>
      <c r="AY4" t="str" cm="1">
        <f t="array" ref="AY4">IFERROR(INDEX($AM$2:$AM$200, SMALL(IF($AM$2:$AM$200&lt;&gt;"", ROW($AM$2:$AM$200)-ROW($AM$2)+1), ROW(3:3))), "")</f>
        <v/>
      </c>
      <c r="AZ4" t="e">
        <f t="shared" si="9"/>
        <v>#VALUE!</v>
      </c>
      <c r="BA4" t="str" cm="1">
        <f t="array" ref="BA4">IFERROR(INDEX($AJ$2:$AJ$200, SMALL(IF($AJ$2:$AJ$200&lt;&gt;"", ROW($AJ$2:$AJ$200)-ROW($AJ$2)+1), ROW(3:3))), "")</f>
        <v/>
      </c>
      <c r="BB4" t="str" cm="1">
        <f t="array" ref="BB4">IFERROR(INDEX($AK$2:$AK$200, SMALL(IF($AK$2:$AK$200&lt;&gt;"", ROW($AK$2:$AK$200)-ROW($AK$2)+1), ROW(3:3))), "")</f>
        <v/>
      </c>
      <c r="BC4" t="str" cm="1">
        <f t="array" ref="BC4">IFERROR(INDEX($AL$2:$AL$200, SMALL(IF($AL$2:$AL$200&lt;&gt;"", ROW($AL$2:$AL$200)-ROW($AL$2)+1), ROW(3:3))), "")</f>
        <v/>
      </c>
      <c r="BF4" t="str" cm="1">
        <f t="array" ref="BF4">IFERROR(INDEX($AO$2:$AO$200, SMALL(IF($AO$2:$AO$200&lt;&gt;"", ROW($AO$2:$AO$200)-ROW($AO$2)+1), ROW(3:3))), "")</f>
        <v>CTG</v>
      </c>
      <c r="BG4" cm="1">
        <f t="array" ref="BG4">IFERROR(INDEX($AP$2:$AP$200, SMALL(IF($AP$2:$AP$200&lt;&gt;"", ROW($AP$2:$AP$200)-ROW($AP$2)+1), ROW(3:3))), "")</f>
        <v>70</v>
      </c>
      <c r="BH4">
        <f t="shared" si="10"/>
        <v>70</v>
      </c>
      <c r="BI4" cm="1">
        <f t="array" ref="BI4">IFERROR(INDEX($AQ$2:$AQ$200, SMALL(IF($AQ$2:$AQ$200&lt;&gt;"", ROW($AQ$2:$AQ$200)-ROW($AQ$2)+1), ROW(3:3))), "")</f>
        <v>75</v>
      </c>
      <c r="BJ4" cm="1">
        <f t="array" ref="BJ4">IFERROR(INDEX($AR$2:$AR$200, SMALL(IF($AR$2:$AR$200&lt;&gt;"", ROW($AR$2:$AR$200)-ROW($AR$2)+1), ROW(3:3))), "")</f>
        <v>69</v>
      </c>
      <c r="BK4" cm="1">
        <f t="array" ref="BK4">IFERROR(INDEX($AS$2:$AS$200, SMALL(IF($AS$2:$AS$200&lt;&gt;"", ROW($AS$2:$AS$200)-ROW($AS$2)+1), ROW(3:3))), "")</f>
        <v>68</v>
      </c>
    </row>
    <row r="5" spans="1:63" ht="15.75" thickBot="1" x14ac:dyDescent="0.3">
      <c r="A5" s="2" t="s">
        <v>59</v>
      </c>
      <c r="B5" s="3">
        <v>45806</v>
      </c>
      <c r="C5" s="4">
        <v>10</v>
      </c>
      <c r="D5" s="4">
        <v>21.3</v>
      </c>
      <c r="E5" s="4">
        <v>9071600</v>
      </c>
      <c r="F5" s="4">
        <v>-0.5</v>
      </c>
      <c r="G5" s="4">
        <v>22.65</v>
      </c>
      <c r="H5" s="4">
        <v>-6</v>
      </c>
      <c r="I5" s="30">
        <v>25.1</v>
      </c>
      <c r="J5" s="2" t="s">
        <v>144</v>
      </c>
      <c r="K5" s="2">
        <v>-4.9000000000000004</v>
      </c>
      <c r="L5" s="2">
        <v>33.200000000000003</v>
      </c>
      <c r="M5" s="2" t="s">
        <v>99</v>
      </c>
      <c r="P5" t="s">
        <v>188</v>
      </c>
      <c r="Q5">
        <v>23.93</v>
      </c>
      <c r="R5">
        <v>24.51</v>
      </c>
      <c r="S5">
        <v>25.06</v>
      </c>
      <c r="T5">
        <v>0</v>
      </c>
      <c r="U5">
        <v>193.2</v>
      </c>
      <c r="W5">
        <v>-16</v>
      </c>
      <c r="X5">
        <v>-2</v>
      </c>
      <c r="Y5">
        <v>48</v>
      </c>
      <c r="Z5">
        <v>37</v>
      </c>
      <c r="AA5">
        <v>37</v>
      </c>
      <c r="AB5">
        <v>38</v>
      </c>
      <c r="AH5" t="e">
        <f t="shared" si="0"/>
        <v>#NUM!</v>
      </c>
      <c r="AJ5" t="e">
        <f t="shared" si="3"/>
        <v>#NUM!</v>
      </c>
      <c r="AK5" t="e">
        <f t="shared" si="4"/>
        <v>#NUM!</v>
      </c>
      <c r="AL5" t="e">
        <f t="shared" si="5"/>
        <v>#NUM!</v>
      </c>
      <c r="AM5" t="e">
        <f t="shared" si="6"/>
        <v>#NUM!</v>
      </c>
      <c r="AO5" t="str">
        <f t="shared" si="7"/>
        <v/>
      </c>
      <c r="AP5" t="str">
        <f t="shared" si="8"/>
        <v/>
      </c>
      <c r="AQ5" t="str">
        <f t="shared" si="11"/>
        <v/>
      </c>
      <c r="AR5" t="str">
        <f t="shared" si="1"/>
        <v/>
      </c>
      <c r="AS5" t="str">
        <f t="shared" si="2"/>
        <v/>
      </c>
      <c r="AX5" t="str" cm="1">
        <f t="array" ref="AX5">IFERROR(INDEX($AH$2:$AH$200, SMALL(IF($AH$2:$AH$200&lt;&gt;"", ROW($AH$2:$AH$200)-ROW($AH$2)+1), ROW(4:4))), "")</f>
        <v/>
      </c>
      <c r="AY5" t="str" cm="1">
        <f t="array" ref="AY5">IFERROR(INDEX($AM$2:$AM$200, SMALL(IF($AM$2:$AM$200&lt;&gt;"", ROW($AM$2:$AM$200)-ROW($AM$2)+1), ROW(4:4))), "")</f>
        <v/>
      </c>
      <c r="AZ5" t="e">
        <f t="shared" si="9"/>
        <v>#VALUE!</v>
      </c>
      <c r="BA5" t="str" cm="1">
        <f t="array" ref="BA5">IFERROR(INDEX($AJ$2:$AJ$200, SMALL(IF($AJ$2:$AJ$200&lt;&gt;"", ROW($AJ$2:$AJ$200)-ROW($AJ$2)+1), ROW(4:4))), "")</f>
        <v/>
      </c>
      <c r="BB5" t="str" cm="1">
        <f t="array" ref="BB5">IFERROR(INDEX($AK$2:$AK$200, SMALL(IF($AK$2:$AK$200&lt;&gt;"", ROW($AK$2:$AK$200)-ROW($AK$2)+1), ROW(4:4))), "")</f>
        <v/>
      </c>
      <c r="BC5" t="str" cm="1">
        <f t="array" ref="BC5">IFERROR(INDEX($AL$2:$AL$200, SMALL(IF($AL$2:$AL$200&lt;&gt;"", ROW($AL$2:$AL$200)-ROW($AL$2)+1), ROW(4:4))), "")</f>
        <v/>
      </c>
      <c r="BF5" t="str" cm="1">
        <f t="array" ref="BF5">IFERROR(INDEX($AO$2:$AO$200, SMALL(IF($AO$2:$AO$200&lt;&gt;"", ROW($AO$2:$AO$200)-ROW($AO$2)+1), ROW(4:4))), "")</f>
        <v>GIL</v>
      </c>
      <c r="BG5" cm="1">
        <f t="array" ref="BG5">IFERROR(INDEX($AP$2:$AP$200, SMALL(IF($AP$2:$AP$200&lt;&gt;"", ROW($AP$2:$AP$200)-ROW($AP$2)+1), ROW(4:4))), "")</f>
        <v>55</v>
      </c>
      <c r="BH5">
        <f t="shared" si="10"/>
        <v>66</v>
      </c>
      <c r="BI5" cm="1">
        <f t="array" ref="BI5">IFERROR(INDEX($AQ$2:$AQ$200, SMALL(IF($AQ$2:$AQ$200&lt;&gt;"", ROW($AQ$2:$AQ$200)-ROW($AQ$2)+1), ROW(4:4))), "")</f>
        <v>78</v>
      </c>
      <c r="BJ5" cm="1">
        <f t="array" ref="BJ5">IFERROR(INDEX($AR$2:$AR$200, SMALL(IF($AR$2:$AR$200&lt;&gt;"", ROW($AR$2:$AR$200)-ROW($AR$2)+1), ROW(4:4))), "")</f>
        <v>64</v>
      </c>
      <c r="BK5" cm="1">
        <f t="array" ref="BK5">IFERROR(INDEX($AS$2:$AS$200, SMALL(IF($AS$2:$AS$200&lt;&gt;"", ROW($AS$2:$AS$200)-ROW($AS$2)+1), ROW(4:4))), "")</f>
        <v>58</v>
      </c>
    </row>
    <row r="6" spans="1:63" ht="15.75" thickBot="1" x14ac:dyDescent="0.3">
      <c r="A6" s="2" t="s">
        <v>50</v>
      </c>
      <c r="B6" s="3">
        <v>45806</v>
      </c>
      <c r="C6" s="4">
        <v>30</v>
      </c>
      <c r="D6" s="4">
        <v>15.25</v>
      </c>
      <c r="E6" s="4">
        <v>485600</v>
      </c>
      <c r="F6" s="4">
        <v>-1</v>
      </c>
      <c r="G6" s="4">
        <v>13.55</v>
      </c>
      <c r="H6" s="4">
        <v>12.5</v>
      </c>
      <c r="I6" s="30">
        <v>49.4</v>
      </c>
      <c r="J6" s="2" t="s">
        <v>142</v>
      </c>
      <c r="K6" s="2">
        <v>-10.6</v>
      </c>
      <c r="L6" s="2">
        <v>80.5</v>
      </c>
      <c r="M6" s="2"/>
      <c r="N6" t="s">
        <v>158</v>
      </c>
      <c r="O6" t="s">
        <v>159</v>
      </c>
      <c r="P6" t="s">
        <v>188</v>
      </c>
      <c r="Q6">
        <v>15.11</v>
      </c>
      <c r="R6">
        <v>15.84</v>
      </c>
      <c r="S6">
        <v>16.78</v>
      </c>
      <c r="T6">
        <v>0</v>
      </c>
      <c r="U6">
        <v>7.4</v>
      </c>
      <c r="W6">
        <v>-21</v>
      </c>
      <c r="X6">
        <v>0</v>
      </c>
      <c r="Y6">
        <v>53</v>
      </c>
      <c r="Z6">
        <v>43</v>
      </c>
      <c r="AA6">
        <v>41</v>
      </c>
      <c r="AB6">
        <v>41</v>
      </c>
      <c r="AH6" t="e">
        <f t="shared" si="0"/>
        <v>#NUM!</v>
      </c>
      <c r="AJ6" t="e">
        <f t="shared" si="3"/>
        <v>#NUM!</v>
      </c>
      <c r="AK6" t="e">
        <f t="shared" si="4"/>
        <v>#NUM!</v>
      </c>
      <c r="AL6" t="e">
        <f t="shared" si="5"/>
        <v>#NUM!</v>
      </c>
      <c r="AM6" t="e">
        <f t="shared" si="6"/>
        <v>#NUM!</v>
      </c>
      <c r="AO6" t="str">
        <f t="shared" si="7"/>
        <v/>
      </c>
      <c r="AP6" t="str">
        <f t="shared" si="8"/>
        <v/>
      </c>
      <c r="AQ6" t="str">
        <f t="shared" si="11"/>
        <v/>
      </c>
      <c r="AR6" t="str">
        <f t="shared" si="1"/>
        <v/>
      </c>
      <c r="AS6" t="str">
        <f t="shared" si="2"/>
        <v/>
      </c>
      <c r="AX6" t="str" cm="1">
        <f t="array" ref="AX6">IFERROR(INDEX($AH$2:$AH$200, SMALL(IF($AH$2:$AH$200&lt;&gt;"", ROW($AH$2:$AH$200)-ROW($AH$2)+1), ROW(5:5))), "")</f>
        <v/>
      </c>
      <c r="BA6" t="str" cm="1">
        <f t="array" ref="BA6">IFERROR(INDEX($AJ$2:$AJ$200, SMALL(IF($AJ$2:$AJ$200&lt;&gt;"", ROW($AJ$2:$AJ$200)-ROW($AJ$2)+1), ROW(5:5))), "")</f>
        <v/>
      </c>
      <c r="BB6" t="str" cm="1">
        <f t="array" ref="BB6">IFERROR(INDEX($AK$2:$AK$200, SMALL(IF($AK$2:$AK$200&lt;&gt;"", ROW($AK$2:$AK$200)-ROW($AK$2)+1), ROW(5:5))), "")</f>
        <v/>
      </c>
      <c r="BC6" t="str" cm="1">
        <f t="array" ref="BC6">IFERROR(INDEX($AL$2:$AL$200, SMALL(IF($AL$2:$AL$200&lt;&gt;"", ROW($AL$2:$AL$200)-ROW($AL$2)+1), ROW(5:5))), "")</f>
        <v/>
      </c>
      <c r="BF6" t="str" cm="1">
        <f t="array" ref="BF6">IFERROR(INDEX($AO$2:$AO$200, SMALL(IF($AO$2:$AO$200&lt;&gt;"", ROW($AO$2:$AO$200)-ROW($AO$2)+1), ROW(5:5))), "")</f>
        <v>HAX</v>
      </c>
      <c r="BG6" cm="1">
        <f t="array" ref="BG6">IFERROR(INDEX($AP$2:$AP$200, SMALL(IF($AP$2:$AP$200&lt;&gt;"", ROW($AP$2:$AP$200)-ROW($AP$2)+1), ROW(5:5))), "")</f>
        <v>65</v>
      </c>
      <c r="BH6">
        <f t="shared" si="10"/>
        <v>86</v>
      </c>
      <c r="BI6" cm="1">
        <f t="array" ref="BI6">IFERROR(INDEX($AQ$2:$AQ$200, SMALL(IF($AQ$2:$AQ$200&lt;&gt;"", ROW($AQ$2:$AQ$200)-ROW($AQ$2)+1), ROW(5:5))), "")</f>
        <v>94</v>
      </c>
      <c r="BJ6" cm="1">
        <f t="array" ref="BJ6">IFERROR(INDEX($AR$2:$AR$200, SMALL(IF($AR$2:$AR$200&lt;&gt;"", ROW($AR$2:$AR$200)-ROW($AR$2)+1), ROW(5:5))), "")</f>
        <v>84</v>
      </c>
      <c r="BK6" cm="1">
        <f t="array" ref="BK6">IFERROR(INDEX($AS$2:$AS$200, SMALL(IF($AS$2:$AS$200&lt;&gt;"", ROW($AS$2:$AS$200)-ROW($AS$2)+1), ROW(5:5))), "")</f>
        <v>80</v>
      </c>
    </row>
    <row r="7" spans="1:63" ht="15.75" thickBot="1" x14ac:dyDescent="0.3">
      <c r="A7" s="2" t="s">
        <v>16</v>
      </c>
      <c r="B7" s="3">
        <v>45806</v>
      </c>
      <c r="C7" s="4">
        <v>60</v>
      </c>
      <c r="D7" s="4">
        <v>15.85</v>
      </c>
      <c r="E7" s="4">
        <v>1484100</v>
      </c>
      <c r="F7" s="4">
        <v>0.6</v>
      </c>
      <c r="G7" s="4">
        <v>12.4</v>
      </c>
      <c r="H7" s="4">
        <v>27.8</v>
      </c>
      <c r="I7" s="30">
        <v>55.4</v>
      </c>
      <c r="J7" s="2" t="s">
        <v>234</v>
      </c>
      <c r="K7" s="2">
        <v>-8.6</v>
      </c>
      <c r="L7" s="2">
        <v>-0.4</v>
      </c>
      <c r="M7" s="2"/>
      <c r="O7" t="s">
        <v>159</v>
      </c>
      <c r="P7" t="s">
        <v>188</v>
      </c>
      <c r="Q7">
        <v>15.3</v>
      </c>
      <c r="R7">
        <v>15.48</v>
      </c>
      <c r="S7">
        <v>17.239999999999998</v>
      </c>
      <c r="T7">
        <v>0</v>
      </c>
      <c r="U7">
        <v>23.5</v>
      </c>
      <c r="W7">
        <v>-24</v>
      </c>
      <c r="X7">
        <v>1</v>
      </c>
      <c r="Y7">
        <v>55</v>
      </c>
      <c r="Z7">
        <v>45</v>
      </c>
      <c r="AA7">
        <v>43</v>
      </c>
      <c r="AB7">
        <v>42</v>
      </c>
      <c r="AH7" t="e">
        <f t="shared" si="0"/>
        <v>#NUM!</v>
      </c>
      <c r="AJ7" t="e">
        <f t="shared" si="3"/>
        <v>#NUM!</v>
      </c>
      <c r="AK7" t="e">
        <f t="shared" si="4"/>
        <v>#NUM!</v>
      </c>
      <c r="AL7" t="e">
        <f t="shared" si="5"/>
        <v>#NUM!</v>
      </c>
      <c r="AM7" t="e">
        <f t="shared" si="6"/>
        <v>#NUM!</v>
      </c>
      <c r="AO7" t="str">
        <f t="shared" si="7"/>
        <v/>
      </c>
      <c r="AP7" t="str">
        <f t="shared" si="8"/>
        <v/>
      </c>
      <c r="AQ7" t="str">
        <f t="shared" si="11"/>
        <v/>
      </c>
      <c r="AR7" t="str">
        <f t="shared" si="1"/>
        <v/>
      </c>
      <c r="AS7" t="str">
        <f t="shared" si="2"/>
        <v/>
      </c>
      <c r="AX7" t="str" cm="1">
        <f t="array" ref="AX7">IFERROR(INDEX($AH$2:$AH$200, SMALL(IF($AH$2:$AH$200&lt;&gt;"", ROW($AH$2:$AH$200)-ROW($AH$2)+1), ROW(6:6))), "")</f>
        <v/>
      </c>
      <c r="AY7" t="str" cm="1">
        <f t="array" ref="AY7">IFERROR(INDEX($AM$2:$AM$200, SMALL(IF($AM$2:$AM$200&lt;&gt;"", ROW($AM$2:$AM$200)-ROW($AM$2)+1), ROW(6:6))), "")</f>
        <v/>
      </c>
      <c r="BA7" t="str" cm="1">
        <f t="array" ref="BA7">IFERROR(INDEX($AJ$2:$AJ$200, SMALL(IF($AJ$2:$AJ$200&lt;&gt;"", ROW($AJ$2:$AJ$200)-ROW($AJ$2)+1), ROW(6:6))), "")</f>
        <v/>
      </c>
      <c r="BB7" t="str" cm="1">
        <f t="array" ref="BB7">IFERROR(INDEX($AK$2:$AK$200, SMALL(IF($AK$2:$AK$200&lt;&gt;"", ROW($AK$2:$AK$200)-ROW($AK$2)+1), ROW(6:6))), "")</f>
        <v/>
      </c>
      <c r="BC7" t="str" cm="1">
        <f t="array" ref="BC7">IFERROR(INDEX($AL$2:$AL$200, SMALL(IF($AL$2:$AL$200&lt;&gt;"", ROW($AL$2:$AL$200)-ROW($AL$2)+1), ROW(6:6))), "")</f>
        <v/>
      </c>
      <c r="BF7" t="str" cm="1">
        <f t="array" ref="BF7">IFERROR(INDEX($AO$2:$AO$200, SMALL(IF($AO$2:$AO$200&lt;&gt;"", ROW($AO$2:$AO$200)-ROW($AO$2)+1), ROW(6:6))), "")</f>
        <v>KOS</v>
      </c>
      <c r="BG7" cm="1">
        <f t="array" ref="BG7">IFERROR(INDEX($AP$2:$AP$200, SMALL(IF($AP$2:$AP$200&lt;&gt;"", ROW($AP$2:$AP$200)-ROW($AP$2)+1), ROW(6:6))), "")</f>
        <v>35</v>
      </c>
      <c r="BH7">
        <f t="shared" si="10"/>
        <v>67</v>
      </c>
      <c r="BI7" cm="1">
        <f t="array" ref="BI7">IFERROR(INDEX($AQ$2:$AQ$200, SMALL(IF($AQ$2:$AQ$200&lt;&gt;"", ROW($AQ$2:$AQ$200)-ROW($AQ$2)+1), ROW(6:6))), "")</f>
        <v>73</v>
      </c>
      <c r="BJ7" cm="1">
        <f t="array" ref="BJ7">IFERROR(INDEX($AR$2:$AR$200, SMALL(IF($AR$2:$AR$200&lt;&gt;"", ROW($AR$2:$AR$200)-ROW($AR$2)+1), ROW(6:6))), "")</f>
        <v>67</v>
      </c>
      <c r="BK7" cm="1">
        <f t="array" ref="BK7">IFERROR(INDEX($AS$2:$AS$200, SMALL(IF($AS$2:$AS$200&lt;&gt;"", ROW($AS$2:$AS$200)-ROW($AS$2)+1), ROW(6:6))), "")</f>
        <v>63</v>
      </c>
    </row>
    <row r="8" spans="1:63" ht="15.75" thickBot="1" x14ac:dyDescent="0.3">
      <c r="A8" s="2" t="s">
        <v>367</v>
      </c>
      <c r="B8" s="3">
        <v>45806</v>
      </c>
      <c r="C8" s="4">
        <v>20</v>
      </c>
      <c r="D8" s="4">
        <v>6.38</v>
      </c>
      <c r="E8" s="4">
        <v>258800</v>
      </c>
      <c r="F8" s="4">
        <v>0.3</v>
      </c>
      <c r="G8" s="4">
        <v>5.71</v>
      </c>
      <c r="H8" s="4">
        <v>11.7</v>
      </c>
      <c r="I8" s="30">
        <v>45.2</v>
      </c>
      <c r="J8" s="2" t="s">
        <v>233</v>
      </c>
      <c r="K8" s="2">
        <v>-19.399999999999999</v>
      </c>
      <c r="L8" s="2">
        <v>10.199999999999999</v>
      </c>
      <c r="M8" s="2"/>
      <c r="P8" t="s">
        <v>188</v>
      </c>
      <c r="Q8">
        <v>6.4</v>
      </c>
      <c r="R8">
        <v>6.6</v>
      </c>
      <c r="S8">
        <v>6.77</v>
      </c>
      <c r="T8">
        <v>0</v>
      </c>
      <c r="U8">
        <v>1.7</v>
      </c>
      <c r="W8">
        <v>-30</v>
      </c>
      <c r="X8">
        <v>4</v>
      </c>
      <c r="Y8">
        <v>59</v>
      </c>
      <c r="Z8">
        <v>48</v>
      </c>
      <c r="AA8">
        <v>43</v>
      </c>
      <c r="AB8">
        <v>42</v>
      </c>
      <c r="AH8" t="e">
        <f t="shared" si="0"/>
        <v>#NUM!</v>
      </c>
      <c r="AJ8" t="e">
        <f t="shared" si="3"/>
        <v>#NUM!</v>
      </c>
      <c r="AK8" t="e">
        <f t="shared" si="4"/>
        <v>#NUM!</v>
      </c>
      <c r="AL8" t="e">
        <f t="shared" si="5"/>
        <v>#NUM!</v>
      </c>
      <c r="AM8" t="e">
        <f t="shared" si="6"/>
        <v>#NUM!</v>
      </c>
      <c r="AO8" t="str">
        <f t="shared" si="7"/>
        <v/>
      </c>
      <c r="AP8" t="str">
        <f t="shared" si="8"/>
        <v/>
      </c>
      <c r="AQ8" t="str">
        <f t="shared" si="11"/>
        <v/>
      </c>
      <c r="AR8" t="str">
        <f t="shared" si="1"/>
        <v/>
      </c>
      <c r="AS8" t="str">
        <f t="shared" si="2"/>
        <v/>
      </c>
      <c r="AX8" t="str" cm="1">
        <f t="array" ref="AX8">IFERROR(INDEX($AH$2:$AH$200, SMALL(IF($AH$2:$AH$200&lt;&gt;"", ROW($AH$2:$AH$200)-ROW($AH$2)+1), ROW(7:7))), "")</f>
        <v/>
      </c>
      <c r="AY8" t="str" cm="1">
        <f t="array" ref="AY8">IFERROR(INDEX($AJ$2:$AJ$200, SMALL(IF($AJ$2:$AJ$200&lt;&gt;"", ROW($AJ$2:$AJ$200)-ROW($AJ$2)+1), ROW(7:7))), "")</f>
        <v/>
      </c>
      <c r="AZ8" t="str" cm="1">
        <f t="array" ref="AZ8">IFERROR(INDEX($AK$2:$AK$200, SMALL(IF($AK$2:$AK$200&lt;&gt;"", ROW($AK$2:$AK$200)-ROW($AK$2)+1), ROW(7:7))), "")</f>
        <v/>
      </c>
      <c r="BA8" t="str" cm="1">
        <f t="array" ref="BA8">IFERROR(INDEX($AL$2:$AL$200, SMALL(IF($AL$2:$AL$200&lt;&gt;"", ROW($AL$2:$AL$200)-ROW($AL$2)+1), ROW(7:7))), "")</f>
        <v/>
      </c>
      <c r="BB8" t="str" cm="1">
        <f t="array" ref="BB8">IFERROR(INDEX($AM$2:$AM$200, SMALL(IF($AM$2:$AM$200&lt;&gt;"", ROW($AM$2:$AM$200)-ROW($AM$2)+1), ROW(7:7))), "")</f>
        <v/>
      </c>
      <c r="BF8" t="str" cm="1">
        <f t="array" ref="BF8">IFERROR(INDEX($AO$2:$AO$200, SMALL(IF($AO$2:$AO$200&lt;&gt;"", ROW($AO$2:$AO$200)-ROW($AO$2)+1), ROW(7:7))), "")</f>
        <v>LHG</v>
      </c>
      <c r="BG8" t="str" cm="1">
        <f t="array" ref="BG8">IFERROR(INDEX($AM$2:$AM$200, SMALL(IF($AM$2:$AM$200&lt;&gt;"", ROW($AM$2:$AM$200)-ROW($AM$2)+1), ROW(7:7))), "")</f>
        <v/>
      </c>
      <c r="BH8">
        <f t="shared" si="10"/>
        <v>74</v>
      </c>
      <c r="BI8" cm="1">
        <f t="array" ref="BI8">IFERROR(INDEX($AQ$2:$AQ$200, SMALL(IF($AQ$2:$AQ$200&lt;&gt;"", ROW($AQ$2:$AQ$200)-ROW($AQ$2)+1), ROW(7:7))), "")</f>
        <v>81</v>
      </c>
      <c r="BJ8" cm="1">
        <f t="array" ref="BJ8">IFERROR(INDEX($AR$2:$AR$200, SMALL(IF($AR$2:$AR$200&lt;&gt;"", ROW($AR$2:$AR$200)-ROW($AR$2)+1), ROW(7:7))), "")</f>
        <v>73</v>
      </c>
      <c r="BK8" cm="1">
        <f t="array" ref="BK8">IFERROR(INDEX($AS$2:$AS$200, SMALL(IF($AS$2:$AS$200&lt;&gt;"", ROW($AS$2:$AS$200)-ROW($AS$2)+1), ROW(7:7))), "")</f>
        <v>70</v>
      </c>
    </row>
    <row r="9" spans="1:63" ht="15.75" thickBot="1" x14ac:dyDescent="0.3">
      <c r="A9" s="2" t="s">
        <v>160</v>
      </c>
      <c r="B9" s="3">
        <v>45806</v>
      </c>
      <c r="C9" s="4">
        <v>80</v>
      </c>
      <c r="D9" s="4">
        <v>7.2</v>
      </c>
      <c r="E9" s="4">
        <v>549500</v>
      </c>
      <c r="F9" s="4">
        <v>4.3</v>
      </c>
      <c r="G9" s="4">
        <v>4.9000000000000004</v>
      </c>
      <c r="H9" s="4">
        <v>46.9</v>
      </c>
      <c r="I9" s="30">
        <v>58</v>
      </c>
      <c r="J9" s="2" t="s">
        <v>140</v>
      </c>
      <c r="K9" s="2">
        <v>-17.100000000000001</v>
      </c>
      <c r="L9" s="2">
        <v>-7.3</v>
      </c>
      <c r="M9" s="2"/>
      <c r="O9" t="s">
        <v>159</v>
      </c>
      <c r="P9" t="s">
        <v>188</v>
      </c>
      <c r="Q9">
        <v>6.61</v>
      </c>
      <c r="R9">
        <v>6.33</v>
      </c>
      <c r="S9">
        <v>7.14</v>
      </c>
      <c r="T9">
        <v>0</v>
      </c>
      <c r="U9">
        <v>4</v>
      </c>
      <c r="W9">
        <v>-3</v>
      </c>
      <c r="X9">
        <v>15</v>
      </c>
      <c r="Y9">
        <v>73</v>
      </c>
      <c r="Z9">
        <v>61</v>
      </c>
      <c r="AA9">
        <v>56</v>
      </c>
      <c r="AB9">
        <v>54</v>
      </c>
      <c r="AH9" t="e">
        <f t="shared" si="0"/>
        <v>#NUM!</v>
      </c>
      <c r="AJ9" t="e">
        <f t="shared" si="3"/>
        <v>#NUM!</v>
      </c>
      <c r="AK9" t="e">
        <f t="shared" si="4"/>
        <v>#NUM!</v>
      </c>
      <c r="AL9" t="e">
        <f t="shared" si="5"/>
        <v>#NUM!</v>
      </c>
      <c r="AM9" t="e">
        <f t="shared" si="6"/>
        <v>#NUM!</v>
      </c>
      <c r="AO9" t="str">
        <f t="shared" si="7"/>
        <v/>
      </c>
      <c r="AP9" t="str">
        <f t="shared" si="8"/>
        <v/>
      </c>
      <c r="AQ9" t="str">
        <f t="shared" si="11"/>
        <v/>
      </c>
      <c r="AR9" t="str">
        <f t="shared" si="1"/>
        <v/>
      </c>
      <c r="AS9" t="str">
        <f t="shared" si="2"/>
        <v/>
      </c>
      <c r="AX9" t="str" cm="1">
        <f t="array" ref="AX9">IFERROR(INDEX($AH$2:$AH$200, SMALL(IF($AH$2:$AH$200&lt;&gt;"", ROW($AH$2:$AH$200)-ROW($AH$2)+1), ROW(8:8))), "")</f>
        <v/>
      </c>
      <c r="AY9" t="str" cm="1">
        <f t="array" ref="AY9">IFERROR(INDEX($AJ$2:$AJ$200, SMALL(IF($AJ$2:$AJ$200&lt;&gt;"", ROW($AJ$2:$AJ$200)-ROW($AJ$2)+1), ROW(8:8))), "")</f>
        <v/>
      </c>
      <c r="AZ9" t="str" cm="1">
        <f t="array" ref="AZ9">IFERROR(INDEX($AK$2:$AK$200, SMALL(IF($AK$2:$AK$200&lt;&gt;"", ROW($AK$2:$AK$200)-ROW($AK$2)+1), ROW(8:8))), "")</f>
        <v/>
      </c>
      <c r="BA9" t="str" cm="1">
        <f t="array" ref="BA9">IFERROR(INDEX($AL$2:$AL$200, SMALL(IF($AL$2:$AL$200&lt;&gt;"", ROW($AL$2:$AL$200)-ROW($AL$2)+1), ROW(8:8))), "")</f>
        <v/>
      </c>
      <c r="BB9" t="str" cm="1">
        <f t="array" ref="BB9">IFERROR(INDEX($AM$2:$AM$200, SMALL(IF($AM$2:$AM$200&lt;&gt;"", ROW($AM$2:$AM$200)-ROW($AM$2)+1), ROW(8:8))), "")</f>
        <v/>
      </c>
      <c r="BF9" t="str" cm="1">
        <f t="array" ref="BF9">IFERROR(INDEX($AO$2:$AO$200, SMALL(IF($AO$2:$AO$200&lt;&gt;"", ROW($AO$2:$AO$200)-ROW($AO$2)+1), ROW(8:8))), "")</f>
        <v>LIG</v>
      </c>
      <c r="BG9" t="str" cm="1">
        <f t="array" ref="BG9">IFERROR(INDEX($AM$2:$AM$200, SMALL(IF($AM$2:$AM$200&lt;&gt;"", ROW($AM$2:$AM$200)-ROW($AM$2)+1), ROW(8:8))), "")</f>
        <v/>
      </c>
      <c r="BH9">
        <f t="shared" si="10"/>
        <v>66</v>
      </c>
      <c r="BI9" cm="1">
        <f t="array" ref="BI9">IFERROR(INDEX($AQ$2:$AQ$200, SMALL(IF($AQ$2:$AQ$200&lt;&gt;"", ROW($AQ$2:$AQ$200)-ROW($AQ$2)+1), ROW(8:8))), "")</f>
        <v>76</v>
      </c>
      <c r="BJ9" cm="1">
        <f t="array" ref="BJ9">IFERROR(INDEX($AR$2:$AR$200, SMALL(IF($AR$2:$AR$200&lt;&gt;"", ROW($AR$2:$AR$200)-ROW($AR$2)+1), ROW(8:8))), "")</f>
        <v>64</v>
      </c>
      <c r="BK9" cm="1">
        <f t="array" ref="BK9">IFERROR(INDEX($AS$2:$AS$200, SMALL(IF($AS$2:$AS$200&lt;&gt;"", ROW($AS$2:$AS$200)-ROW($AS$2)+1), ROW(8:8))), "")</f>
        <v>59</v>
      </c>
    </row>
    <row r="10" spans="1:63" ht="15.75" thickBot="1" x14ac:dyDescent="0.3">
      <c r="A10" s="2" t="s">
        <v>173</v>
      </c>
      <c r="B10" s="3">
        <v>45806</v>
      </c>
      <c r="C10" s="4">
        <v>55</v>
      </c>
      <c r="D10" s="4">
        <v>5.9</v>
      </c>
      <c r="E10" s="4">
        <v>238700</v>
      </c>
      <c r="F10" s="4">
        <v>0</v>
      </c>
      <c r="G10" s="4">
        <v>4.4000000000000004</v>
      </c>
      <c r="H10" s="4">
        <v>34.1</v>
      </c>
      <c r="I10" s="30">
        <v>53.7</v>
      </c>
      <c r="J10" s="2" t="s">
        <v>140</v>
      </c>
      <c r="K10" s="2">
        <v>-28</v>
      </c>
      <c r="L10" s="2">
        <v>-19.399999999999999</v>
      </c>
      <c r="M10" s="2"/>
      <c r="O10" t="s">
        <v>159</v>
      </c>
      <c r="P10" t="s">
        <v>188</v>
      </c>
      <c r="Q10">
        <v>5.76</v>
      </c>
      <c r="R10">
        <v>5.68</v>
      </c>
      <c r="S10">
        <v>6.17</v>
      </c>
      <c r="T10">
        <v>0</v>
      </c>
      <c r="U10">
        <v>1.4</v>
      </c>
      <c r="W10">
        <v>-5</v>
      </c>
      <c r="X10">
        <v>4</v>
      </c>
      <c r="Y10">
        <v>68</v>
      </c>
      <c r="Z10">
        <v>54</v>
      </c>
      <c r="AA10">
        <v>49</v>
      </c>
      <c r="AB10">
        <v>48</v>
      </c>
      <c r="AH10" t="e">
        <f t="shared" si="0"/>
        <v>#NUM!</v>
      </c>
      <c r="AJ10" t="e">
        <f t="shared" si="3"/>
        <v>#NUM!</v>
      </c>
      <c r="AK10" t="e">
        <f t="shared" si="4"/>
        <v>#NUM!</v>
      </c>
      <c r="AL10" t="e">
        <f t="shared" si="5"/>
        <v>#NUM!</v>
      </c>
      <c r="AM10" t="e">
        <f t="shared" si="6"/>
        <v>#NUM!</v>
      </c>
      <c r="AO10" t="str">
        <f t="shared" si="7"/>
        <v/>
      </c>
      <c r="AP10" t="str">
        <f t="shared" si="8"/>
        <v/>
      </c>
      <c r="AQ10" t="str">
        <f t="shared" si="11"/>
        <v/>
      </c>
      <c r="AR10" t="str">
        <f t="shared" si="1"/>
        <v/>
      </c>
      <c r="AS10" t="str">
        <f t="shared" si="2"/>
        <v/>
      </c>
      <c r="AX10" t="str" cm="1">
        <f t="array" ref="AX10">IFERROR(INDEX($AH$2:$AH$200, SMALL(IF($AH$2:$AH$200&lt;&gt;"", ROW($AH$2:$AH$200)-ROW($AH$2)+1), ROW(9:9))), "")</f>
        <v/>
      </c>
      <c r="AY10" t="str" cm="1">
        <f t="array" ref="AY10">IFERROR(INDEX($AJ$2:$AJ$200, SMALL(IF($AJ$2:$AJ$200&lt;&gt;"", ROW($AJ$2:$AJ$200)-ROW($AJ$2)+1), ROW(9:9))), "")</f>
        <v/>
      </c>
      <c r="AZ10" t="str" cm="1">
        <f t="array" ref="AZ10">IFERROR(INDEX($AK$2:$AK$200, SMALL(IF($AK$2:$AK$200&lt;&gt;"", ROW($AK$2:$AK$200)-ROW($AK$2)+1), ROW(9:9))), "")</f>
        <v/>
      </c>
      <c r="BA10" t="str" cm="1">
        <f t="array" ref="BA10">IFERROR(INDEX($AL$2:$AL$200, SMALL(IF($AL$2:$AL$200&lt;&gt;"", ROW($AL$2:$AL$200)-ROW($AL$2)+1), ROW(9:9))), "")</f>
        <v/>
      </c>
      <c r="BB10" t="str" cm="1">
        <f t="array" ref="BB10">IFERROR(INDEX($AM$2:$AM$200, SMALL(IF($AM$2:$AM$200&lt;&gt;"", ROW($AM$2:$AM$200)-ROW($AM$2)+1), ROW(9:9))), "")</f>
        <v/>
      </c>
      <c r="BF10" t="str" cm="1">
        <f t="array" ref="BF10">IFERROR(INDEX($AO$2:$AO$200, SMALL(IF($AO$2:$AO$200&lt;&gt;"", ROW($AO$2:$AO$200)-ROW($AO$2)+1), ROW(9:9))), "")</f>
        <v>MSH</v>
      </c>
      <c r="BG10" t="str" cm="1">
        <f t="array" ref="BG10">IFERROR(INDEX($AM$2:$AM$200, SMALL(IF($AM$2:$AM$200&lt;&gt;"", ROW($AM$2:$AM$200)-ROW($AM$2)+1), ROW(9:9))), "")</f>
        <v/>
      </c>
      <c r="BH10">
        <f t="shared" si="10"/>
        <v>70</v>
      </c>
      <c r="BI10" cm="1">
        <f t="array" ref="BI10">IFERROR(INDEX($AQ$2:$AQ$200, SMALL(IF($AQ$2:$AQ$200&lt;&gt;"", ROW($AQ$2:$AQ$200)-ROW($AQ$2)+1), ROW(9:9))), "")</f>
        <v>78</v>
      </c>
      <c r="BJ10" cm="1">
        <f t="array" ref="BJ10">IFERROR(INDEX($AR$2:$AR$200, SMALL(IF($AR$2:$AR$200&lt;&gt;"", ROW($AR$2:$AR$200)-ROW($AR$2)+1), ROW(9:9))), "")</f>
        <v>69</v>
      </c>
      <c r="BK10" cm="1">
        <f t="array" ref="BK10">IFERROR(INDEX($AS$2:$AS$200, SMALL(IF($AS$2:$AS$200&lt;&gt;"", ROW($AS$2:$AS$200)-ROW($AS$2)+1), ROW(9:9))), "")</f>
        <v>65</v>
      </c>
    </row>
    <row r="11" spans="1:63" ht="15.75" thickBot="1" x14ac:dyDescent="0.3">
      <c r="A11" s="2" t="s">
        <v>370</v>
      </c>
      <c r="B11" s="3">
        <v>45806</v>
      </c>
      <c r="C11" s="4">
        <v>60</v>
      </c>
      <c r="D11" s="4">
        <v>7.42</v>
      </c>
      <c r="E11" s="4">
        <v>398500</v>
      </c>
      <c r="F11" s="4">
        <v>-0.4</v>
      </c>
      <c r="G11" s="4">
        <v>5.96</v>
      </c>
      <c r="H11" s="4">
        <v>24.5</v>
      </c>
      <c r="I11" s="30">
        <v>61.3</v>
      </c>
      <c r="J11" s="2" t="s">
        <v>143</v>
      </c>
      <c r="K11" s="2">
        <v>-22.7</v>
      </c>
      <c r="L11" s="2">
        <v>11</v>
      </c>
      <c r="M11" s="2"/>
      <c r="P11" t="s">
        <v>188</v>
      </c>
      <c r="Q11">
        <v>7.06</v>
      </c>
      <c r="R11">
        <v>7.12</v>
      </c>
      <c r="S11">
        <v>8.02</v>
      </c>
      <c r="T11">
        <v>0</v>
      </c>
      <c r="U11">
        <v>3</v>
      </c>
      <c r="W11">
        <v>-9</v>
      </c>
      <c r="X11">
        <v>-1</v>
      </c>
      <c r="Y11">
        <v>48</v>
      </c>
      <c r="Z11">
        <v>48</v>
      </c>
      <c r="AA11">
        <v>47</v>
      </c>
      <c r="AB11">
        <v>46</v>
      </c>
      <c r="AH11" t="e">
        <f t="shared" si="0"/>
        <v>#NUM!</v>
      </c>
      <c r="AJ11" t="e">
        <f t="shared" si="3"/>
        <v>#NUM!</v>
      </c>
      <c r="AK11" t="e">
        <f t="shared" si="4"/>
        <v>#NUM!</v>
      </c>
      <c r="AL11" t="e">
        <f t="shared" si="5"/>
        <v>#NUM!</v>
      </c>
      <c r="AM11" t="e">
        <f t="shared" si="6"/>
        <v>#NUM!</v>
      </c>
      <c r="AO11" t="str">
        <f t="shared" si="7"/>
        <v/>
      </c>
      <c r="AP11" t="str">
        <f t="shared" si="8"/>
        <v/>
      </c>
      <c r="AQ11" t="str">
        <f t="shared" si="11"/>
        <v/>
      </c>
      <c r="AR11" t="str">
        <f t="shared" si="1"/>
        <v/>
      </c>
      <c r="AS11" t="str">
        <f t="shared" si="2"/>
        <v/>
      </c>
      <c r="AX11" t="str" cm="1">
        <f t="array" ref="AX11">IFERROR(INDEX($AI$2:$AI$200, SMALL(IF($AI$2:$AI$200&lt;&gt;"", ROW($AI$2:$AI$200)-ROW($AH$2)+1), ROW(10:10))), "")</f>
        <v/>
      </c>
      <c r="AY11" t="str" cm="1">
        <f t="array" ref="AY11">IFERROR(INDEX($AJ$2:$AJ$200, SMALL(IF($AJ$2:$AJ$200&lt;&gt;"", ROW($AJ$2:$AJ$200)-ROW($AJ$2)+1), ROW(10:10))), "")</f>
        <v/>
      </c>
      <c r="AZ11" t="str" cm="1">
        <f t="array" ref="AZ11">IFERROR(INDEX($AK$2:$AK$200, SMALL(IF($AK$2:$AK$200&lt;&gt;"", ROW($AK$2:$AK$200)-ROW($AK$2)+1), ROW(10:10))), "")</f>
        <v/>
      </c>
      <c r="BA11" t="str" cm="1">
        <f t="array" ref="BA11">IFERROR(INDEX($AL$2:$AL$200, SMALL(IF($AL$2:$AL$200&lt;&gt;"", ROW($AL$2:$AL$200)-ROW($AL$2)+1), ROW(10:10))), "")</f>
        <v/>
      </c>
      <c r="BB11" t="str" cm="1">
        <f t="array" ref="BB11">IFERROR(INDEX($AM$2:$AM$200, SMALL(IF($AM$2:$AM$200&lt;&gt;"", ROW($AM$2:$AM$200)-ROW($AM$2)+1), ROW(10:10))), "")</f>
        <v/>
      </c>
      <c r="BF11" t="str" cm="1">
        <f t="array" ref="BF11">IFERROR(INDEX($AO$2:$AO$200, SMALL(IF($AO$2:$AO$200&lt;&gt;"", ROW($AO$2:$AO$200)-ROW($AO$2)+1), ROW(10:10))), "")</f>
        <v>NT2</v>
      </c>
      <c r="BG11" t="str" cm="1">
        <f t="array" ref="BG11">IFERROR(INDEX($AM$2:$AM$200, SMALL(IF($AM$2:$AM$200&lt;&gt;"", ROW($AM$2:$AM$200)-ROW($AM$2)+1), ROW(10:10))), "")</f>
        <v/>
      </c>
      <c r="BH11">
        <f t="shared" si="10"/>
        <v>71</v>
      </c>
      <c r="BI11" cm="1">
        <f t="array" ref="BI11">IFERROR(INDEX($AQ$2:$AQ$200, SMALL(IF($AQ$2:$AQ$200&lt;&gt;"", ROW($AQ$2:$AQ$200)-ROW($AQ$2)+1), ROW(10:10))), "")</f>
        <v>75</v>
      </c>
      <c r="BJ11" cm="1">
        <f t="array" ref="BJ11">IFERROR(INDEX($AR$2:$AR$200, SMALL(IF($AR$2:$AR$200&lt;&gt;"", ROW($AR$2:$AR$200)-ROW($AR$2)+1), ROW(10:10))), "")</f>
        <v>71</v>
      </c>
      <c r="BK11" cm="1">
        <f t="array" ref="BK11">IFERROR(INDEX($AS$2:$AS$200, SMALL(IF($AS$2:$AS$200&lt;&gt;"", ROW($AS$2:$AS$200)-ROW($AS$2)+1), ROW(10:10))), "")</f>
        <v>69</v>
      </c>
    </row>
    <row r="12" spans="1:63" ht="15.75" thickBot="1" x14ac:dyDescent="0.3">
      <c r="A12" s="2" t="s">
        <v>371</v>
      </c>
      <c r="B12" s="3">
        <v>45806</v>
      </c>
      <c r="C12" s="4">
        <v>90</v>
      </c>
      <c r="D12" s="4">
        <v>35.299999999999997</v>
      </c>
      <c r="E12" s="4">
        <v>2430600</v>
      </c>
      <c r="F12" s="4">
        <v>-0.1</v>
      </c>
      <c r="G12" s="4">
        <v>33.549999999999997</v>
      </c>
      <c r="H12" s="4">
        <v>5.2</v>
      </c>
      <c r="I12" s="30">
        <v>59.2</v>
      </c>
      <c r="J12" s="2" t="s">
        <v>232</v>
      </c>
      <c r="K12" s="2">
        <v>68.599999999999994</v>
      </c>
      <c r="L12" s="2">
        <v>16.899999999999999</v>
      </c>
      <c r="M12" s="2"/>
      <c r="P12" t="s">
        <v>188</v>
      </c>
      <c r="Q12">
        <v>34.92</v>
      </c>
      <c r="R12">
        <v>33.32</v>
      </c>
      <c r="S12">
        <v>29.04</v>
      </c>
      <c r="T12">
        <v>0</v>
      </c>
      <c r="U12">
        <v>85.8</v>
      </c>
      <c r="W12">
        <v>-4</v>
      </c>
      <c r="X12">
        <v>6</v>
      </c>
      <c r="Y12">
        <v>61</v>
      </c>
      <c r="Z12">
        <v>57</v>
      </c>
      <c r="AA12">
        <v>55</v>
      </c>
      <c r="AB12">
        <v>53</v>
      </c>
      <c r="AH12" t="e">
        <f t="shared" si="0"/>
        <v>#NUM!</v>
      </c>
      <c r="AJ12" t="e">
        <f t="shared" si="3"/>
        <v>#NUM!</v>
      </c>
      <c r="AK12" t="e">
        <f t="shared" si="4"/>
        <v>#NUM!</v>
      </c>
      <c r="AL12" t="e">
        <f t="shared" si="5"/>
        <v>#NUM!</v>
      </c>
      <c r="AM12" t="e">
        <f t="shared" si="6"/>
        <v>#NUM!</v>
      </c>
      <c r="AO12" t="str">
        <f t="shared" si="7"/>
        <v/>
      </c>
      <c r="AP12" t="str">
        <f t="shared" si="8"/>
        <v/>
      </c>
      <c r="AQ12" t="str">
        <f t="shared" si="11"/>
        <v/>
      </c>
      <c r="AR12" t="str">
        <f t="shared" si="1"/>
        <v/>
      </c>
      <c r="AS12" t="str">
        <f t="shared" si="2"/>
        <v/>
      </c>
      <c r="AX12" t="str" cm="1">
        <f t="array" ref="AX12">IFERROR(INDEX($AI$2:$AI$200, SMALL(IF($AI$2:$AI$200&lt;&gt;"", ROW($AI$2:$AI$200)-ROW($AH$2)+1), ROW(11:11))), "")</f>
        <v/>
      </c>
      <c r="AY12" t="str" cm="1">
        <f t="array" ref="AY12">IFERROR(INDEX($AJ$2:$AJ$200, SMALL(IF($AJ$2:$AJ$200&lt;&gt;"", ROW($AJ$2:$AJ$200)-ROW($AJ$2)+1), ROW(11:11))), "")</f>
        <v/>
      </c>
      <c r="AZ12" t="str" cm="1">
        <f t="array" ref="AZ12">IFERROR(INDEX($AK$2:$AK$200, SMALL(IF($AK$2:$AK$200&lt;&gt;"", ROW($AK$2:$AK$200)-ROW($AK$2)+1), ROW(11:11))), "")</f>
        <v/>
      </c>
      <c r="BA12" t="str" cm="1">
        <f t="array" ref="BA12">IFERROR(INDEX($AL$2:$AL$200, SMALL(IF($AL$2:$AL$200&lt;&gt;"", ROW($AL$2:$AL$200)-ROW($AL$2)+1), ROW(11:11))), "")</f>
        <v/>
      </c>
      <c r="BB12" t="str" cm="1">
        <f t="array" ref="BB12">IFERROR(INDEX($AM$2:$AM$200, SMALL(IF($AM$2:$AM$200&lt;&gt;"", ROW($AM$2:$AM$200)-ROW($AM$2)+1), ROW(11:11))), "")</f>
        <v/>
      </c>
      <c r="BF12" t="str" cm="1">
        <f t="array" ref="BF12">IFERROR(INDEX($AO$2:$AO$200, SMALL(IF($AO$2:$AO$200&lt;&gt;"", ROW($AO$2:$AO$200)-ROW($AO$2)+1), ROW(11:11))), "")</f>
        <v/>
      </c>
      <c r="BG12" t="str" cm="1">
        <f t="array" ref="BG12">IFERROR(INDEX($AM$2:$AM$200, SMALL(IF($AM$2:$AM$200&lt;&gt;"", ROW($AM$2:$AM$200)-ROW($AM$2)+1), ROW(11:11))), "")</f>
        <v/>
      </c>
      <c r="BH12" t="str">
        <f t="shared" si="10"/>
        <v/>
      </c>
      <c r="BI12" t="str" cm="1">
        <f t="array" ref="BI12">IFERROR(INDEX($AQ$2:$AQ$200, SMALL(IF($AQ$2:$AQ$200&lt;&gt;"", ROW($AQ$2:$AQ$200)-ROW($AQ$2)+1), ROW(11:11))), "")</f>
        <v/>
      </c>
      <c r="BJ12" t="str" cm="1">
        <f t="array" ref="BJ12">IFERROR(INDEX($AR$2:$AR$200, SMALL(IF($AR$2:$AR$200&lt;&gt;"", ROW($AR$2:$AR$200)-ROW($AR$2)+1), ROW(11:11))), "")</f>
        <v/>
      </c>
      <c r="BK12" t="str" cm="1">
        <f t="array" ref="BK12">IFERROR(INDEX($AS$2:$AS$200, SMALL(IF($AS$2:$AS$200&lt;&gt;"", ROW($AS$2:$AS$200)-ROW($AS$2)+1), ROW(11:11))), "")</f>
        <v/>
      </c>
    </row>
    <row r="13" spans="1:63" ht="15.75" thickBot="1" x14ac:dyDescent="0.3">
      <c r="A13" s="2" t="s">
        <v>372</v>
      </c>
      <c r="B13" s="3">
        <v>45806</v>
      </c>
      <c r="C13" s="4">
        <v>40</v>
      </c>
      <c r="D13" s="4">
        <v>7.1</v>
      </c>
      <c r="E13" s="4">
        <v>34000</v>
      </c>
      <c r="F13" s="4">
        <v>0</v>
      </c>
      <c r="G13" s="4">
        <v>6.8</v>
      </c>
      <c r="H13" s="4">
        <v>4.4000000000000004</v>
      </c>
      <c r="I13" s="30">
        <v>50</v>
      </c>
      <c r="J13" s="2" t="s">
        <v>154</v>
      </c>
      <c r="K13" s="2">
        <v>-19.899999999999999</v>
      </c>
      <c r="L13" s="2">
        <v>-27.1</v>
      </c>
      <c r="M13" s="2"/>
      <c r="O13" t="s">
        <v>159</v>
      </c>
      <c r="P13" t="s">
        <v>188</v>
      </c>
      <c r="Q13">
        <v>7.08</v>
      </c>
      <c r="R13">
        <v>7.16</v>
      </c>
      <c r="S13">
        <v>7.43</v>
      </c>
      <c r="T13">
        <v>0</v>
      </c>
      <c r="U13">
        <v>0.2</v>
      </c>
      <c r="W13">
        <v>-19</v>
      </c>
      <c r="X13">
        <v>-3</v>
      </c>
      <c r="Y13">
        <v>42</v>
      </c>
      <c r="Z13">
        <v>39</v>
      </c>
      <c r="AA13">
        <v>38</v>
      </c>
      <c r="AB13">
        <v>38</v>
      </c>
      <c r="AH13" t="e">
        <f t="shared" si="0"/>
        <v>#NUM!</v>
      </c>
      <c r="AJ13" t="e">
        <f t="shared" si="3"/>
        <v>#NUM!</v>
      </c>
      <c r="AK13" t="e">
        <f t="shared" si="4"/>
        <v>#NUM!</v>
      </c>
      <c r="AL13" t="e">
        <f t="shared" si="5"/>
        <v>#NUM!</v>
      </c>
      <c r="AM13" t="e">
        <f t="shared" si="6"/>
        <v>#NUM!</v>
      </c>
      <c r="AO13" t="str">
        <f t="shared" si="7"/>
        <v/>
      </c>
      <c r="AP13" t="str">
        <f t="shared" si="8"/>
        <v/>
      </c>
      <c r="AQ13" t="str">
        <f t="shared" si="11"/>
        <v/>
      </c>
      <c r="AR13" t="str">
        <f t="shared" si="1"/>
        <v/>
      </c>
      <c r="AS13" t="str">
        <f t="shared" si="2"/>
        <v/>
      </c>
      <c r="AX13" t="str" cm="1">
        <f t="array" ref="AX13">IFERROR(INDEX($AI$2:$AI$200, SMALL(IF($AI$2:$AI$200&lt;&gt;"", ROW($AI$2:$AI$200)-ROW($AH$2)+1), ROW(12:12))), "")</f>
        <v/>
      </c>
      <c r="AY13" t="str" cm="1">
        <f t="array" ref="AY13">IFERROR(INDEX($AJ$2:$AJ$200, SMALL(IF($AJ$2:$AJ$200&lt;&gt;"", ROW($AJ$2:$AJ$200)-ROW($AJ$2)+1), ROW(12:12))), "")</f>
        <v/>
      </c>
      <c r="AZ13" t="str" cm="1">
        <f t="array" ref="AZ13">IFERROR(INDEX($AK$2:$AK$200, SMALL(IF($AK$2:$AK$200&lt;&gt;"", ROW($AK$2:$AK$200)-ROW($AK$2)+1), ROW(12:12))), "")</f>
        <v/>
      </c>
      <c r="BA13" t="str" cm="1">
        <f t="array" ref="BA13">IFERROR(INDEX($AL$2:$AL$200, SMALL(IF($AL$2:$AL$200&lt;&gt;"", ROW($AL$2:$AL$200)-ROW($AL$2)+1), ROW(12:12))), "")</f>
        <v/>
      </c>
      <c r="BB13" t="str" cm="1">
        <f t="array" ref="BB13">IFERROR(INDEX($AM$2:$AM$200, SMALL(IF($AM$2:$AM$200&lt;&gt;"", ROW($AM$2:$AM$200)-ROW($AM$2)+1), ROW(12:12))), "")</f>
        <v/>
      </c>
      <c r="BF13" t="str" cm="1">
        <f t="array" ref="BF13">IFERROR(INDEX($AO$2:$AO$200, SMALL(IF($AO$2:$AO$200&lt;&gt;"", ROW($AO$2:$AO$200)-ROW($AO$2)+1), ROW(12:12))), "")</f>
        <v/>
      </c>
      <c r="BG13" t="str" cm="1">
        <f t="array" ref="BG13">IFERROR(INDEX($AM$2:$AM$200, SMALL(IF($AM$2:$AM$200&lt;&gt;"", ROW($AM$2:$AM$200)-ROW($AM$2)+1), ROW(12:12))), "")</f>
        <v/>
      </c>
      <c r="BH13" t="str">
        <f t="shared" si="10"/>
        <v/>
      </c>
      <c r="BI13" t="str" cm="1">
        <f t="array" ref="BI13">IFERROR(INDEX($AQ$2:$AQ$200, SMALL(IF($AQ$2:$AQ$200&lt;&gt;"", ROW($AQ$2:$AQ$200)-ROW($AQ$2)+1), ROW(12:12))), "")</f>
        <v/>
      </c>
      <c r="BJ13" t="str" cm="1">
        <f t="array" ref="BJ13">IFERROR(INDEX($AR$2:$AR$200, SMALL(IF($AR$2:$AR$200&lt;&gt;"", ROW($AR$2:$AR$200)-ROW($AR$2)+1), ROW(12:12))), "")</f>
        <v/>
      </c>
      <c r="BK13" t="str" cm="1">
        <f t="array" ref="BK13">IFERROR(INDEX($AS$2:$AS$200, SMALL(IF($AS$2:$AS$200&lt;&gt;"", ROW($AS$2:$AS$200)-ROW($AS$2)+1), ROW(12:12))), "")</f>
        <v/>
      </c>
    </row>
    <row r="14" spans="1:63" ht="15.75" thickBot="1" x14ac:dyDescent="0.3">
      <c r="A14" s="2" t="s">
        <v>41</v>
      </c>
      <c r="B14" s="3">
        <v>45806</v>
      </c>
      <c r="C14" s="4">
        <v>10</v>
      </c>
      <c r="D14" s="4">
        <v>2.9</v>
      </c>
      <c r="E14" s="4">
        <v>5187000</v>
      </c>
      <c r="F14" s="4">
        <v>-0.3</v>
      </c>
      <c r="G14" s="4">
        <v>2.86</v>
      </c>
      <c r="H14" s="4">
        <v>1.4</v>
      </c>
      <c r="I14" s="30">
        <v>38.4</v>
      </c>
      <c r="J14" s="2" t="s">
        <v>140</v>
      </c>
      <c r="K14" s="2">
        <v>-62.1</v>
      </c>
      <c r="L14" s="2">
        <v>-8.6</v>
      </c>
      <c r="M14" s="2"/>
      <c r="O14" t="s">
        <v>159</v>
      </c>
      <c r="P14" t="s">
        <v>188</v>
      </c>
      <c r="Q14">
        <v>3.07</v>
      </c>
      <c r="R14">
        <v>3.31</v>
      </c>
      <c r="S14">
        <v>5.12</v>
      </c>
      <c r="T14">
        <v>0</v>
      </c>
      <c r="U14">
        <v>15</v>
      </c>
      <c r="W14">
        <v>-22</v>
      </c>
      <c r="X14">
        <v>0</v>
      </c>
      <c r="Y14">
        <v>50</v>
      </c>
      <c r="Z14">
        <v>44</v>
      </c>
      <c r="AA14">
        <v>42</v>
      </c>
      <c r="AB14">
        <v>42</v>
      </c>
      <c r="AH14" t="e">
        <f t="shared" si="0"/>
        <v>#NUM!</v>
      </c>
      <c r="AJ14" t="e">
        <f t="shared" si="3"/>
        <v>#NUM!</v>
      </c>
      <c r="AK14" t="e">
        <f t="shared" si="4"/>
        <v>#NUM!</v>
      </c>
      <c r="AL14" t="e">
        <f t="shared" si="5"/>
        <v>#NUM!</v>
      </c>
      <c r="AM14" t="e">
        <f t="shared" si="6"/>
        <v>#NUM!</v>
      </c>
      <c r="AO14" t="str">
        <f t="shared" si="7"/>
        <v/>
      </c>
      <c r="AP14" t="str">
        <f t="shared" si="8"/>
        <v/>
      </c>
      <c r="AQ14" t="str">
        <f t="shared" si="11"/>
        <v/>
      </c>
      <c r="AR14" t="str">
        <f t="shared" si="1"/>
        <v/>
      </c>
      <c r="AS14" t="str">
        <f t="shared" si="2"/>
        <v/>
      </c>
      <c r="AX14" t="str" cm="1">
        <f t="array" ref="AX14">IFERROR(INDEX($AI$2:$AI$200, SMALL(IF($AI$2:$AI$200&lt;&gt;"", ROW($AI$2:$AI$200)-ROW($AH$2)+1), ROW(13:13))), "")</f>
        <v/>
      </c>
      <c r="AY14" t="str" cm="1">
        <f t="array" ref="AY14">IFERROR(INDEX($AJ$2:$AJ$200, SMALL(IF($AJ$2:$AJ$200&lt;&gt;"", ROW($AJ$2:$AJ$200)-ROW($AJ$2)+1), ROW(13:13))), "")</f>
        <v/>
      </c>
      <c r="AZ14" t="str" cm="1">
        <f t="array" ref="AZ14">IFERROR(INDEX($AK$2:$AK$200, SMALL(IF($AK$2:$AK$200&lt;&gt;"", ROW($AK$2:$AK$200)-ROW($AK$2)+1), ROW(13:13))), "")</f>
        <v/>
      </c>
      <c r="BA14" t="str" cm="1">
        <f t="array" ref="BA14">IFERROR(INDEX($AL$2:$AL$200, SMALL(IF($AL$2:$AL$200&lt;&gt;"", ROW($AL$2:$AL$200)-ROW($AL$2)+1), ROW(13:13))), "")</f>
        <v/>
      </c>
      <c r="BB14" t="str" cm="1">
        <f t="array" ref="BB14">IFERROR(INDEX($AM$2:$AM$200, SMALL(IF($AM$2:$AM$200&lt;&gt;"", ROW($AM$2:$AM$200)-ROW($AM$2)+1), ROW(13:13))), "")</f>
        <v/>
      </c>
      <c r="BF14" t="str" cm="1">
        <f t="array" ref="BF14">IFERROR(INDEX($AO$2:$AO$200, SMALL(IF($AO$2:$AO$200&lt;&gt;"", ROW($AO$2:$AO$200)-ROW($AO$2)+1), ROW(13:13))), "")</f>
        <v/>
      </c>
      <c r="BG14" t="str" cm="1">
        <f t="array" ref="BG14">IFERROR(INDEX($AM$2:$AM$200, SMALL(IF($AM$2:$AM$200&lt;&gt;"", ROW($AM$2:$AM$200)-ROW($AM$2)+1), ROW(13:13))), "")</f>
        <v/>
      </c>
      <c r="BH14" t="str">
        <f t="shared" si="10"/>
        <v/>
      </c>
      <c r="BI14" t="str" cm="1">
        <f t="array" ref="BI14">IFERROR(INDEX($AQ$2:$AQ$200, SMALL(IF($AQ$2:$AQ$200&lt;&gt;"", ROW($AQ$2:$AQ$200)-ROW($AQ$2)+1), ROW(13:13))), "")</f>
        <v/>
      </c>
      <c r="BJ14" t="str" cm="1">
        <f t="array" ref="BJ14">IFERROR(INDEX($AR$2:$AR$200, SMALL(IF($AR$2:$AR$200&lt;&gt;"", ROW($AR$2:$AR$200)-ROW($AR$2)+1), ROW(13:13))), "")</f>
        <v/>
      </c>
      <c r="BK14" t="str" cm="1">
        <f t="array" ref="BK14">IFERROR(INDEX($AS$2:$AS$200, SMALL(IF($AS$2:$AS$200&lt;&gt;"", ROW($AS$2:$AS$200)-ROW($AS$2)+1), ROW(13:13))), "")</f>
        <v/>
      </c>
    </row>
    <row r="15" spans="1:63" ht="15.75" thickBot="1" x14ac:dyDescent="0.3">
      <c r="A15" s="2" t="s">
        <v>146</v>
      </c>
      <c r="B15" s="3">
        <v>45806</v>
      </c>
      <c r="C15" s="4">
        <v>30</v>
      </c>
      <c r="D15" s="4">
        <v>62.2</v>
      </c>
      <c r="E15" s="4">
        <v>904800</v>
      </c>
      <c r="F15" s="4">
        <v>1.1000000000000001</v>
      </c>
      <c r="G15" s="4">
        <v>49.8</v>
      </c>
      <c r="H15" s="4">
        <v>24.9</v>
      </c>
      <c r="I15" s="30">
        <v>54.5</v>
      </c>
      <c r="J15" s="2" t="s">
        <v>154</v>
      </c>
      <c r="K15" s="2">
        <v>-8.5</v>
      </c>
      <c r="L15" s="2">
        <v>-4.8</v>
      </c>
      <c r="M15" s="2"/>
      <c r="O15" t="s">
        <v>159</v>
      </c>
      <c r="P15" t="s">
        <v>188</v>
      </c>
      <c r="Q15">
        <v>60.03</v>
      </c>
      <c r="R15">
        <v>63.98</v>
      </c>
      <c r="S15">
        <v>67.66</v>
      </c>
      <c r="T15">
        <v>0</v>
      </c>
      <c r="U15">
        <v>56.3</v>
      </c>
      <c r="W15">
        <v>-11</v>
      </c>
      <c r="X15">
        <v>6</v>
      </c>
      <c r="Y15">
        <v>72</v>
      </c>
      <c r="Z15">
        <v>55</v>
      </c>
      <c r="AA15">
        <v>50</v>
      </c>
      <c r="AB15">
        <v>48</v>
      </c>
      <c r="AH15" t="e">
        <f t="shared" si="0"/>
        <v>#NUM!</v>
      </c>
      <c r="AJ15" t="e">
        <f t="shared" si="3"/>
        <v>#NUM!</v>
      </c>
      <c r="AK15" t="e">
        <f t="shared" si="4"/>
        <v>#NUM!</v>
      </c>
      <c r="AL15" t="e">
        <f t="shared" si="5"/>
        <v>#NUM!</v>
      </c>
      <c r="AM15" t="e">
        <f t="shared" si="6"/>
        <v>#NUM!</v>
      </c>
      <c r="AO15" t="str">
        <f t="shared" si="7"/>
        <v/>
      </c>
      <c r="AP15" t="str">
        <f t="shared" si="8"/>
        <v/>
      </c>
      <c r="AQ15" t="str">
        <f t="shared" si="11"/>
        <v/>
      </c>
      <c r="AR15" t="str">
        <f t="shared" si="1"/>
        <v/>
      </c>
      <c r="AS15" t="str">
        <f t="shared" si="2"/>
        <v/>
      </c>
      <c r="AX15" t="str" cm="1">
        <f t="array" ref="AX15">IFERROR(INDEX($AI$2:$AI$200, SMALL(IF($AI$2:$AI$200&lt;&gt;"", ROW($AI$2:$AI$200)-ROW($AH$2)+1), ROW(14:14))), "")</f>
        <v/>
      </c>
      <c r="AY15" t="str" cm="1">
        <f t="array" ref="AY15">IFERROR(INDEX($AJ$2:$AJ$200, SMALL(IF($AJ$2:$AJ$200&lt;&gt;"", ROW($AJ$2:$AJ$200)-ROW($AJ$2)+1), ROW(14:14))), "")</f>
        <v/>
      </c>
      <c r="AZ15" t="str" cm="1">
        <f t="array" ref="AZ15">IFERROR(INDEX($AK$2:$AK$200, SMALL(IF($AK$2:$AK$200&lt;&gt;"", ROW($AK$2:$AK$200)-ROW($AK$2)+1), ROW(14:14))), "")</f>
        <v/>
      </c>
      <c r="BB15" t="str" cm="1">
        <f t="array" ref="BB15">IFERROR(INDEX($AM$2:$AM$200, SMALL(IF($AM$2:$AM$200&lt;&gt;"", ROW($AM$2:$AM$200)-ROW($AM$2)+1), ROW(14:14))), "")</f>
        <v/>
      </c>
      <c r="BF15" t="str" cm="1">
        <f t="array" ref="BF15">IFERROR(INDEX($AO$2:$AO$200, SMALL(IF($AO$2:$AO$200&lt;&gt;"", ROW($AO$2:$AO$200)-ROW($AO$2)+1), ROW(14:14))), "")</f>
        <v/>
      </c>
      <c r="BG15" t="str" cm="1">
        <f t="array" ref="BG15">IFERROR(INDEX($AM$2:$AM$200, SMALL(IF($AM$2:$AM$200&lt;&gt;"", ROW($AM$2:$AM$200)-ROW($AM$2)+1), ROW(14:14))), "")</f>
        <v/>
      </c>
      <c r="BH15" t="str">
        <f t="shared" si="10"/>
        <v/>
      </c>
      <c r="BI15" t="str" cm="1">
        <f t="array" ref="BI15">IFERROR(INDEX($AQ$2:$AQ$200, SMALL(IF($AQ$2:$AQ$200&lt;&gt;"", ROW($AQ$2:$AQ$200)-ROW($AQ$2)+1), ROW(14:14))), "")</f>
        <v/>
      </c>
      <c r="BJ15" t="str" cm="1">
        <f t="array" ref="BJ15">IFERROR(INDEX($AR$2:$AR$200, SMALL(IF($AR$2:$AR$200&lt;&gt;"", ROW($AR$2:$AR$200)-ROW($AR$2)+1), ROW(14:14))), "")</f>
        <v/>
      </c>
      <c r="BK15" t="str" cm="1">
        <f t="array" ref="BK15">IFERROR(INDEX($AS$2:$AS$200, SMALL(IF($AS$2:$AS$200&lt;&gt;"", ROW($AS$2:$AS$200)-ROW($AS$2)+1), ROW(14:14))), "")</f>
        <v/>
      </c>
    </row>
    <row r="16" spans="1:63" ht="15.75" thickBot="1" x14ac:dyDescent="0.3">
      <c r="A16" s="2" t="s">
        <v>102</v>
      </c>
      <c r="B16" s="3">
        <v>45806</v>
      </c>
      <c r="C16" s="4">
        <v>30</v>
      </c>
      <c r="D16" s="4">
        <v>36.450000000000003</v>
      </c>
      <c r="E16" s="4">
        <v>3029800</v>
      </c>
      <c r="F16" s="4">
        <v>-0.1</v>
      </c>
      <c r="G16" s="4">
        <v>32.799999999999997</v>
      </c>
      <c r="H16" s="4">
        <v>11.1</v>
      </c>
      <c r="I16" s="30">
        <v>52.9</v>
      </c>
      <c r="J16" s="2" t="s">
        <v>144</v>
      </c>
      <c r="K16" s="2">
        <v>-0.1</v>
      </c>
      <c r="L16" s="2">
        <v>25.4</v>
      </c>
      <c r="M16" s="2" t="s">
        <v>99</v>
      </c>
      <c r="O16" t="s">
        <v>159</v>
      </c>
      <c r="P16" t="s">
        <v>188</v>
      </c>
      <c r="Q16">
        <v>35.89</v>
      </c>
      <c r="R16">
        <v>36.630000000000003</v>
      </c>
      <c r="S16">
        <v>38.44</v>
      </c>
      <c r="T16">
        <v>0</v>
      </c>
      <c r="U16">
        <v>110.4</v>
      </c>
      <c r="W16">
        <v>16</v>
      </c>
      <c r="X16">
        <v>9</v>
      </c>
      <c r="Y16">
        <v>62</v>
      </c>
      <c r="Z16">
        <v>59</v>
      </c>
      <c r="AA16">
        <v>57</v>
      </c>
      <c r="AB16">
        <v>56</v>
      </c>
      <c r="AH16" t="e">
        <f t="shared" si="0"/>
        <v>#NUM!</v>
      </c>
      <c r="AJ16" t="e">
        <f t="shared" si="3"/>
        <v>#NUM!</v>
      </c>
      <c r="AK16" t="e">
        <f t="shared" si="4"/>
        <v>#NUM!</v>
      </c>
      <c r="AL16" t="e">
        <f t="shared" si="5"/>
        <v>#NUM!</v>
      </c>
      <c r="AM16" t="e">
        <f t="shared" si="6"/>
        <v>#NUM!</v>
      </c>
      <c r="AO16" t="str">
        <f t="shared" si="7"/>
        <v/>
      </c>
      <c r="AP16" t="str">
        <f t="shared" si="8"/>
        <v/>
      </c>
      <c r="AQ16" t="str">
        <f t="shared" si="11"/>
        <v/>
      </c>
      <c r="AR16" t="str">
        <f t="shared" si="1"/>
        <v/>
      </c>
      <c r="AS16" t="str">
        <f t="shared" si="2"/>
        <v/>
      </c>
      <c r="AX16" t="str" cm="1">
        <f t="array" ref="AX16">IFERROR(INDEX($AI$2:$AI$200, SMALL(IF($AI$2:$AI$200&lt;&gt;"", ROW($AI$2:$AI$200)-ROW($AH$2)+1), ROW(15:15))), "")</f>
        <v/>
      </c>
      <c r="AY16" t="str" cm="1">
        <f t="array" ref="AY16">IFERROR(INDEX($AJ$2:$AJ$200, SMALL(IF($AJ$2:$AJ$200&lt;&gt;"", ROW($AJ$2:$AJ$200)-ROW($AJ$2)+1), ROW(15:15))), "")</f>
        <v/>
      </c>
      <c r="AZ16" t="str" cm="1">
        <f t="array" ref="AZ16">IFERROR(INDEX($AK$2:$AK$200, SMALL(IF($AK$2:$AK$200&lt;&gt;"", ROW($AK$2:$AK$200)-ROW($AK$2)+1), ROW(15:15))), "")</f>
        <v/>
      </c>
      <c r="BB16" t="str" cm="1">
        <f t="array" ref="BB16">IFERROR(INDEX($AM$2:$AM$200, SMALL(IF($AM$2:$AM$200&lt;&gt;"", ROW($AM$2:$AM$200)-ROW($AM$2)+1), ROW(15:15))), "")</f>
        <v/>
      </c>
      <c r="BF16" t="str" cm="1">
        <f t="array" ref="BF16">IFERROR(INDEX($AO$2:$AO$200, SMALL(IF($AO$2:$AO$200&lt;&gt;"", ROW($AO$2:$AO$200)-ROW($AO$2)+1), ROW(15:15))), "")</f>
        <v/>
      </c>
      <c r="BG16" t="str" cm="1">
        <f t="array" ref="BG16">IFERROR(INDEX($AM$2:$AM$200, SMALL(IF($AM$2:$AM$200&lt;&gt;"", ROW($AM$2:$AM$200)-ROW($AM$2)+1), ROW(15:15))), "")</f>
        <v/>
      </c>
      <c r="BH16" t="str">
        <f t="shared" si="10"/>
        <v/>
      </c>
      <c r="BI16" t="str" cm="1">
        <f t="array" ref="BI16">IFERROR(INDEX($AQ$2:$AQ$200, SMALL(IF($AQ$2:$AQ$200&lt;&gt;"", ROW($AQ$2:$AQ$200)-ROW($AQ$2)+1), ROW(15:15))), "")</f>
        <v/>
      </c>
      <c r="BJ16" t="str" cm="1">
        <f t="array" ref="BJ16">IFERROR(INDEX($AR$2:$AR$200, SMALL(IF($AR$2:$AR$200&lt;&gt;"", ROW($AR$2:$AR$200)-ROW($AR$2)+1), ROW(15:15))), "")</f>
        <v/>
      </c>
      <c r="BK16" t="str" cm="1">
        <f t="array" ref="BK16">IFERROR(INDEX($AS$2:$AS$200, SMALL(IF($AS$2:$AS$200&lt;&gt;"", ROW($AS$2:$AS$200)-ROW($AS$2)+1), ROW(15:15))), "")</f>
        <v/>
      </c>
    </row>
    <row r="17" spans="1:63" ht="15.75" thickBot="1" x14ac:dyDescent="0.3">
      <c r="A17" s="2" t="s">
        <v>229</v>
      </c>
      <c r="B17" s="3">
        <v>45806</v>
      </c>
      <c r="C17" s="4">
        <v>30</v>
      </c>
      <c r="D17" s="4">
        <v>46.4</v>
      </c>
      <c r="E17" s="4">
        <v>896600</v>
      </c>
      <c r="F17" s="4">
        <v>-1.5</v>
      </c>
      <c r="G17" s="4">
        <v>43.3</v>
      </c>
      <c r="H17" s="4">
        <v>7.2</v>
      </c>
      <c r="I17" s="30">
        <v>47.8</v>
      </c>
      <c r="J17" s="2" t="s">
        <v>142</v>
      </c>
      <c r="K17" s="2">
        <v>16.3</v>
      </c>
      <c r="L17" s="2">
        <v>98.8</v>
      </c>
      <c r="M17" s="2"/>
      <c r="P17" t="s">
        <v>188</v>
      </c>
      <c r="Q17">
        <v>45.89</v>
      </c>
      <c r="R17">
        <v>49.47</v>
      </c>
      <c r="S17">
        <v>48.19</v>
      </c>
      <c r="T17">
        <v>0</v>
      </c>
      <c r="U17">
        <v>41.6</v>
      </c>
      <c r="W17">
        <v>-10</v>
      </c>
      <c r="X17">
        <v>3</v>
      </c>
      <c r="Y17">
        <v>62</v>
      </c>
      <c r="Z17">
        <v>51</v>
      </c>
      <c r="AA17">
        <v>48</v>
      </c>
      <c r="AB17">
        <v>48</v>
      </c>
      <c r="AH17" t="e">
        <f t="shared" si="0"/>
        <v>#NUM!</v>
      </c>
      <c r="AJ17" t="e">
        <f t="shared" si="3"/>
        <v>#NUM!</v>
      </c>
      <c r="AK17" t="e">
        <f t="shared" si="4"/>
        <v>#NUM!</v>
      </c>
      <c r="AL17" t="e">
        <f t="shared" si="5"/>
        <v>#NUM!</v>
      </c>
      <c r="AM17" t="e">
        <f t="shared" si="6"/>
        <v>#NUM!</v>
      </c>
      <c r="AO17" t="str">
        <f t="shared" si="7"/>
        <v/>
      </c>
      <c r="AP17" t="str">
        <f t="shared" si="8"/>
        <v/>
      </c>
      <c r="AQ17" t="str">
        <f t="shared" si="11"/>
        <v/>
      </c>
      <c r="AR17" t="str">
        <f t="shared" si="1"/>
        <v/>
      </c>
      <c r="AS17" t="str">
        <f t="shared" si="2"/>
        <v/>
      </c>
      <c r="AX17" t="str" cm="1">
        <f t="array" ref="AX17">IFERROR(INDEX($AI$2:$AI$200, SMALL(IF($AI$2:$AI$200&lt;&gt;"", ROW($AI$2:$AI$200)-ROW($AH$2)+1), ROW(16:16))), "")</f>
        <v/>
      </c>
      <c r="AY17" t="str" cm="1">
        <f t="array" ref="AY17">IFERROR(INDEX($AJ$2:$AJ$200, SMALL(IF($AJ$2:$AJ$200&lt;&gt;"", ROW($AJ$2:$AJ$200)-ROW($AJ$2)+1), ROW(16:16))), "")</f>
        <v/>
      </c>
      <c r="AZ17" t="str" cm="1">
        <f t="array" ref="AZ17">IFERROR(INDEX($AK$2:$AK$200, SMALL(IF($AK$2:$AK$200&lt;&gt;"", ROW($AK$2:$AK$200)-ROW($AK$2)+1), ROW(16:16))), "")</f>
        <v/>
      </c>
      <c r="BB17" t="str" cm="1">
        <f t="array" ref="BB17">IFERROR(INDEX($AM$2:$AM$200, SMALL(IF($AM$2:$AM$200&lt;&gt;"", ROW($AM$2:$AM$200)-ROW($AM$2)+1), ROW(16:16))), "")</f>
        <v/>
      </c>
      <c r="BF17" t="str" cm="1">
        <f t="array" ref="BF17">IFERROR(INDEX($AO$2:$AO$200, SMALL(IF($AO$2:$AO$200&lt;&gt;"", ROW($AO$2:$AO$200)-ROW($AO$2)+1), ROW(16:16))), "")</f>
        <v/>
      </c>
      <c r="BG17" t="str" cm="1">
        <f t="array" ref="BG17">IFERROR(INDEX($AM$2:$AM$200, SMALL(IF($AM$2:$AM$200&lt;&gt;"", ROW($AM$2:$AM$200)-ROW($AM$2)+1), ROW(16:16))), "")</f>
        <v/>
      </c>
      <c r="BH17" t="str">
        <f t="shared" si="10"/>
        <v/>
      </c>
      <c r="BI17" t="str" cm="1">
        <f t="array" ref="BI17">IFERROR(INDEX($AQ$2:$AQ$200, SMALL(IF($AQ$2:$AQ$200&lt;&gt;"", ROW($AQ$2:$AQ$200)-ROW($AQ$2)+1), ROW(16:16))), "")</f>
        <v/>
      </c>
      <c r="BJ17" t="str" cm="1">
        <f t="array" ref="BJ17">IFERROR(INDEX($AR$2:$AR$200, SMALL(IF($AR$2:$AR$200&lt;&gt;"", ROW($AR$2:$AR$200)-ROW($AR$2)+1), ROW(16:16))), "")</f>
        <v/>
      </c>
      <c r="BK17" t="str" cm="1">
        <f t="array" ref="BK17">IFERROR(INDEX($AS$2:$AS$200, SMALL(IF($AS$2:$AS$200&lt;&gt;"", ROW($AS$2:$AS$200)-ROW($AS$2)+1), ROW(16:16))), "")</f>
        <v/>
      </c>
    </row>
    <row r="18" spans="1:63" ht="15.75" thickBot="1" x14ac:dyDescent="0.3">
      <c r="A18" s="2" t="s">
        <v>139</v>
      </c>
      <c r="B18" s="3">
        <v>45806</v>
      </c>
      <c r="C18" s="4">
        <v>90</v>
      </c>
      <c r="D18" s="4">
        <v>51.6</v>
      </c>
      <c r="E18" s="4">
        <v>307500</v>
      </c>
      <c r="F18" s="4">
        <v>-1.5</v>
      </c>
      <c r="G18" s="4">
        <v>41</v>
      </c>
      <c r="H18" s="4">
        <v>25.9</v>
      </c>
      <c r="I18" s="30">
        <v>61.4</v>
      </c>
      <c r="J18" s="2" t="s">
        <v>233</v>
      </c>
      <c r="K18" s="2">
        <v>17.2</v>
      </c>
      <c r="L18" s="2">
        <v>3.8</v>
      </c>
      <c r="M18" s="2" t="s">
        <v>99</v>
      </c>
      <c r="P18" t="s">
        <v>188</v>
      </c>
      <c r="Q18">
        <v>49.29</v>
      </c>
      <c r="R18">
        <v>48.52</v>
      </c>
      <c r="S18">
        <v>49.53</v>
      </c>
      <c r="T18">
        <v>0</v>
      </c>
      <c r="U18">
        <v>15.9</v>
      </c>
      <c r="W18">
        <v>-6</v>
      </c>
      <c r="X18">
        <v>5</v>
      </c>
      <c r="Y18">
        <v>65</v>
      </c>
      <c r="Z18">
        <v>54</v>
      </c>
      <c r="AA18">
        <v>51</v>
      </c>
      <c r="AB18">
        <v>50</v>
      </c>
      <c r="AH18" t="e">
        <f t="shared" si="0"/>
        <v>#NUM!</v>
      </c>
      <c r="AJ18" t="e">
        <f t="shared" si="3"/>
        <v>#NUM!</v>
      </c>
      <c r="AK18" t="e">
        <f t="shared" si="4"/>
        <v>#NUM!</v>
      </c>
      <c r="AL18" t="e">
        <f t="shared" si="5"/>
        <v>#NUM!</v>
      </c>
      <c r="AM18" t="e">
        <f t="shared" si="6"/>
        <v>#NUM!</v>
      </c>
      <c r="AO18" t="str">
        <f t="shared" si="7"/>
        <v/>
      </c>
      <c r="AP18" t="str">
        <f t="shared" si="8"/>
        <v/>
      </c>
      <c r="AQ18" t="str">
        <f t="shared" si="11"/>
        <v/>
      </c>
      <c r="AR18" t="str">
        <f t="shared" si="1"/>
        <v/>
      </c>
      <c r="AS18" t="str">
        <f t="shared" si="2"/>
        <v/>
      </c>
      <c r="AX18" t="str" cm="1">
        <f t="array" ref="AX18">IFERROR(INDEX($AI$2:$AI$200, SMALL(IF($AI$2:$AI$200&lt;&gt;"", ROW($AI$2:$AI$200)-ROW($AH$2)+1), ROW(17:17))), "")</f>
        <v/>
      </c>
      <c r="BB18" t="str" cm="1">
        <f t="array" ref="BB18">IFERROR(INDEX($AM$2:$AM$200, SMALL(IF($AM$2:$AM$200&lt;&gt;"", ROW($AM$2:$AM$200)-ROW($AM$2)+1), ROW(17:17))), "")</f>
        <v/>
      </c>
      <c r="BF18" t="str" cm="1">
        <f t="array" ref="BF18">IFERROR(INDEX($AO$2:$AO$200, SMALL(IF($AO$2:$AO$200&lt;&gt;"", ROW($AO$2:$AO$200)-ROW($AO$2)+1), ROW(17:17))), "")</f>
        <v/>
      </c>
      <c r="BH18" t="str">
        <f t="shared" si="10"/>
        <v/>
      </c>
      <c r="BI18" t="str" cm="1">
        <f t="array" ref="BI18">IFERROR(INDEX($AQ$2:$AQ$200, SMALL(IF($AQ$2:$AQ$200&lt;&gt;"", ROW($AQ$2:$AQ$200)-ROW($AQ$2)+1), ROW(17:17))), "")</f>
        <v/>
      </c>
      <c r="BJ18" t="str" cm="1">
        <f t="array" ref="BJ18">IFERROR(INDEX($AR$2:$AR$200, SMALL(IF($AR$2:$AR$200&lt;&gt;"", ROW($AR$2:$AR$200)-ROW($AR$2)+1), ROW(17:17))), "")</f>
        <v/>
      </c>
    </row>
    <row r="19" spans="1:63" ht="15.75" thickBot="1" x14ac:dyDescent="0.3">
      <c r="A19" s="2" t="s">
        <v>94</v>
      </c>
      <c r="B19" s="3">
        <v>45806</v>
      </c>
      <c r="C19" s="4">
        <v>30</v>
      </c>
      <c r="D19" s="4">
        <v>31.2</v>
      </c>
      <c r="E19" s="4">
        <v>264100</v>
      </c>
      <c r="F19" s="4">
        <v>-1.3</v>
      </c>
      <c r="G19" s="4">
        <v>26.5</v>
      </c>
      <c r="H19" s="4">
        <v>17.7</v>
      </c>
      <c r="I19" s="30">
        <v>49.2</v>
      </c>
      <c r="J19" s="2" t="s">
        <v>142</v>
      </c>
      <c r="K19" s="2">
        <v>-7.4</v>
      </c>
      <c r="L19" s="2">
        <v>118.5</v>
      </c>
      <c r="M19" s="2"/>
      <c r="P19" t="s">
        <v>188</v>
      </c>
      <c r="Q19">
        <v>30.79</v>
      </c>
      <c r="R19">
        <v>32.96</v>
      </c>
      <c r="S19">
        <v>36.1</v>
      </c>
      <c r="T19">
        <v>0</v>
      </c>
      <c r="U19">
        <v>8.1999999999999993</v>
      </c>
      <c r="W19">
        <v>-51</v>
      </c>
      <c r="X19">
        <v>-8</v>
      </c>
      <c r="Y19">
        <v>36</v>
      </c>
      <c r="Z19">
        <v>29</v>
      </c>
      <c r="AA19">
        <v>28</v>
      </c>
      <c r="AB19">
        <v>28</v>
      </c>
      <c r="AH19" t="e">
        <f t="shared" si="0"/>
        <v>#NUM!</v>
      </c>
      <c r="AJ19" t="e">
        <f t="shared" si="3"/>
        <v>#NUM!</v>
      </c>
      <c r="AK19" t="e">
        <f t="shared" si="4"/>
        <v>#NUM!</v>
      </c>
      <c r="AL19" t="e">
        <f t="shared" si="5"/>
        <v>#NUM!</v>
      </c>
      <c r="AM19" t="e">
        <f t="shared" si="6"/>
        <v>#NUM!</v>
      </c>
      <c r="AO19" t="str">
        <f t="shared" si="7"/>
        <v/>
      </c>
      <c r="AP19" t="str">
        <f t="shared" si="8"/>
        <v/>
      </c>
      <c r="AQ19" t="str">
        <f t="shared" si="11"/>
        <v/>
      </c>
      <c r="AR19" t="str">
        <f t="shared" si="1"/>
        <v/>
      </c>
      <c r="AS19" t="str">
        <f t="shared" si="2"/>
        <v/>
      </c>
      <c r="AX19" t="str" cm="1">
        <f t="array" ref="AX19">IFERROR(INDEX($AI$2:$AI$200, SMALL(IF($AI$2:$AI$200&lt;&gt;"", ROW($AI$2:$AI$200)-ROW($AH$2)+1), ROW(18:18))), "")</f>
        <v/>
      </c>
      <c r="BB19" t="str" cm="1">
        <f t="array" ref="BB19">IFERROR(INDEX($AM$2:$AM$200, SMALL(IF($AM$2:$AM$200&lt;&gt;"", ROW($AM$2:$AM$200)-ROW($AM$2)+1), ROW(18:18))), "")</f>
        <v/>
      </c>
      <c r="BH19" t="str">
        <f t="shared" si="10"/>
        <v/>
      </c>
      <c r="BI19" t="str" cm="1">
        <f t="array" ref="BI19">IFERROR(INDEX($AQ$2:$AQ$200, SMALL(IF($AQ$2:$AQ$200&lt;&gt;"", ROW($AQ$2:$AQ$200)-ROW($AQ$2)+1), ROW(18:18))), "")</f>
        <v/>
      </c>
      <c r="BJ19" t="str" cm="1">
        <f t="array" ref="BJ19">IFERROR(INDEX($AR$2:$AR$200, SMALL(IF($AR$2:$AR$200&lt;&gt;"", ROW($AR$2:$AR$200)-ROW($AR$2)+1), ROW(18:18))), "")</f>
        <v/>
      </c>
    </row>
    <row r="20" spans="1:63" ht="15.75" thickBot="1" x14ac:dyDescent="0.3">
      <c r="A20" s="2" t="s">
        <v>161</v>
      </c>
      <c r="B20" s="3">
        <v>45806</v>
      </c>
      <c r="C20" s="4">
        <v>60</v>
      </c>
      <c r="D20" s="4">
        <v>7.7</v>
      </c>
      <c r="E20" s="4">
        <v>711000</v>
      </c>
      <c r="F20" s="4">
        <v>0</v>
      </c>
      <c r="G20" s="4">
        <v>7</v>
      </c>
      <c r="H20" s="4">
        <v>10</v>
      </c>
      <c r="I20" s="30">
        <v>58.1</v>
      </c>
      <c r="J20" s="2" t="s">
        <v>154</v>
      </c>
      <c r="K20" s="2">
        <v>-19.2</v>
      </c>
      <c r="L20" s="2">
        <v>-10.5</v>
      </c>
      <c r="M20" s="2"/>
      <c r="O20" t="s">
        <v>159</v>
      </c>
      <c r="P20" t="s">
        <v>188</v>
      </c>
      <c r="Q20">
        <v>7.38</v>
      </c>
      <c r="R20">
        <v>7.53</v>
      </c>
      <c r="S20">
        <v>7.99</v>
      </c>
      <c r="T20">
        <v>0</v>
      </c>
      <c r="U20">
        <v>5.5</v>
      </c>
      <c r="W20">
        <v>-13</v>
      </c>
      <c r="X20">
        <v>2</v>
      </c>
      <c r="Y20">
        <v>58</v>
      </c>
      <c r="Z20">
        <v>45</v>
      </c>
      <c r="AA20">
        <v>42</v>
      </c>
      <c r="AB20">
        <v>42</v>
      </c>
      <c r="AH20" t="e">
        <f t="shared" si="0"/>
        <v>#NUM!</v>
      </c>
      <c r="AJ20" t="e">
        <f t="shared" si="3"/>
        <v>#NUM!</v>
      </c>
      <c r="AK20" t="e">
        <f t="shared" si="4"/>
        <v>#NUM!</v>
      </c>
      <c r="AL20" t="e">
        <f t="shared" si="5"/>
        <v>#NUM!</v>
      </c>
      <c r="AM20" t="e">
        <f t="shared" si="6"/>
        <v>#NUM!</v>
      </c>
      <c r="AO20" t="str">
        <f t="shared" si="7"/>
        <v/>
      </c>
      <c r="AP20" t="str">
        <f t="shared" si="8"/>
        <v/>
      </c>
      <c r="AQ20" t="str">
        <f t="shared" si="11"/>
        <v/>
      </c>
      <c r="AR20" t="str">
        <f t="shared" si="1"/>
        <v/>
      </c>
      <c r="AS20" t="str">
        <f t="shared" si="2"/>
        <v/>
      </c>
      <c r="AX20" t="str" cm="1">
        <f t="array" ref="AX20">IFERROR(INDEX($AI$2:$AI$200, SMALL(IF($AI$2:$AI$200&lt;&gt;"", ROW($AI$2:$AI$200)-ROW($AH$2)+1), ROW(19:19))), "")</f>
        <v/>
      </c>
      <c r="BB20" t="str" cm="1">
        <f t="array" ref="BB20">IFERROR(INDEX($AM$2:$AM$200, SMALL(IF($AM$2:$AM$200&lt;&gt;"", ROW($AM$2:$AM$200)-ROW($AM$2)+1), ROW(19:19))), "")</f>
        <v/>
      </c>
      <c r="BI20" t="str" cm="1">
        <f t="array" ref="BI20">IFERROR(INDEX($AQ$2:$AQ$200, SMALL(IF($AQ$2:$AQ$200&lt;&gt;"", ROW($AQ$2:$AQ$200)-ROW($AQ$2)+1), ROW(19:19))), "")</f>
        <v/>
      </c>
      <c r="BJ20" t="str" cm="1">
        <f t="array" ref="BJ20">IFERROR(INDEX($AR$2:$AR$200, SMALL(IF($AR$2:$AR$200&lt;&gt;"", ROW($AR$2:$AR$200)-ROW($AR$2)+1), ROW(19:19))), "")</f>
        <v/>
      </c>
    </row>
    <row r="21" spans="1:63" ht="15.75" thickBot="1" x14ac:dyDescent="0.3">
      <c r="A21" s="2" t="s">
        <v>61</v>
      </c>
      <c r="B21" s="3">
        <v>45806</v>
      </c>
      <c r="C21" s="4">
        <v>90</v>
      </c>
      <c r="D21" s="4">
        <v>15.6</v>
      </c>
      <c r="E21" s="4">
        <v>27535200</v>
      </c>
      <c r="F21" s="4">
        <v>5.4</v>
      </c>
      <c r="G21" s="4">
        <v>11.3</v>
      </c>
      <c r="H21" s="4">
        <v>38.1</v>
      </c>
      <c r="I21" s="30">
        <v>78.2</v>
      </c>
      <c r="J21" s="2" t="s">
        <v>143</v>
      </c>
      <c r="K21" s="2">
        <v>-4.2</v>
      </c>
      <c r="L21" s="2">
        <v>-13.4</v>
      </c>
      <c r="M21" s="2"/>
      <c r="N21" t="s">
        <v>158</v>
      </c>
      <c r="O21" t="s">
        <v>159</v>
      </c>
      <c r="P21" t="s">
        <v>188</v>
      </c>
      <c r="Q21">
        <v>13.19</v>
      </c>
      <c r="R21">
        <v>13.28</v>
      </c>
      <c r="S21">
        <v>13.72</v>
      </c>
      <c r="T21">
        <v>0</v>
      </c>
      <c r="U21">
        <v>429.5</v>
      </c>
      <c r="W21">
        <v>-18</v>
      </c>
      <c r="X21">
        <v>1</v>
      </c>
      <c r="Y21">
        <v>60</v>
      </c>
      <c r="Z21">
        <v>47</v>
      </c>
      <c r="AA21">
        <v>44</v>
      </c>
      <c r="AB21">
        <v>44</v>
      </c>
      <c r="AH21" t="e">
        <f t="shared" si="0"/>
        <v>#NUM!</v>
      </c>
      <c r="AJ21" t="e">
        <f t="shared" si="3"/>
        <v>#NUM!</v>
      </c>
      <c r="AK21" t="e">
        <f t="shared" si="4"/>
        <v>#NUM!</v>
      </c>
      <c r="AL21" t="e">
        <f t="shared" si="5"/>
        <v>#NUM!</v>
      </c>
      <c r="AM21" t="e">
        <f t="shared" si="6"/>
        <v>#NUM!</v>
      </c>
      <c r="AO21" t="str">
        <f t="shared" si="7"/>
        <v/>
      </c>
      <c r="AP21" t="str">
        <f t="shared" si="8"/>
        <v/>
      </c>
      <c r="AQ21" t="str">
        <f t="shared" si="11"/>
        <v/>
      </c>
      <c r="AR21" t="str">
        <f t="shared" si="1"/>
        <v/>
      </c>
      <c r="AS21" t="str">
        <f t="shared" si="2"/>
        <v/>
      </c>
      <c r="AX21" t="str" cm="1">
        <f t="array" ref="AX21">IFERROR(INDEX($AI$2:$AI$200, SMALL(IF($AI$2:$AI$200&lt;&gt;"", ROW($AI$2:$AI$200)-ROW($AH$2)+1), ROW(20:20))), "")</f>
        <v/>
      </c>
      <c r="BI21" t="str" cm="1">
        <f t="array" ref="BI21">IFERROR(INDEX($AQ$2:$AQ$200, SMALL(IF($AQ$2:$AQ$200&lt;&gt;"", ROW($AQ$2:$AQ$200)-ROW($AQ$2)+1), ROW(20:20))), "")</f>
        <v/>
      </c>
    </row>
    <row r="22" spans="1:63" ht="15.75" thickBot="1" x14ac:dyDescent="0.3">
      <c r="A22" s="2" t="s">
        <v>227</v>
      </c>
      <c r="B22" s="3">
        <v>45806</v>
      </c>
      <c r="C22" s="4">
        <v>90</v>
      </c>
      <c r="D22" s="4">
        <v>15.55</v>
      </c>
      <c r="E22" s="4">
        <v>24813700</v>
      </c>
      <c r="F22" s="4">
        <v>1</v>
      </c>
      <c r="G22" s="4">
        <v>11.1</v>
      </c>
      <c r="H22" s="4">
        <v>40.1</v>
      </c>
      <c r="I22" s="30">
        <v>68.8</v>
      </c>
      <c r="J22" s="2" t="s">
        <v>154</v>
      </c>
      <c r="K22" s="2">
        <v>1.2</v>
      </c>
      <c r="L22" s="2">
        <v>1.5</v>
      </c>
      <c r="M22" s="2"/>
      <c r="P22" t="s">
        <v>188</v>
      </c>
      <c r="Q22">
        <v>14.09</v>
      </c>
      <c r="R22">
        <v>13.34</v>
      </c>
      <c r="S22">
        <v>13.79</v>
      </c>
      <c r="T22">
        <v>0</v>
      </c>
      <c r="U22">
        <v>385.9</v>
      </c>
      <c r="W22">
        <v>-15</v>
      </c>
      <c r="X22">
        <v>5</v>
      </c>
      <c r="Y22">
        <v>65</v>
      </c>
      <c r="Z22">
        <v>50</v>
      </c>
      <c r="AA22">
        <v>46</v>
      </c>
      <c r="AB22">
        <v>44</v>
      </c>
      <c r="AH22" t="e">
        <f t="shared" si="0"/>
        <v>#NUM!</v>
      </c>
      <c r="AJ22" t="e">
        <f t="shared" si="3"/>
        <v>#NUM!</v>
      </c>
      <c r="AK22" t="e">
        <f t="shared" si="4"/>
        <v>#NUM!</v>
      </c>
      <c r="AL22" t="e">
        <f t="shared" si="5"/>
        <v>#NUM!</v>
      </c>
      <c r="AM22" t="e">
        <f t="shared" si="6"/>
        <v>#NUM!</v>
      </c>
      <c r="AO22" t="str">
        <f t="shared" si="7"/>
        <v/>
      </c>
      <c r="AP22" t="str">
        <f t="shared" si="8"/>
        <v/>
      </c>
      <c r="AQ22" t="str">
        <f t="shared" si="11"/>
        <v/>
      </c>
      <c r="AR22" t="str">
        <f t="shared" si="1"/>
        <v/>
      </c>
      <c r="AS22" t="str">
        <f t="shared" si="2"/>
        <v/>
      </c>
      <c r="AX22" t="str" cm="1">
        <f t="array" ref="AX22">IFERROR(INDEX($AI$2:$AI$200, SMALL(IF($AI$2:$AI$200&lt;&gt;"", ROW($AI$2:$AI$200)-ROW($AH$2)+1), ROW(21:21))), "")</f>
        <v/>
      </c>
      <c r="BI22" t="str" cm="1">
        <f t="array" ref="BI22">IFERROR(INDEX($AQ$2:$AQ$200, SMALL(IF($AQ$2:$AQ$200&lt;&gt;"", ROW($AQ$2:$AQ$200)-ROW($AQ$2)+1), ROW(21:21))), "")</f>
        <v/>
      </c>
    </row>
    <row r="23" spans="1:63" ht="15.75" thickBot="1" x14ac:dyDescent="0.3">
      <c r="A23" s="2" t="s">
        <v>174</v>
      </c>
      <c r="B23" s="3">
        <v>45806</v>
      </c>
      <c r="C23" s="4">
        <v>60</v>
      </c>
      <c r="D23" s="4">
        <v>14.25</v>
      </c>
      <c r="E23" s="4">
        <v>116500</v>
      </c>
      <c r="F23" s="4">
        <v>1.8</v>
      </c>
      <c r="G23" s="4">
        <v>10.74</v>
      </c>
      <c r="H23" s="4">
        <v>32.700000000000003</v>
      </c>
      <c r="I23" s="30">
        <v>58.7</v>
      </c>
      <c r="J23" s="2" t="s">
        <v>140</v>
      </c>
      <c r="K23" s="2">
        <v>-22.9</v>
      </c>
      <c r="L23" s="2">
        <v>44.8</v>
      </c>
      <c r="M23" s="2"/>
      <c r="O23" t="s">
        <v>159</v>
      </c>
      <c r="P23" t="s">
        <v>188</v>
      </c>
      <c r="Q23">
        <v>13.53</v>
      </c>
      <c r="R23">
        <v>13.52</v>
      </c>
      <c r="S23">
        <v>15.94</v>
      </c>
      <c r="T23">
        <v>0</v>
      </c>
      <c r="U23">
        <v>1.7</v>
      </c>
      <c r="W23">
        <v>-15</v>
      </c>
      <c r="X23">
        <v>4</v>
      </c>
      <c r="Y23">
        <v>67</v>
      </c>
      <c r="Z23">
        <v>52</v>
      </c>
      <c r="AA23">
        <v>47</v>
      </c>
      <c r="AB23">
        <v>45</v>
      </c>
      <c r="AH23" t="e">
        <f t="shared" si="0"/>
        <v>#NUM!</v>
      </c>
      <c r="AJ23" t="e">
        <f t="shared" si="3"/>
        <v>#NUM!</v>
      </c>
      <c r="AK23" t="e">
        <f t="shared" si="4"/>
        <v>#NUM!</v>
      </c>
      <c r="AL23" t="e">
        <f t="shared" si="5"/>
        <v>#NUM!</v>
      </c>
      <c r="AM23" t="e">
        <f t="shared" si="6"/>
        <v>#NUM!</v>
      </c>
      <c r="AO23" t="str">
        <f t="shared" si="7"/>
        <v/>
      </c>
      <c r="AP23" t="str">
        <f t="shared" si="8"/>
        <v/>
      </c>
      <c r="AQ23" t="str">
        <f t="shared" si="11"/>
        <v/>
      </c>
      <c r="AR23" t="str">
        <f t="shared" si="1"/>
        <v/>
      </c>
      <c r="AS23" t="str">
        <f t="shared" si="2"/>
        <v/>
      </c>
      <c r="BI23" t="str" cm="1">
        <f t="array" ref="BI23">IFERROR(INDEX($AQ$2:$AQ$200, SMALL(IF($AQ$2:$AQ$200&lt;&gt;"", ROW($AQ$2:$AQ$200)-ROW($AQ$2)+1), ROW(22:22))), "")</f>
        <v/>
      </c>
    </row>
    <row r="24" spans="1:63" ht="15.75" thickBot="1" x14ac:dyDescent="0.3">
      <c r="A24" s="2" t="s">
        <v>175</v>
      </c>
      <c r="B24" s="3">
        <v>45806</v>
      </c>
      <c r="C24" s="4">
        <v>40</v>
      </c>
      <c r="D24" s="4">
        <v>6.97</v>
      </c>
      <c r="E24" s="4">
        <v>185800</v>
      </c>
      <c r="F24" s="4">
        <v>0.7</v>
      </c>
      <c r="G24" s="4">
        <v>6.6</v>
      </c>
      <c r="H24" s="4">
        <v>5.6</v>
      </c>
      <c r="I24" s="30">
        <v>50.1</v>
      </c>
      <c r="J24" s="2" t="s">
        <v>140</v>
      </c>
      <c r="K24" s="2">
        <v>-20.9</v>
      </c>
      <c r="L24" s="2">
        <v>-5.0999999999999996</v>
      </c>
      <c r="M24" s="2"/>
      <c r="O24" t="s">
        <v>159</v>
      </c>
      <c r="P24" t="s">
        <v>188</v>
      </c>
      <c r="Q24">
        <v>6.9</v>
      </c>
      <c r="R24">
        <v>7.18</v>
      </c>
      <c r="S24">
        <v>7.63</v>
      </c>
      <c r="T24">
        <v>0</v>
      </c>
      <c r="U24">
        <v>1.3</v>
      </c>
      <c r="W24">
        <v>22</v>
      </c>
      <c r="X24">
        <v>26</v>
      </c>
      <c r="Y24">
        <v>85</v>
      </c>
      <c r="Z24">
        <v>75</v>
      </c>
      <c r="AA24">
        <v>70</v>
      </c>
      <c r="AB24">
        <v>66</v>
      </c>
      <c r="AH24" t="e">
        <f t="shared" si="0"/>
        <v>#NUM!</v>
      </c>
      <c r="AJ24" t="e">
        <f t="shared" si="3"/>
        <v>#NUM!</v>
      </c>
      <c r="AK24" t="e">
        <f t="shared" si="4"/>
        <v>#NUM!</v>
      </c>
      <c r="AL24" t="e">
        <f t="shared" si="5"/>
        <v>#NUM!</v>
      </c>
      <c r="AM24" t="e">
        <f t="shared" si="6"/>
        <v>#NUM!</v>
      </c>
      <c r="AO24" t="str">
        <f t="shared" si="7"/>
        <v>CMX</v>
      </c>
      <c r="AP24">
        <f t="shared" si="8"/>
        <v>40</v>
      </c>
      <c r="AQ24">
        <f t="shared" si="11"/>
        <v>85</v>
      </c>
      <c r="AR24">
        <f t="shared" si="1"/>
        <v>75</v>
      </c>
      <c r="AS24">
        <f t="shared" si="2"/>
        <v>70</v>
      </c>
      <c r="BI24" t="str" cm="1">
        <f t="array" ref="BI24">IFERROR(INDEX($AQ$2:$AQ$200, SMALL(IF($AQ$2:$AQ$200&lt;&gt;"", ROW($AQ$2:$AQ$200)-ROW($AQ$2)+1), ROW(23:23))), "")</f>
        <v/>
      </c>
    </row>
    <row r="25" spans="1:63" ht="15.75" thickBot="1" x14ac:dyDescent="0.3">
      <c r="A25" s="2" t="s">
        <v>212</v>
      </c>
      <c r="B25" s="3">
        <v>45806</v>
      </c>
      <c r="C25" s="4">
        <v>10</v>
      </c>
      <c r="D25" s="4">
        <v>15.8</v>
      </c>
      <c r="E25" s="4">
        <v>41600</v>
      </c>
      <c r="F25" s="4">
        <v>1.3</v>
      </c>
      <c r="G25" s="4">
        <v>15.5</v>
      </c>
      <c r="H25" s="4">
        <v>1.9</v>
      </c>
      <c r="I25" s="30">
        <v>30</v>
      </c>
      <c r="J25" s="2" t="s">
        <v>213</v>
      </c>
      <c r="K25" s="2">
        <v>-24</v>
      </c>
      <c r="L25" s="2">
        <v>57.5</v>
      </c>
      <c r="M25" s="2"/>
      <c r="O25" t="s">
        <v>159</v>
      </c>
      <c r="P25" t="s">
        <v>188</v>
      </c>
      <c r="Q25">
        <v>16.399999999999999</v>
      </c>
      <c r="R25">
        <v>19.149999999999999</v>
      </c>
      <c r="S25">
        <v>21.75</v>
      </c>
      <c r="T25">
        <v>0</v>
      </c>
      <c r="U25">
        <v>0.7</v>
      </c>
      <c r="W25">
        <v>6</v>
      </c>
      <c r="X25">
        <v>10</v>
      </c>
      <c r="Y25">
        <v>74</v>
      </c>
      <c r="Z25">
        <v>61</v>
      </c>
      <c r="AA25">
        <v>57</v>
      </c>
      <c r="AB25">
        <v>55</v>
      </c>
      <c r="AH25" t="e">
        <f t="shared" si="0"/>
        <v>#NUM!</v>
      </c>
      <c r="AJ25" t="e">
        <f t="shared" si="3"/>
        <v>#NUM!</v>
      </c>
      <c r="AK25" t="e">
        <f t="shared" si="4"/>
        <v>#NUM!</v>
      </c>
      <c r="AL25" t="e">
        <f t="shared" si="5"/>
        <v>#NUM!</v>
      </c>
      <c r="AM25" t="e">
        <f t="shared" si="6"/>
        <v>#NUM!</v>
      </c>
      <c r="AO25" t="str">
        <f t="shared" si="7"/>
        <v>CST</v>
      </c>
      <c r="AP25">
        <f t="shared" si="8"/>
        <v>10</v>
      </c>
      <c r="AQ25">
        <f t="shared" si="11"/>
        <v>74</v>
      </c>
      <c r="AR25">
        <f t="shared" si="1"/>
        <v>61</v>
      </c>
      <c r="AS25">
        <f t="shared" si="2"/>
        <v>57</v>
      </c>
      <c r="BI25" t="str" cm="1">
        <f t="array" ref="BI25">IFERROR(INDEX($AQ$2:$AQ$200, SMALL(IF($AQ$2:$AQ$200&lt;&gt;"", ROW($AQ$2:$AQ$200)-ROW($AQ$2)+1), ROW(24:24))), "")</f>
        <v/>
      </c>
    </row>
    <row r="26" spans="1:63" ht="15.75" thickBot="1" x14ac:dyDescent="0.3">
      <c r="A26" s="2" t="s">
        <v>23</v>
      </c>
      <c r="B26" s="3">
        <v>45806</v>
      </c>
      <c r="C26" s="4">
        <v>30</v>
      </c>
      <c r="D26" s="4">
        <v>34.700000000000003</v>
      </c>
      <c r="E26" s="4">
        <v>1214700</v>
      </c>
      <c r="F26" s="4">
        <v>-1.7</v>
      </c>
      <c r="G26" s="4">
        <v>28.4</v>
      </c>
      <c r="H26" s="4">
        <v>22.2</v>
      </c>
      <c r="I26" s="30">
        <v>50.7</v>
      </c>
      <c r="J26" s="2" t="s">
        <v>232</v>
      </c>
      <c r="K26" s="2">
        <v>54.7</v>
      </c>
      <c r="L26" s="2">
        <v>89.1</v>
      </c>
      <c r="M26" s="2"/>
      <c r="P26" t="s">
        <v>188</v>
      </c>
      <c r="Q26">
        <v>34.590000000000003</v>
      </c>
      <c r="R26">
        <v>35.08</v>
      </c>
      <c r="S26">
        <v>39.15</v>
      </c>
      <c r="T26">
        <v>0</v>
      </c>
      <c r="U26">
        <v>42.2</v>
      </c>
      <c r="W26">
        <v>58</v>
      </c>
      <c r="X26">
        <v>9</v>
      </c>
      <c r="Y26">
        <v>69</v>
      </c>
      <c r="Z26">
        <v>68</v>
      </c>
      <c r="AA26">
        <v>68</v>
      </c>
      <c r="AB26">
        <v>68</v>
      </c>
      <c r="AH26" t="e">
        <f t="shared" si="0"/>
        <v>#NUM!</v>
      </c>
      <c r="AJ26" t="e">
        <f t="shared" si="3"/>
        <v>#NUM!</v>
      </c>
      <c r="AK26" t="e">
        <f t="shared" si="4"/>
        <v>#NUM!</v>
      </c>
      <c r="AL26" t="e">
        <f t="shared" si="5"/>
        <v>#NUM!</v>
      </c>
      <c r="AM26" t="e">
        <f t="shared" si="6"/>
        <v>#NUM!</v>
      </c>
      <c r="AO26" t="str">
        <f t="shared" si="7"/>
        <v/>
      </c>
      <c r="AP26" t="str">
        <f t="shared" si="8"/>
        <v/>
      </c>
      <c r="AQ26" t="str">
        <f t="shared" si="11"/>
        <v/>
      </c>
      <c r="AR26" t="str">
        <f t="shared" si="1"/>
        <v/>
      </c>
      <c r="AS26" t="str">
        <f t="shared" si="2"/>
        <v/>
      </c>
    </row>
    <row r="27" spans="1:63" ht="15.75" thickBot="1" x14ac:dyDescent="0.3">
      <c r="A27" s="2" t="s">
        <v>230</v>
      </c>
      <c r="B27" s="3">
        <v>45806</v>
      </c>
      <c r="C27" s="4">
        <v>90</v>
      </c>
      <c r="D27" s="4">
        <v>82.3</v>
      </c>
      <c r="E27" s="4">
        <v>1118500</v>
      </c>
      <c r="F27" s="4">
        <v>-0.4</v>
      </c>
      <c r="G27" s="4">
        <v>64.3</v>
      </c>
      <c r="H27" s="4">
        <v>28</v>
      </c>
      <c r="I27" s="30">
        <v>54.8</v>
      </c>
      <c r="J27" s="2" t="s">
        <v>154</v>
      </c>
      <c r="K27" s="2">
        <v>32.6</v>
      </c>
      <c r="L27" s="2">
        <v>38.9</v>
      </c>
      <c r="M27" s="2"/>
      <c r="P27" t="s">
        <v>188</v>
      </c>
      <c r="Q27">
        <v>80.400000000000006</v>
      </c>
      <c r="R27">
        <v>80.3</v>
      </c>
      <c r="S27">
        <v>75.87</v>
      </c>
      <c r="T27">
        <v>0</v>
      </c>
      <c r="U27">
        <v>92.1</v>
      </c>
      <c r="W27">
        <v>-6</v>
      </c>
      <c r="X27">
        <v>4</v>
      </c>
      <c r="Y27">
        <v>64</v>
      </c>
      <c r="Z27">
        <v>52</v>
      </c>
      <c r="AA27">
        <v>49</v>
      </c>
      <c r="AB27">
        <v>48</v>
      </c>
      <c r="AH27" t="e">
        <f t="shared" si="0"/>
        <v>#NUM!</v>
      </c>
      <c r="AJ27" t="e">
        <f t="shared" si="3"/>
        <v>#NUM!</v>
      </c>
      <c r="AK27" t="e">
        <f t="shared" si="4"/>
        <v>#NUM!</v>
      </c>
      <c r="AL27" t="e">
        <f t="shared" si="5"/>
        <v>#NUM!</v>
      </c>
      <c r="AM27" t="e">
        <f t="shared" si="6"/>
        <v>#NUM!</v>
      </c>
      <c r="AO27" t="str">
        <f t="shared" si="7"/>
        <v/>
      </c>
      <c r="AP27" t="str">
        <f t="shared" si="8"/>
        <v/>
      </c>
      <c r="AQ27" t="str">
        <f t="shared" si="11"/>
        <v/>
      </c>
      <c r="AR27" t="str">
        <f t="shared" si="1"/>
        <v/>
      </c>
      <c r="AS27" t="str">
        <f t="shared" si="2"/>
        <v/>
      </c>
    </row>
    <row r="28" spans="1:63" ht="15.75" thickBot="1" x14ac:dyDescent="0.3">
      <c r="A28" s="2" t="s">
        <v>373</v>
      </c>
      <c r="B28" s="3">
        <v>45806</v>
      </c>
      <c r="C28" s="4">
        <v>75</v>
      </c>
      <c r="D28" s="4">
        <v>22.55</v>
      </c>
      <c r="E28" s="4">
        <v>555300</v>
      </c>
      <c r="F28" s="4">
        <v>0.2</v>
      </c>
      <c r="G28" s="4">
        <v>17.5</v>
      </c>
      <c r="H28" s="4">
        <v>28.9</v>
      </c>
      <c r="I28" s="30">
        <v>61.1</v>
      </c>
      <c r="J28" s="2" t="s">
        <v>140</v>
      </c>
      <c r="K28" s="2">
        <v>-12.7</v>
      </c>
      <c r="L28" s="2">
        <v>7.7</v>
      </c>
      <c r="M28" s="2"/>
      <c r="P28" t="s">
        <v>188</v>
      </c>
      <c r="Q28">
        <v>22.05</v>
      </c>
      <c r="R28">
        <v>21.05</v>
      </c>
      <c r="S28">
        <v>22.14</v>
      </c>
      <c r="T28">
        <v>0</v>
      </c>
      <c r="U28">
        <v>12.5</v>
      </c>
      <c r="W28">
        <v>-25</v>
      </c>
      <c r="X28">
        <v>0</v>
      </c>
      <c r="Y28">
        <v>57</v>
      </c>
      <c r="Z28">
        <v>44</v>
      </c>
      <c r="AA28">
        <v>41</v>
      </c>
      <c r="AB28">
        <v>41</v>
      </c>
      <c r="AH28" t="e">
        <f t="shared" si="0"/>
        <v>#NUM!</v>
      </c>
      <c r="AJ28" t="e">
        <f t="shared" si="3"/>
        <v>#NUM!</v>
      </c>
      <c r="AK28" t="e">
        <f t="shared" si="4"/>
        <v>#NUM!</v>
      </c>
      <c r="AL28" t="e">
        <f t="shared" si="5"/>
        <v>#NUM!</v>
      </c>
      <c r="AM28" t="e">
        <f t="shared" si="6"/>
        <v>#NUM!</v>
      </c>
      <c r="AO28" t="str">
        <f t="shared" si="7"/>
        <v/>
      </c>
      <c r="AP28" t="str">
        <f t="shared" si="8"/>
        <v/>
      </c>
      <c r="AQ28" t="str">
        <f t="shared" si="11"/>
        <v/>
      </c>
      <c r="AR28" t="str">
        <f t="shared" si="1"/>
        <v/>
      </c>
      <c r="AS28" t="str">
        <f t="shared" si="2"/>
        <v/>
      </c>
    </row>
    <row r="29" spans="1:63" ht="15.75" thickBot="1" x14ac:dyDescent="0.3">
      <c r="A29" s="2" t="s">
        <v>60</v>
      </c>
      <c r="B29" s="3">
        <v>45806</v>
      </c>
      <c r="C29" s="4">
        <v>70</v>
      </c>
      <c r="D29" s="4">
        <v>38.9</v>
      </c>
      <c r="E29" s="4">
        <v>7448200</v>
      </c>
      <c r="F29" s="4">
        <v>-1.6</v>
      </c>
      <c r="G29" s="4">
        <v>34.65</v>
      </c>
      <c r="H29" s="4">
        <v>12.3</v>
      </c>
      <c r="I29" s="30">
        <v>50.9</v>
      </c>
      <c r="J29" s="2" t="s">
        <v>144</v>
      </c>
      <c r="K29" s="2">
        <v>23.7</v>
      </c>
      <c r="L29" s="2">
        <v>29.5</v>
      </c>
      <c r="M29" s="2" t="s">
        <v>99</v>
      </c>
      <c r="P29" t="s">
        <v>188</v>
      </c>
      <c r="Q29">
        <v>38.659999999999997</v>
      </c>
      <c r="R29">
        <v>38.99</v>
      </c>
      <c r="S29">
        <v>38.04</v>
      </c>
      <c r="T29">
        <v>0</v>
      </c>
      <c r="U29">
        <v>289.7</v>
      </c>
      <c r="W29">
        <v>77</v>
      </c>
      <c r="X29">
        <v>13</v>
      </c>
      <c r="Y29">
        <v>75</v>
      </c>
      <c r="Z29">
        <v>69</v>
      </c>
      <c r="AA29">
        <v>68</v>
      </c>
      <c r="AB29">
        <v>68</v>
      </c>
      <c r="AH29" t="e">
        <f t="shared" si="0"/>
        <v>#NUM!</v>
      </c>
      <c r="AJ29" t="e">
        <f t="shared" si="3"/>
        <v>#NUM!</v>
      </c>
      <c r="AK29" t="e">
        <f t="shared" si="4"/>
        <v>#NUM!</v>
      </c>
      <c r="AL29" t="e">
        <f t="shared" si="5"/>
        <v>#NUM!</v>
      </c>
      <c r="AM29" t="e">
        <f t="shared" si="6"/>
        <v>#NUM!</v>
      </c>
      <c r="AO29" t="str">
        <f t="shared" si="7"/>
        <v>CTG</v>
      </c>
      <c r="AP29">
        <f t="shared" si="8"/>
        <v>70</v>
      </c>
      <c r="AQ29">
        <f t="shared" si="11"/>
        <v>75</v>
      </c>
      <c r="AR29">
        <f t="shared" si="1"/>
        <v>69</v>
      </c>
      <c r="AS29">
        <f t="shared" si="2"/>
        <v>68</v>
      </c>
    </row>
    <row r="30" spans="1:63" ht="15.75" thickBot="1" x14ac:dyDescent="0.3">
      <c r="A30" s="2" t="s">
        <v>360</v>
      </c>
      <c r="B30" s="3">
        <v>45806</v>
      </c>
      <c r="C30" s="4">
        <v>80</v>
      </c>
      <c r="D30" s="4">
        <v>20.45</v>
      </c>
      <c r="E30" s="4">
        <v>1066700</v>
      </c>
      <c r="F30" s="4">
        <v>-0.5</v>
      </c>
      <c r="G30" s="4">
        <v>17.5</v>
      </c>
      <c r="H30" s="4">
        <v>16.899999999999999</v>
      </c>
      <c r="I30" s="30">
        <v>52.1</v>
      </c>
      <c r="J30" s="2" t="s">
        <v>154</v>
      </c>
      <c r="K30" s="2">
        <v>22.7</v>
      </c>
      <c r="L30" s="2">
        <v>28.8</v>
      </c>
      <c r="M30" s="2"/>
      <c r="P30" t="s">
        <v>188</v>
      </c>
      <c r="Q30">
        <v>20.329999999999998</v>
      </c>
      <c r="R30">
        <v>20.23</v>
      </c>
      <c r="S30">
        <v>19.32</v>
      </c>
      <c r="T30">
        <v>0</v>
      </c>
      <c r="U30">
        <v>21.8</v>
      </c>
      <c r="W30">
        <v>-13</v>
      </c>
      <c r="X30">
        <v>-2</v>
      </c>
      <c r="Y30">
        <v>42</v>
      </c>
      <c r="Z30">
        <v>45</v>
      </c>
      <c r="AA30">
        <v>46</v>
      </c>
      <c r="AB30">
        <v>46</v>
      </c>
      <c r="AH30" t="e">
        <f t="shared" si="0"/>
        <v>#NUM!</v>
      </c>
      <c r="AJ30" t="e">
        <f t="shared" si="3"/>
        <v>#NUM!</v>
      </c>
      <c r="AK30" t="e">
        <f t="shared" si="4"/>
        <v>#NUM!</v>
      </c>
      <c r="AL30" t="e">
        <f t="shared" si="5"/>
        <v>#NUM!</v>
      </c>
      <c r="AM30" t="e">
        <f t="shared" si="6"/>
        <v>#NUM!</v>
      </c>
      <c r="AO30" t="str">
        <f t="shared" si="7"/>
        <v/>
      </c>
      <c r="AP30" t="str">
        <f t="shared" si="8"/>
        <v/>
      </c>
      <c r="AQ30" t="str">
        <f t="shared" si="11"/>
        <v/>
      </c>
      <c r="AR30" t="str">
        <f t="shared" si="1"/>
        <v/>
      </c>
      <c r="AS30" t="str">
        <f t="shared" si="2"/>
        <v/>
      </c>
    </row>
    <row r="31" spans="1:63" ht="15.75" thickBot="1" x14ac:dyDescent="0.3">
      <c r="A31" s="2" t="s">
        <v>121</v>
      </c>
      <c r="B31" s="3">
        <v>45806</v>
      </c>
      <c r="C31" s="4">
        <v>35</v>
      </c>
      <c r="D31" s="4">
        <v>93.4</v>
      </c>
      <c r="E31" s="4">
        <v>310800</v>
      </c>
      <c r="F31" s="4">
        <v>0.1</v>
      </c>
      <c r="G31" s="4">
        <v>76.900000000000006</v>
      </c>
      <c r="H31" s="4">
        <v>21.5</v>
      </c>
      <c r="I31" s="30">
        <v>51.9</v>
      </c>
      <c r="J31" s="2" t="s">
        <v>141</v>
      </c>
      <c r="K31" s="2">
        <v>-5.8</v>
      </c>
      <c r="L31" s="2">
        <v>87</v>
      </c>
      <c r="M31" s="2"/>
      <c r="O31" t="s">
        <v>159</v>
      </c>
      <c r="P31" t="s">
        <v>188</v>
      </c>
      <c r="Q31">
        <v>92.46</v>
      </c>
      <c r="R31">
        <v>92.55</v>
      </c>
      <c r="S31">
        <v>113.55</v>
      </c>
      <c r="T31">
        <v>0</v>
      </c>
      <c r="U31">
        <v>29</v>
      </c>
      <c r="W31">
        <v>-40</v>
      </c>
      <c r="X31">
        <v>3</v>
      </c>
      <c r="Y31">
        <v>53</v>
      </c>
      <c r="Z31">
        <v>41</v>
      </c>
      <c r="AA31">
        <v>37</v>
      </c>
      <c r="AB31">
        <v>36</v>
      </c>
      <c r="AH31" t="e">
        <f t="shared" si="0"/>
        <v>#NUM!</v>
      </c>
      <c r="AJ31" t="e">
        <f t="shared" si="3"/>
        <v>#NUM!</v>
      </c>
      <c r="AK31" t="e">
        <f t="shared" si="4"/>
        <v>#NUM!</v>
      </c>
      <c r="AL31" t="e">
        <f t="shared" si="5"/>
        <v>#NUM!</v>
      </c>
      <c r="AM31" t="e">
        <f t="shared" si="6"/>
        <v>#NUM!</v>
      </c>
      <c r="AO31" t="str">
        <f t="shared" si="7"/>
        <v/>
      </c>
      <c r="AP31" t="str">
        <f t="shared" si="8"/>
        <v/>
      </c>
      <c r="AQ31" t="str">
        <f t="shared" si="11"/>
        <v/>
      </c>
      <c r="AR31" t="str">
        <f t="shared" si="1"/>
        <v/>
      </c>
      <c r="AS31" t="str">
        <f t="shared" si="2"/>
        <v/>
      </c>
    </row>
    <row r="32" spans="1:63" ht="15.75" thickBot="1" x14ac:dyDescent="0.3">
      <c r="A32" s="2" t="s">
        <v>116</v>
      </c>
      <c r="B32" s="3">
        <v>45806</v>
      </c>
      <c r="C32" s="4">
        <v>40</v>
      </c>
      <c r="D32" s="4">
        <v>35.1</v>
      </c>
      <c r="E32" s="4">
        <v>1374400</v>
      </c>
      <c r="F32" s="4">
        <v>-0.1</v>
      </c>
      <c r="G32" s="4">
        <v>29.7</v>
      </c>
      <c r="H32" s="4">
        <v>18.2</v>
      </c>
      <c r="I32" s="30">
        <v>57.8</v>
      </c>
      <c r="J32" s="2" t="s">
        <v>142</v>
      </c>
      <c r="K32" s="2">
        <v>11.7</v>
      </c>
      <c r="L32" s="2">
        <v>143</v>
      </c>
      <c r="M32" s="2"/>
      <c r="N32" t="s">
        <v>158</v>
      </c>
      <c r="O32" t="s">
        <v>159</v>
      </c>
      <c r="P32" t="s">
        <v>188</v>
      </c>
      <c r="Q32">
        <v>33.79</v>
      </c>
      <c r="R32">
        <v>34.99</v>
      </c>
      <c r="S32">
        <v>35.61</v>
      </c>
      <c r="T32">
        <v>0</v>
      </c>
      <c r="U32">
        <v>48.2</v>
      </c>
      <c r="W32">
        <v>-15</v>
      </c>
      <c r="X32">
        <v>-2</v>
      </c>
      <c r="Y32">
        <v>47</v>
      </c>
      <c r="Z32">
        <v>41</v>
      </c>
      <c r="AA32">
        <v>41</v>
      </c>
      <c r="AB32">
        <v>41</v>
      </c>
      <c r="AH32" t="e">
        <f t="shared" si="0"/>
        <v>#NUM!</v>
      </c>
      <c r="AJ32" t="e">
        <f t="shared" si="3"/>
        <v>#NUM!</v>
      </c>
      <c r="AK32" t="e">
        <f t="shared" si="4"/>
        <v>#NUM!</v>
      </c>
      <c r="AL32" t="e">
        <f t="shared" si="5"/>
        <v>#NUM!</v>
      </c>
      <c r="AM32" t="e">
        <f t="shared" si="6"/>
        <v>#NUM!</v>
      </c>
      <c r="AO32" t="str">
        <f t="shared" si="7"/>
        <v/>
      </c>
      <c r="AP32" t="str">
        <f t="shared" si="8"/>
        <v/>
      </c>
      <c r="AQ32" t="str">
        <f t="shared" si="11"/>
        <v/>
      </c>
      <c r="AR32" t="str">
        <f t="shared" si="1"/>
        <v/>
      </c>
      <c r="AS32" t="str">
        <f t="shared" si="2"/>
        <v/>
      </c>
    </row>
    <row r="33" spans="1:45" ht="15.75" thickBot="1" x14ac:dyDescent="0.3">
      <c r="A33" s="2" t="s">
        <v>122</v>
      </c>
      <c r="B33" s="3">
        <v>45806</v>
      </c>
      <c r="C33" s="4">
        <v>90</v>
      </c>
      <c r="D33" s="4">
        <v>28.2</v>
      </c>
      <c r="E33" s="4">
        <v>6161200</v>
      </c>
      <c r="F33" s="4">
        <v>-0.4</v>
      </c>
      <c r="G33" s="4">
        <v>21.95</v>
      </c>
      <c r="H33" s="4">
        <v>28.5</v>
      </c>
      <c r="I33" s="30">
        <v>52.5</v>
      </c>
      <c r="J33" s="2" t="s">
        <v>232</v>
      </c>
      <c r="K33" s="2">
        <v>16.899999999999999</v>
      </c>
      <c r="L33" s="2">
        <v>49</v>
      </c>
      <c r="M33" s="2"/>
      <c r="O33" t="s">
        <v>159</v>
      </c>
      <c r="P33" t="s">
        <v>188</v>
      </c>
      <c r="Q33">
        <v>28.11</v>
      </c>
      <c r="R33">
        <v>27.77</v>
      </c>
      <c r="S33">
        <v>27.68</v>
      </c>
      <c r="T33">
        <v>0</v>
      </c>
      <c r="U33">
        <v>173.7</v>
      </c>
      <c r="W33">
        <v>-4</v>
      </c>
      <c r="X33">
        <v>0</v>
      </c>
      <c r="Y33">
        <v>46</v>
      </c>
      <c r="Z33">
        <v>45</v>
      </c>
      <c r="AA33">
        <v>45</v>
      </c>
      <c r="AB33">
        <v>45</v>
      </c>
      <c r="AH33" t="e">
        <f t="shared" si="0"/>
        <v>#NUM!</v>
      </c>
      <c r="AJ33" t="e">
        <f t="shared" si="3"/>
        <v>#NUM!</v>
      </c>
      <c r="AK33" t="e">
        <f t="shared" si="4"/>
        <v>#NUM!</v>
      </c>
      <c r="AL33" t="e">
        <f t="shared" si="5"/>
        <v>#NUM!</v>
      </c>
      <c r="AM33" t="e">
        <f t="shared" si="6"/>
        <v>#NUM!</v>
      </c>
      <c r="AO33" t="str">
        <f t="shared" si="7"/>
        <v/>
      </c>
      <c r="AP33" t="str">
        <f t="shared" si="8"/>
        <v/>
      </c>
      <c r="AQ33" t="str">
        <f t="shared" si="11"/>
        <v/>
      </c>
      <c r="AR33" t="str">
        <f t="shared" si="1"/>
        <v/>
      </c>
      <c r="AS33" t="str">
        <f t="shared" si="2"/>
        <v/>
      </c>
    </row>
    <row r="34" spans="1:45" ht="15.75" thickBot="1" x14ac:dyDescent="0.3">
      <c r="A34" s="2" t="s">
        <v>44</v>
      </c>
      <c r="B34" s="3">
        <v>45806</v>
      </c>
      <c r="C34" s="4">
        <v>45</v>
      </c>
      <c r="D34" s="4">
        <v>33.6</v>
      </c>
      <c r="E34" s="4">
        <v>2084200</v>
      </c>
      <c r="F34" s="4">
        <v>-0.9</v>
      </c>
      <c r="G34" s="4">
        <v>24.75</v>
      </c>
      <c r="H34" s="4">
        <v>35.799999999999997</v>
      </c>
      <c r="I34" s="30">
        <v>52.9</v>
      </c>
      <c r="J34" s="2" t="s">
        <v>232</v>
      </c>
      <c r="K34" s="2">
        <v>7.2</v>
      </c>
      <c r="L34" s="2">
        <v>44.1</v>
      </c>
      <c r="M34" s="2"/>
      <c r="O34" t="s">
        <v>159</v>
      </c>
      <c r="P34" t="s">
        <v>188</v>
      </c>
      <c r="Q34">
        <v>33.74</v>
      </c>
      <c r="R34">
        <v>32.479999999999997</v>
      </c>
      <c r="S34">
        <v>34.74</v>
      </c>
      <c r="T34">
        <v>0</v>
      </c>
      <c r="U34">
        <v>70</v>
      </c>
      <c r="W34">
        <v>-12</v>
      </c>
      <c r="X34">
        <v>-2</v>
      </c>
      <c r="Y34">
        <v>45</v>
      </c>
      <c r="Z34">
        <v>42</v>
      </c>
      <c r="AA34">
        <v>42</v>
      </c>
      <c r="AB34">
        <v>43</v>
      </c>
      <c r="AH34" t="e">
        <f t="shared" ref="AH34:AH65" si="12">IF(AND(V34&gt;=LARGE($V$2:$V$100, 10), W34&gt;=LARGE($W$2:$W$100, 10), X34&gt;=LARGE($X$2:$X$100, 10)), A34, "")</f>
        <v>#NUM!</v>
      </c>
      <c r="AJ34" t="e">
        <f t="shared" si="3"/>
        <v>#NUM!</v>
      </c>
      <c r="AK34" t="e">
        <f t="shared" si="4"/>
        <v>#NUM!</v>
      </c>
      <c r="AL34" t="e">
        <f t="shared" si="5"/>
        <v>#NUM!</v>
      </c>
      <c r="AM34" t="e">
        <f t="shared" si="6"/>
        <v>#NUM!</v>
      </c>
      <c r="AO34" t="str">
        <f t="shared" si="7"/>
        <v/>
      </c>
      <c r="AP34" t="str">
        <f t="shared" si="8"/>
        <v/>
      </c>
      <c r="AQ34" t="str">
        <f t="shared" si="11"/>
        <v/>
      </c>
      <c r="AR34" t="str">
        <f t="shared" ref="AR34:AR65" si="13">IF(AND(Y34&gt;=LARGE($Y$2:$Y$100, 10), Z34&gt;=LARGE($Z$2:$Z$100, 10), AA34&gt;=LARGE($AA$2:$AA$100, 10)), Z34, "")</f>
        <v/>
      </c>
      <c r="AS34" t="str">
        <f t="shared" ref="AS34:AS65" si="14">IF(AND(Y34&gt;=LARGE($Y$2:$Y$100, 10), Z34&gt;=LARGE($Z$2:$Z$100, 10), AA34&gt;=LARGE($AA$2:$AA$100, 10)), AA34, "")</f>
        <v/>
      </c>
    </row>
    <row r="35" spans="1:45" ht="15.75" thickBot="1" x14ac:dyDescent="0.3">
      <c r="A35" s="2" t="s">
        <v>374</v>
      </c>
      <c r="B35" s="3">
        <v>45806</v>
      </c>
      <c r="C35" s="4">
        <v>15</v>
      </c>
      <c r="D35" s="4">
        <v>2.7</v>
      </c>
      <c r="E35" s="4">
        <v>246000</v>
      </c>
      <c r="F35" s="4">
        <v>0</v>
      </c>
      <c r="G35" s="4">
        <v>2.5</v>
      </c>
      <c r="H35" s="4">
        <v>8</v>
      </c>
      <c r="I35" s="30">
        <v>49.3</v>
      </c>
      <c r="J35" s="2" t="s">
        <v>140</v>
      </c>
      <c r="K35" s="2">
        <v>-30.7</v>
      </c>
      <c r="L35" s="2">
        <v>-55.1</v>
      </c>
      <c r="M35" s="2"/>
      <c r="P35" t="s">
        <v>188</v>
      </c>
      <c r="Q35">
        <v>2.67</v>
      </c>
      <c r="R35">
        <v>2.78</v>
      </c>
      <c r="S35">
        <v>2.9</v>
      </c>
      <c r="T35">
        <v>0</v>
      </c>
      <c r="U35">
        <v>0.7</v>
      </c>
      <c r="W35">
        <v>3</v>
      </c>
      <c r="X35">
        <v>-2</v>
      </c>
      <c r="Y35">
        <v>41</v>
      </c>
      <c r="Z35">
        <v>47</v>
      </c>
      <c r="AA35">
        <v>49</v>
      </c>
      <c r="AB35">
        <v>51</v>
      </c>
      <c r="AH35" t="e">
        <f t="shared" si="12"/>
        <v>#NUM!</v>
      </c>
      <c r="AJ35" t="e">
        <f t="shared" si="3"/>
        <v>#NUM!</v>
      </c>
      <c r="AK35" t="e">
        <f t="shared" si="4"/>
        <v>#NUM!</v>
      </c>
      <c r="AL35" t="e">
        <f t="shared" si="5"/>
        <v>#NUM!</v>
      </c>
      <c r="AM35" t="e">
        <f t="shared" si="6"/>
        <v>#NUM!</v>
      </c>
      <c r="AO35" t="str">
        <f t="shared" si="7"/>
        <v/>
      </c>
      <c r="AP35" t="str">
        <f t="shared" si="8"/>
        <v/>
      </c>
      <c r="AQ35" t="str">
        <f t="shared" si="11"/>
        <v/>
      </c>
      <c r="AR35" t="str">
        <f t="shared" si="13"/>
        <v/>
      </c>
      <c r="AS35" t="str">
        <f t="shared" si="14"/>
        <v/>
      </c>
    </row>
    <row r="36" spans="1:45" ht="15.75" thickBot="1" x14ac:dyDescent="0.3">
      <c r="A36" s="2" t="s">
        <v>87</v>
      </c>
      <c r="B36" s="3">
        <v>45806</v>
      </c>
      <c r="C36" s="4">
        <v>15</v>
      </c>
      <c r="D36" s="4">
        <v>89.5</v>
      </c>
      <c r="E36" s="4">
        <v>1164900</v>
      </c>
      <c r="F36" s="4">
        <v>-1.3</v>
      </c>
      <c r="G36" s="4">
        <v>73.099999999999994</v>
      </c>
      <c r="H36" s="4">
        <v>22.4</v>
      </c>
      <c r="I36" s="30">
        <v>45</v>
      </c>
      <c r="J36" s="2" t="s">
        <v>232</v>
      </c>
      <c r="K36" s="2">
        <v>-0.5</v>
      </c>
      <c r="L36" s="2">
        <v>50.8</v>
      </c>
      <c r="M36" s="2"/>
      <c r="N36" t="s">
        <v>158</v>
      </c>
      <c r="O36" t="s">
        <v>159</v>
      </c>
      <c r="P36" t="s">
        <v>188</v>
      </c>
      <c r="Q36">
        <v>91.18</v>
      </c>
      <c r="R36">
        <v>92.87</v>
      </c>
      <c r="S36">
        <v>104.88</v>
      </c>
      <c r="T36">
        <v>0</v>
      </c>
      <c r="U36">
        <v>104.3</v>
      </c>
      <c r="W36">
        <v>-7</v>
      </c>
      <c r="X36">
        <v>-7</v>
      </c>
      <c r="Y36">
        <v>33</v>
      </c>
      <c r="Z36">
        <v>36</v>
      </c>
      <c r="AA36">
        <v>39</v>
      </c>
      <c r="AB36">
        <v>41</v>
      </c>
      <c r="AH36" t="e">
        <f t="shared" si="12"/>
        <v>#NUM!</v>
      </c>
      <c r="AJ36" t="e">
        <f t="shared" si="3"/>
        <v>#NUM!</v>
      </c>
      <c r="AK36" t="e">
        <f t="shared" si="4"/>
        <v>#NUM!</v>
      </c>
      <c r="AL36" t="e">
        <f t="shared" si="5"/>
        <v>#NUM!</v>
      </c>
      <c r="AM36" t="e">
        <f t="shared" si="6"/>
        <v>#NUM!</v>
      </c>
      <c r="AO36" t="str">
        <f t="shared" si="7"/>
        <v/>
      </c>
      <c r="AP36" t="str">
        <f t="shared" si="8"/>
        <v/>
      </c>
      <c r="AQ36" t="str">
        <f t="shared" si="11"/>
        <v/>
      </c>
      <c r="AR36" t="str">
        <f t="shared" si="13"/>
        <v/>
      </c>
      <c r="AS36" t="str">
        <f t="shared" si="14"/>
        <v/>
      </c>
    </row>
    <row r="37" spans="1:45" ht="15.75" thickBot="1" x14ac:dyDescent="0.3">
      <c r="A37" s="2" t="s">
        <v>128</v>
      </c>
      <c r="B37" s="3">
        <v>45806</v>
      </c>
      <c r="C37" s="4">
        <v>30</v>
      </c>
      <c r="D37" s="4">
        <v>33.5</v>
      </c>
      <c r="E37" s="4">
        <v>1177700</v>
      </c>
      <c r="F37" s="4">
        <v>0.3</v>
      </c>
      <c r="G37" s="4">
        <v>29.5</v>
      </c>
      <c r="H37" s="4">
        <v>13.6</v>
      </c>
      <c r="I37" s="30">
        <v>49.7</v>
      </c>
      <c r="J37" s="2" t="s">
        <v>141</v>
      </c>
      <c r="K37" s="2">
        <v>-14.3</v>
      </c>
      <c r="L37" s="2">
        <v>31.7</v>
      </c>
      <c r="M37" s="2"/>
      <c r="O37" t="s">
        <v>159</v>
      </c>
      <c r="P37" t="s">
        <v>188</v>
      </c>
      <c r="Q37">
        <v>33.33</v>
      </c>
      <c r="R37">
        <v>34.479999999999997</v>
      </c>
      <c r="S37">
        <v>38.56</v>
      </c>
      <c r="T37">
        <v>0</v>
      </c>
      <c r="U37">
        <v>39.5</v>
      </c>
      <c r="W37">
        <v>21</v>
      </c>
      <c r="X37">
        <v>6</v>
      </c>
      <c r="Y37">
        <v>54</v>
      </c>
      <c r="Z37">
        <v>57</v>
      </c>
      <c r="AA37">
        <v>57</v>
      </c>
      <c r="AB37">
        <v>57</v>
      </c>
      <c r="AH37" t="e">
        <f t="shared" si="12"/>
        <v>#NUM!</v>
      </c>
      <c r="AJ37" t="e">
        <f t="shared" si="3"/>
        <v>#NUM!</v>
      </c>
      <c r="AK37" t="e">
        <f t="shared" si="4"/>
        <v>#NUM!</v>
      </c>
      <c r="AL37" t="e">
        <f t="shared" si="5"/>
        <v>#NUM!</v>
      </c>
      <c r="AM37" t="e">
        <f t="shared" si="6"/>
        <v>#NUM!</v>
      </c>
      <c r="AO37" t="str">
        <f t="shared" si="7"/>
        <v/>
      </c>
      <c r="AP37" t="str">
        <f t="shared" si="8"/>
        <v/>
      </c>
      <c r="AQ37" t="str">
        <f t="shared" si="11"/>
        <v/>
      </c>
      <c r="AR37" t="str">
        <f t="shared" si="13"/>
        <v/>
      </c>
      <c r="AS37" t="str">
        <f t="shared" si="14"/>
        <v/>
      </c>
    </row>
    <row r="38" spans="1:45" ht="15.75" thickBot="1" x14ac:dyDescent="0.3">
      <c r="A38" s="2" t="s">
        <v>57</v>
      </c>
      <c r="B38" s="3">
        <v>45806</v>
      </c>
      <c r="C38" s="4">
        <v>30</v>
      </c>
      <c r="D38" s="4">
        <v>16.399999999999999</v>
      </c>
      <c r="E38" s="4">
        <v>17076800</v>
      </c>
      <c r="F38" s="4">
        <v>-3.5</v>
      </c>
      <c r="G38" s="4">
        <v>13.65</v>
      </c>
      <c r="H38" s="4">
        <v>20.100000000000001</v>
      </c>
      <c r="I38" s="30">
        <v>52.6</v>
      </c>
      <c r="J38" s="2" t="s">
        <v>143</v>
      </c>
      <c r="K38" s="2">
        <v>-28.3</v>
      </c>
      <c r="L38" s="2">
        <v>5.9</v>
      </c>
      <c r="M38" s="2"/>
      <c r="N38" t="s">
        <v>158</v>
      </c>
      <c r="O38" t="s">
        <v>159</v>
      </c>
      <c r="P38" t="s">
        <v>188</v>
      </c>
      <c r="Q38">
        <v>15.83</v>
      </c>
      <c r="R38">
        <v>16.89</v>
      </c>
      <c r="S38">
        <v>18.75</v>
      </c>
      <c r="T38">
        <v>0</v>
      </c>
      <c r="U38">
        <v>280.10000000000002</v>
      </c>
      <c r="W38">
        <v>-11</v>
      </c>
      <c r="X38">
        <v>-5</v>
      </c>
      <c r="Y38">
        <v>40</v>
      </c>
      <c r="Z38">
        <v>37</v>
      </c>
      <c r="AA38">
        <v>39</v>
      </c>
      <c r="AB38">
        <v>40</v>
      </c>
      <c r="AH38" t="e">
        <f t="shared" si="12"/>
        <v>#NUM!</v>
      </c>
      <c r="AJ38" t="e">
        <f t="shared" si="3"/>
        <v>#NUM!</v>
      </c>
      <c r="AK38" t="e">
        <f t="shared" si="4"/>
        <v>#NUM!</v>
      </c>
      <c r="AL38" t="e">
        <f t="shared" si="5"/>
        <v>#NUM!</v>
      </c>
      <c r="AM38" t="e">
        <f t="shared" si="6"/>
        <v>#NUM!</v>
      </c>
      <c r="AO38" t="str">
        <f t="shared" si="7"/>
        <v/>
      </c>
      <c r="AP38" t="str">
        <f t="shared" si="8"/>
        <v/>
      </c>
      <c r="AQ38" t="str">
        <f t="shared" si="11"/>
        <v/>
      </c>
      <c r="AR38" t="str">
        <f t="shared" si="13"/>
        <v/>
      </c>
      <c r="AS38" t="str">
        <f t="shared" si="14"/>
        <v/>
      </c>
    </row>
    <row r="39" spans="1:45" ht="15.75" thickBot="1" x14ac:dyDescent="0.3">
      <c r="A39" s="2" t="s">
        <v>130</v>
      </c>
      <c r="B39" s="3">
        <v>45806</v>
      </c>
      <c r="C39" s="4">
        <v>90</v>
      </c>
      <c r="D39" s="4">
        <v>9.5</v>
      </c>
      <c r="E39" s="4">
        <v>3683000</v>
      </c>
      <c r="F39" s="4">
        <v>3.3</v>
      </c>
      <c r="G39" s="4">
        <v>5.0999999999999996</v>
      </c>
      <c r="H39" s="4">
        <v>86.3</v>
      </c>
      <c r="I39" s="30">
        <v>69.8</v>
      </c>
      <c r="J39" s="2" t="s">
        <v>140</v>
      </c>
      <c r="K39" s="2">
        <v>86.3</v>
      </c>
      <c r="L39" s="2">
        <v>5.3</v>
      </c>
      <c r="M39" s="2"/>
      <c r="P39" t="s">
        <v>188</v>
      </c>
      <c r="Q39">
        <v>8.31</v>
      </c>
      <c r="R39">
        <v>7.02</v>
      </c>
      <c r="S39">
        <v>5.98</v>
      </c>
      <c r="T39">
        <v>0</v>
      </c>
      <c r="U39">
        <v>35</v>
      </c>
      <c r="W39">
        <v>-28</v>
      </c>
      <c r="X39">
        <v>-6</v>
      </c>
      <c r="Y39">
        <v>38</v>
      </c>
      <c r="Z39">
        <v>34</v>
      </c>
      <c r="AA39">
        <v>34</v>
      </c>
      <c r="AB39">
        <v>35</v>
      </c>
      <c r="AH39" t="e">
        <f t="shared" si="12"/>
        <v>#NUM!</v>
      </c>
      <c r="AJ39" t="e">
        <f t="shared" si="3"/>
        <v>#NUM!</v>
      </c>
      <c r="AK39" t="e">
        <f t="shared" si="4"/>
        <v>#NUM!</v>
      </c>
      <c r="AL39" t="e">
        <f t="shared" si="5"/>
        <v>#NUM!</v>
      </c>
      <c r="AM39" t="e">
        <f t="shared" si="6"/>
        <v>#NUM!</v>
      </c>
      <c r="AO39" t="str">
        <f t="shared" si="7"/>
        <v/>
      </c>
      <c r="AP39" t="str">
        <f t="shared" si="8"/>
        <v/>
      </c>
      <c r="AQ39" t="str">
        <f t="shared" si="11"/>
        <v/>
      </c>
      <c r="AR39" t="str">
        <f t="shared" si="13"/>
        <v/>
      </c>
      <c r="AS39" t="str">
        <f t="shared" si="14"/>
        <v/>
      </c>
    </row>
    <row r="40" spans="1:45" ht="15.75" thickBot="1" x14ac:dyDescent="0.3">
      <c r="A40" s="2" t="s">
        <v>39</v>
      </c>
      <c r="B40" s="3">
        <v>45806</v>
      </c>
      <c r="C40" s="4">
        <v>90</v>
      </c>
      <c r="D40" s="4">
        <v>66.8</v>
      </c>
      <c r="E40" s="4">
        <v>1813200</v>
      </c>
      <c r="F40" s="4">
        <v>-0.6</v>
      </c>
      <c r="G40" s="4">
        <v>49.3</v>
      </c>
      <c r="H40" s="4">
        <v>35.5</v>
      </c>
      <c r="I40" s="30">
        <v>80</v>
      </c>
      <c r="J40" s="2" t="s">
        <v>140</v>
      </c>
      <c r="K40" s="2">
        <v>45.9</v>
      </c>
      <c r="L40" s="2">
        <v>61.2</v>
      </c>
      <c r="M40" s="2"/>
      <c r="O40" t="s">
        <v>159</v>
      </c>
      <c r="P40" t="s">
        <v>188</v>
      </c>
      <c r="Q40">
        <v>56.34</v>
      </c>
      <c r="R40">
        <v>52.16</v>
      </c>
      <c r="S40">
        <v>50.22</v>
      </c>
      <c r="T40">
        <v>0</v>
      </c>
      <c r="U40">
        <v>121.1</v>
      </c>
      <c r="W40">
        <v>4</v>
      </c>
      <c r="X40">
        <v>0</v>
      </c>
      <c r="Y40">
        <v>46</v>
      </c>
      <c r="Z40">
        <v>48</v>
      </c>
      <c r="AA40">
        <v>49</v>
      </c>
      <c r="AB40">
        <v>49</v>
      </c>
      <c r="AH40" t="e">
        <f t="shared" si="12"/>
        <v>#NUM!</v>
      </c>
      <c r="AJ40" t="e">
        <f t="shared" si="3"/>
        <v>#NUM!</v>
      </c>
      <c r="AK40" t="e">
        <f t="shared" si="4"/>
        <v>#NUM!</v>
      </c>
      <c r="AL40" t="e">
        <f t="shared" si="5"/>
        <v>#NUM!</v>
      </c>
      <c r="AM40" t="e">
        <f t="shared" si="6"/>
        <v>#NUM!</v>
      </c>
      <c r="AO40" t="str">
        <f t="shared" si="7"/>
        <v/>
      </c>
      <c r="AP40" t="str">
        <f t="shared" si="8"/>
        <v/>
      </c>
      <c r="AQ40" t="str">
        <f t="shared" si="11"/>
        <v/>
      </c>
      <c r="AR40" t="str">
        <f t="shared" si="13"/>
        <v/>
      </c>
      <c r="AS40" t="str">
        <f t="shared" si="14"/>
        <v/>
      </c>
    </row>
    <row r="41" spans="1:45" ht="15.75" thickBot="1" x14ac:dyDescent="0.3">
      <c r="A41" s="2" t="s">
        <v>189</v>
      </c>
      <c r="B41" s="3">
        <v>45806</v>
      </c>
      <c r="C41" s="4">
        <v>30</v>
      </c>
      <c r="D41" s="4">
        <v>39.5</v>
      </c>
      <c r="E41" s="4">
        <v>1127800</v>
      </c>
      <c r="F41" s="4">
        <v>1.3</v>
      </c>
      <c r="G41" s="4">
        <v>33.950000000000003</v>
      </c>
      <c r="H41" s="4">
        <v>16.3</v>
      </c>
      <c r="I41" s="30">
        <v>55.3</v>
      </c>
      <c r="J41" s="2" t="s">
        <v>234</v>
      </c>
      <c r="K41" s="2">
        <v>12</v>
      </c>
      <c r="L41" s="2">
        <v>55.8</v>
      </c>
      <c r="M41" s="2"/>
      <c r="P41" t="s">
        <v>188</v>
      </c>
      <c r="Q41">
        <v>37.85</v>
      </c>
      <c r="R41">
        <v>40.200000000000003</v>
      </c>
      <c r="S41">
        <v>40.32</v>
      </c>
      <c r="T41">
        <v>0</v>
      </c>
      <c r="U41">
        <v>44.5</v>
      </c>
      <c r="W41">
        <v>-1</v>
      </c>
      <c r="X41">
        <v>2</v>
      </c>
      <c r="Y41">
        <v>57</v>
      </c>
      <c r="Z41">
        <v>54</v>
      </c>
      <c r="AA41">
        <v>54</v>
      </c>
      <c r="AB41">
        <v>53</v>
      </c>
      <c r="AH41" t="e">
        <f t="shared" si="12"/>
        <v>#NUM!</v>
      </c>
      <c r="AJ41" t="e">
        <f t="shared" si="3"/>
        <v>#NUM!</v>
      </c>
      <c r="AK41" t="e">
        <f t="shared" si="4"/>
        <v>#NUM!</v>
      </c>
      <c r="AL41" t="e">
        <f t="shared" si="5"/>
        <v>#NUM!</v>
      </c>
      <c r="AM41" t="e">
        <f t="shared" si="6"/>
        <v>#NUM!</v>
      </c>
      <c r="AO41" t="str">
        <f t="shared" si="7"/>
        <v/>
      </c>
      <c r="AP41" t="str">
        <f t="shared" si="8"/>
        <v/>
      </c>
      <c r="AQ41" t="str">
        <f t="shared" si="11"/>
        <v/>
      </c>
      <c r="AR41" t="str">
        <f t="shared" si="13"/>
        <v/>
      </c>
      <c r="AS41" t="str">
        <f t="shared" si="14"/>
        <v/>
      </c>
    </row>
    <row r="42" spans="1:45" ht="15.75" thickBot="1" x14ac:dyDescent="0.3">
      <c r="A42" s="2" t="s">
        <v>127</v>
      </c>
      <c r="B42" s="3">
        <v>45806</v>
      </c>
      <c r="C42" s="4">
        <v>30</v>
      </c>
      <c r="D42" s="4">
        <v>21.25</v>
      </c>
      <c r="E42" s="4">
        <v>566600</v>
      </c>
      <c r="F42" s="4">
        <v>1.4</v>
      </c>
      <c r="G42" s="4">
        <v>17.7</v>
      </c>
      <c r="H42" s="4">
        <v>20.100000000000001</v>
      </c>
      <c r="I42" s="30">
        <v>54.8</v>
      </c>
      <c r="J42" s="2" t="s">
        <v>234</v>
      </c>
      <c r="K42" s="2">
        <v>-18.600000000000001</v>
      </c>
      <c r="L42" s="2">
        <v>60.9</v>
      </c>
      <c r="M42" s="2"/>
      <c r="P42" t="s">
        <v>188</v>
      </c>
      <c r="Q42">
        <v>20.48</v>
      </c>
      <c r="R42">
        <v>22.01</v>
      </c>
      <c r="S42">
        <v>26.02</v>
      </c>
      <c r="T42">
        <v>0</v>
      </c>
      <c r="U42">
        <v>12</v>
      </c>
      <c r="W42">
        <v>12</v>
      </c>
      <c r="X42">
        <v>0</v>
      </c>
      <c r="Y42">
        <v>48</v>
      </c>
      <c r="Z42">
        <v>50</v>
      </c>
      <c r="AA42">
        <v>52</v>
      </c>
      <c r="AB42">
        <v>53</v>
      </c>
      <c r="AH42" t="e">
        <f t="shared" si="12"/>
        <v>#NUM!</v>
      </c>
      <c r="AJ42" t="e">
        <f t="shared" si="3"/>
        <v>#NUM!</v>
      </c>
      <c r="AK42" t="e">
        <f t="shared" si="4"/>
        <v>#NUM!</v>
      </c>
      <c r="AL42" t="e">
        <f t="shared" si="5"/>
        <v>#NUM!</v>
      </c>
      <c r="AM42" t="e">
        <f t="shared" si="6"/>
        <v>#NUM!</v>
      </c>
      <c r="AO42" t="str">
        <f t="shared" si="7"/>
        <v/>
      </c>
      <c r="AP42" t="str">
        <f t="shared" si="8"/>
        <v/>
      </c>
      <c r="AQ42" t="str">
        <f t="shared" si="11"/>
        <v/>
      </c>
      <c r="AR42" t="str">
        <f t="shared" si="13"/>
        <v/>
      </c>
      <c r="AS42" t="str">
        <f t="shared" si="14"/>
        <v/>
      </c>
    </row>
    <row r="43" spans="1:45" ht="15.75" thickBot="1" x14ac:dyDescent="0.3">
      <c r="A43" s="2" t="s">
        <v>375</v>
      </c>
      <c r="B43" s="3">
        <v>45806</v>
      </c>
      <c r="C43" s="4">
        <v>75</v>
      </c>
      <c r="D43" s="4">
        <v>2.23</v>
      </c>
      <c r="E43" s="4">
        <v>1121400</v>
      </c>
      <c r="F43" s="4">
        <v>0.5</v>
      </c>
      <c r="G43" s="4">
        <v>1.77</v>
      </c>
      <c r="H43" s="4">
        <v>26</v>
      </c>
      <c r="I43" s="30">
        <v>61.4</v>
      </c>
      <c r="J43" s="2" t="s">
        <v>143</v>
      </c>
      <c r="K43" s="2">
        <v>-24.1</v>
      </c>
      <c r="L43" s="2">
        <v>-43.9</v>
      </c>
      <c r="M43" s="2"/>
      <c r="P43" t="s">
        <v>188</v>
      </c>
      <c r="Q43">
        <v>2.16</v>
      </c>
      <c r="R43">
        <v>2.02</v>
      </c>
      <c r="S43">
        <v>1.94</v>
      </c>
      <c r="T43">
        <v>0</v>
      </c>
      <c r="U43">
        <v>2.5</v>
      </c>
      <c r="W43">
        <v>-11</v>
      </c>
      <c r="X43">
        <v>-2</v>
      </c>
      <c r="Y43">
        <v>44</v>
      </c>
      <c r="Z43">
        <v>42</v>
      </c>
      <c r="AA43">
        <v>42</v>
      </c>
      <c r="AB43">
        <v>43</v>
      </c>
      <c r="AH43" t="e">
        <f t="shared" si="12"/>
        <v>#NUM!</v>
      </c>
      <c r="AJ43" t="e">
        <f t="shared" si="3"/>
        <v>#NUM!</v>
      </c>
      <c r="AK43" t="e">
        <f t="shared" si="4"/>
        <v>#NUM!</v>
      </c>
      <c r="AL43" t="e">
        <f t="shared" si="5"/>
        <v>#NUM!</v>
      </c>
      <c r="AM43" t="e">
        <f t="shared" si="6"/>
        <v>#NUM!</v>
      </c>
      <c r="AO43" t="str">
        <f t="shared" si="7"/>
        <v/>
      </c>
      <c r="AP43" t="str">
        <f t="shared" si="8"/>
        <v/>
      </c>
      <c r="AQ43" t="str">
        <f t="shared" si="11"/>
        <v/>
      </c>
      <c r="AR43" t="str">
        <f t="shared" si="13"/>
        <v/>
      </c>
      <c r="AS43" t="str">
        <f t="shared" si="14"/>
        <v/>
      </c>
    </row>
    <row r="44" spans="1:45" ht="15.75" thickBot="1" x14ac:dyDescent="0.3">
      <c r="A44" s="2" t="s">
        <v>37</v>
      </c>
      <c r="B44" s="3">
        <v>45806</v>
      </c>
      <c r="C44" s="4">
        <v>60</v>
      </c>
      <c r="D44" s="4">
        <v>19</v>
      </c>
      <c r="E44" s="4">
        <v>697800</v>
      </c>
      <c r="F44" s="4">
        <v>0</v>
      </c>
      <c r="G44" s="4">
        <v>13.5</v>
      </c>
      <c r="H44" s="4">
        <v>40.700000000000003</v>
      </c>
      <c r="I44" s="30">
        <v>58.1</v>
      </c>
      <c r="J44" s="2" t="s">
        <v>140</v>
      </c>
      <c r="K44" s="2">
        <v>-28.5</v>
      </c>
      <c r="L44" s="2">
        <v>69</v>
      </c>
      <c r="M44" s="2"/>
      <c r="P44" t="s">
        <v>188</v>
      </c>
      <c r="Q44">
        <v>18.2</v>
      </c>
      <c r="R44">
        <v>18.55</v>
      </c>
      <c r="S44">
        <v>22.96</v>
      </c>
      <c r="T44">
        <v>0</v>
      </c>
      <c r="U44">
        <v>13.3</v>
      </c>
      <c r="W44">
        <v>-10</v>
      </c>
      <c r="X44">
        <v>-2</v>
      </c>
      <c r="Y44">
        <v>44</v>
      </c>
      <c r="Z44">
        <v>39</v>
      </c>
      <c r="AA44">
        <v>39</v>
      </c>
      <c r="AB44">
        <v>40</v>
      </c>
      <c r="AH44" t="e">
        <f t="shared" si="12"/>
        <v>#NUM!</v>
      </c>
      <c r="AJ44" t="e">
        <f t="shared" si="3"/>
        <v>#NUM!</v>
      </c>
      <c r="AK44" t="e">
        <f t="shared" si="4"/>
        <v>#NUM!</v>
      </c>
      <c r="AL44" t="e">
        <f t="shared" si="5"/>
        <v>#NUM!</v>
      </c>
      <c r="AM44" t="e">
        <f t="shared" si="6"/>
        <v>#NUM!</v>
      </c>
      <c r="AO44" t="str">
        <f t="shared" si="7"/>
        <v/>
      </c>
      <c r="AP44" t="str">
        <f t="shared" si="8"/>
        <v/>
      </c>
      <c r="AQ44" t="str">
        <f t="shared" si="11"/>
        <v/>
      </c>
      <c r="AR44" t="str">
        <f t="shared" si="13"/>
        <v/>
      </c>
      <c r="AS44" t="str">
        <f t="shared" si="14"/>
        <v/>
      </c>
    </row>
    <row r="45" spans="1:45" ht="15.75" thickBot="1" x14ac:dyDescent="0.3">
      <c r="A45" s="2" t="s">
        <v>7</v>
      </c>
      <c r="B45" s="3">
        <v>45806</v>
      </c>
      <c r="C45" s="4">
        <v>90</v>
      </c>
      <c r="D45" s="4">
        <v>18.05</v>
      </c>
      <c r="E45" s="4">
        <v>20000400</v>
      </c>
      <c r="F45" s="4">
        <v>0</v>
      </c>
      <c r="G45" s="4">
        <v>12.3</v>
      </c>
      <c r="H45" s="4">
        <v>46.7</v>
      </c>
      <c r="I45" s="30">
        <v>74.900000000000006</v>
      </c>
      <c r="J45" s="2" t="s">
        <v>143</v>
      </c>
      <c r="K45" s="2">
        <v>15.2</v>
      </c>
      <c r="L45" s="2">
        <v>-4.8</v>
      </c>
      <c r="M45" s="2"/>
      <c r="N45" t="s">
        <v>158</v>
      </c>
      <c r="O45" t="s">
        <v>159</v>
      </c>
      <c r="P45" t="s">
        <v>188</v>
      </c>
      <c r="Q45">
        <v>16.53</v>
      </c>
      <c r="R45">
        <v>15.68</v>
      </c>
      <c r="S45">
        <v>15.74</v>
      </c>
      <c r="T45">
        <v>0</v>
      </c>
      <c r="U45">
        <v>361</v>
      </c>
      <c r="W45">
        <v>-19</v>
      </c>
      <c r="X45">
        <v>-2</v>
      </c>
      <c r="Y45">
        <v>45</v>
      </c>
      <c r="Z45">
        <v>39</v>
      </c>
      <c r="AA45">
        <v>39</v>
      </c>
      <c r="AB45">
        <v>40</v>
      </c>
      <c r="AH45" t="e">
        <f t="shared" si="12"/>
        <v>#NUM!</v>
      </c>
      <c r="AJ45" t="e">
        <f t="shared" si="3"/>
        <v>#NUM!</v>
      </c>
      <c r="AK45" t="e">
        <f t="shared" si="4"/>
        <v>#NUM!</v>
      </c>
      <c r="AL45" t="e">
        <f t="shared" si="5"/>
        <v>#NUM!</v>
      </c>
      <c r="AM45" t="e">
        <f t="shared" si="6"/>
        <v>#NUM!</v>
      </c>
      <c r="AO45" t="str">
        <f t="shared" si="7"/>
        <v/>
      </c>
      <c r="AP45" t="str">
        <f t="shared" si="8"/>
        <v/>
      </c>
      <c r="AQ45" t="str">
        <f t="shared" si="11"/>
        <v/>
      </c>
      <c r="AR45" t="str">
        <f t="shared" si="13"/>
        <v/>
      </c>
      <c r="AS45" t="str">
        <f t="shared" si="14"/>
        <v/>
      </c>
    </row>
    <row r="46" spans="1:45" ht="15.75" thickBot="1" x14ac:dyDescent="0.3">
      <c r="A46" s="2" t="s">
        <v>2</v>
      </c>
      <c r="B46" s="3">
        <v>45806</v>
      </c>
      <c r="C46" s="4">
        <v>90</v>
      </c>
      <c r="D46" s="4">
        <v>7.1</v>
      </c>
      <c r="E46" s="4">
        <v>2250600</v>
      </c>
      <c r="F46" s="4">
        <v>1.3</v>
      </c>
      <c r="G46" s="4">
        <v>5.58</v>
      </c>
      <c r="H46" s="4">
        <v>27.2</v>
      </c>
      <c r="I46" s="30">
        <v>63.2</v>
      </c>
      <c r="J46" s="2" t="s">
        <v>143</v>
      </c>
      <c r="K46" s="2">
        <v>-6.6</v>
      </c>
      <c r="L46" s="2">
        <v>-3.9</v>
      </c>
      <c r="M46" s="2"/>
      <c r="P46" t="s">
        <v>188</v>
      </c>
      <c r="Q46">
        <v>6.69</v>
      </c>
      <c r="R46">
        <v>6.59</v>
      </c>
      <c r="S46">
        <v>6.82</v>
      </c>
      <c r="T46">
        <v>0</v>
      </c>
      <c r="U46">
        <v>16</v>
      </c>
      <c r="W46">
        <v>-9</v>
      </c>
      <c r="X46">
        <v>5</v>
      </c>
      <c r="Y46">
        <v>61</v>
      </c>
      <c r="Z46">
        <v>53</v>
      </c>
      <c r="AA46">
        <v>50</v>
      </c>
      <c r="AB46">
        <v>49</v>
      </c>
      <c r="AH46" t="e">
        <f t="shared" si="12"/>
        <v>#NUM!</v>
      </c>
      <c r="AJ46" t="e">
        <f t="shared" si="3"/>
        <v>#NUM!</v>
      </c>
      <c r="AK46" t="e">
        <f t="shared" si="4"/>
        <v>#NUM!</v>
      </c>
      <c r="AL46" t="e">
        <f t="shared" si="5"/>
        <v>#NUM!</v>
      </c>
      <c r="AM46" t="e">
        <f t="shared" si="6"/>
        <v>#NUM!</v>
      </c>
      <c r="AO46" t="str">
        <f t="shared" si="7"/>
        <v/>
      </c>
      <c r="AP46" t="str">
        <f t="shared" si="8"/>
        <v/>
      </c>
      <c r="AQ46" t="str">
        <f t="shared" si="11"/>
        <v/>
      </c>
      <c r="AR46" t="str">
        <f t="shared" si="13"/>
        <v/>
      </c>
      <c r="AS46" t="str">
        <f t="shared" si="14"/>
        <v/>
      </c>
    </row>
    <row r="47" spans="1:45" ht="15.75" thickBot="1" x14ac:dyDescent="0.3">
      <c r="A47" s="2" t="s">
        <v>70</v>
      </c>
      <c r="B47" s="3">
        <v>45806</v>
      </c>
      <c r="C47" s="4">
        <v>90</v>
      </c>
      <c r="D47" s="4">
        <v>22.9</v>
      </c>
      <c r="E47" s="4">
        <v>22324900</v>
      </c>
      <c r="F47" s="4">
        <v>5.3</v>
      </c>
      <c r="G47" s="4">
        <v>15.6</v>
      </c>
      <c r="H47" s="4">
        <v>46.8</v>
      </c>
      <c r="I47" s="30">
        <v>75.900000000000006</v>
      </c>
      <c r="J47" s="2" t="s">
        <v>144</v>
      </c>
      <c r="K47" s="2">
        <v>29.9</v>
      </c>
      <c r="L47" s="2">
        <v>-2.7</v>
      </c>
      <c r="M47" s="2"/>
      <c r="P47" t="s">
        <v>188</v>
      </c>
      <c r="Q47">
        <v>20.170000000000002</v>
      </c>
      <c r="R47">
        <v>19.39</v>
      </c>
      <c r="S47">
        <v>19.36</v>
      </c>
      <c r="T47">
        <v>0</v>
      </c>
      <c r="U47">
        <v>511.2</v>
      </c>
      <c r="W47">
        <v>-62</v>
      </c>
      <c r="X47">
        <v>-7</v>
      </c>
      <c r="Y47">
        <v>31</v>
      </c>
      <c r="Z47">
        <v>25</v>
      </c>
      <c r="AA47">
        <v>24</v>
      </c>
      <c r="AB47">
        <v>24</v>
      </c>
      <c r="AH47" t="e">
        <f t="shared" si="12"/>
        <v>#NUM!</v>
      </c>
      <c r="AJ47" t="e">
        <f t="shared" si="3"/>
        <v>#NUM!</v>
      </c>
      <c r="AK47" t="e">
        <f t="shared" si="4"/>
        <v>#NUM!</v>
      </c>
      <c r="AL47" t="e">
        <f t="shared" si="5"/>
        <v>#NUM!</v>
      </c>
      <c r="AM47" t="e">
        <f t="shared" si="6"/>
        <v>#NUM!</v>
      </c>
      <c r="AO47" t="str">
        <f t="shared" si="7"/>
        <v/>
      </c>
      <c r="AP47" t="str">
        <f t="shared" si="8"/>
        <v/>
      </c>
      <c r="AQ47" t="str">
        <f t="shared" si="11"/>
        <v/>
      </c>
      <c r="AR47" t="str">
        <f t="shared" si="13"/>
        <v/>
      </c>
      <c r="AS47" t="str">
        <f t="shared" si="14"/>
        <v/>
      </c>
    </row>
    <row r="48" spans="1:45" ht="15.75" thickBot="1" x14ac:dyDescent="0.3">
      <c r="A48" s="2" t="s">
        <v>30</v>
      </c>
      <c r="B48" s="3">
        <v>45806</v>
      </c>
      <c r="C48" s="4">
        <v>40</v>
      </c>
      <c r="D48" s="4">
        <v>22.3</v>
      </c>
      <c r="E48" s="4">
        <v>599200</v>
      </c>
      <c r="F48" s="4">
        <v>-0.4</v>
      </c>
      <c r="G48" s="4">
        <v>19.350000000000001</v>
      </c>
      <c r="H48" s="4">
        <v>15.2</v>
      </c>
      <c r="I48" s="30">
        <v>52</v>
      </c>
      <c r="J48" s="2" t="s">
        <v>141</v>
      </c>
      <c r="K48" s="2">
        <v>45.9</v>
      </c>
      <c r="L48" s="2">
        <v>135.69999999999999</v>
      </c>
      <c r="M48" s="2"/>
      <c r="O48" t="s">
        <v>159</v>
      </c>
      <c r="P48" t="s">
        <v>188</v>
      </c>
      <c r="Q48">
        <v>22.24</v>
      </c>
      <c r="R48">
        <v>22.22</v>
      </c>
      <c r="S48">
        <v>23.32</v>
      </c>
      <c r="T48">
        <v>0</v>
      </c>
      <c r="U48">
        <v>13.4</v>
      </c>
      <c r="W48">
        <v>15</v>
      </c>
      <c r="X48">
        <v>4</v>
      </c>
      <c r="Y48">
        <v>60</v>
      </c>
      <c r="Z48">
        <v>53</v>
      </c>
      <c r="AA48">
        <v>51</v>
      </c>
      <c r="AB48">
        <v>51</v>
      </c>
      <c r="AH48" t="e">
        <f t="shared" si="12"/>
        <v>#NUM!</v>
      </c>
      <c r="AJ48" t="e">
        <f t="shared" si="3"/>
        <v>#NUM!</v>
      </c>
      <c r="AK48" t="e">
        <f t="shared" si="4"/>
        <v>#NUM!</v>
      </c>
      <c r="AL48" t="e">
        <f t="shared" si="5"/>
        <v>#NUM!</v>
      </c>
      <c r="AM48" t="e">
        <f t="shared" si="6"/>
        <v>#NUM!</v>
      </c>
      <c r="AO48" t="str">
        <f t="shared" si="7"/>
        <v/>
      </c>
      <c r="AP48" t="str">
        <f t="shared" si="8"/>
        <v/>
      </c>
      <c r="AQ48" t="str">
        <f t="shared" si="11"/>
        <v/>
      </c>
      <c r="AR48" t="str">
        <f t="shared" si="13"/>
        <v/>
      </c>
      <c r="AS48" t="str">
        <f t="shared" si="14"/>
        <v/>
      </c>
    </row>
    <row r="49" spans="1:45" ht="15.75" thickBot="1" x14ac:dyDescent="0.3">
      <c r="A49" s="2" t="s">
        <v>66</v>
      </c>
      <c r="B49" s="3">
        <v>45806</v>
      </c>
      <c r="C49" s="4">
        <v>75</v>
      </c>
      <c r="D49" s="4">
        <v>10.65</v>
      </c>
      <c r="E49" s="4">
        <v>16540200</v>
      </c>
      <c r="F49" s="4">
        <v>1.9</v>
      </c>
      <c r="G49" s="4">
        <v>7.94</v>
      </c>
      <c r="H49" s="4">
        <v>34.1</v>
      </c>
      <c r="I49" s="30">
        <v>65</v>
      </c>
      <c r="J49" s="2" t="s">
        <v>144</v>
      </c>
      <c r="K49" s="2">
        <v>1.1000000000000001</v>
      </c>
      <c r="L49" s="2">
        <v>40.799999999999997</v>
      </c>
      <c r="M49" s="2"/>
      <c r="O49" t="s">
        <v>159</v>
      </c>
      <c r="P49" t="s">
        <v>188</v>
      </c>
      <c r="Q49">
        <v>9.98</v>
      </c>
      <c r="R49">
        <v>9.7100000000000009</v>
      </c>
      <c r="S49">
        <v>10.050000000000001</v>
      </c>
      <c r="T49">
        <v>0</v>
      </c>
      <c r="U49">
        <v>176.2</v>
      </c>
      <c r="W49">
        <v>-19</v>
      </c>
      <c r="X49">
        <v>2</v>
      </c>
      <c r="Y49">
        <v>55</v>
      </c>
      <c r="Z49">
        <v>46</v>
      </c>
      <c r="AA49">
        <v>43</v>
      </c>
      <c r="AB49">
        <v>43</v>
      </c>
      <c r="AH49" t="e">
        <f t="shared" si="12"/>
        <v>#NUM!</v>
      </c>
      <c r="AJ49" t="e">
        <f t="shared" si="3"/>
        <v>#NUM!</v>
      </c>
      <c r="AK49" t="e">
        <f t="shared" si="4"/>
        <v>#NUM!</v>
      </c>
      <c r="AL49" t="e">
        <f t="shared" si="5"/>
        <v>#NUM!</v>
      </c>
      <c r="AM49" t="e">
        <f t="shared" si="6"/>
        <v>#NUM!</v>
      </c>
      <c r="AO49" t="str">
        <f t="shared" si="7"/>
        <v/>
      </c>
      <c r="AP49" t="str">
        <f t="shared" si="8"/>
        <v/>
      </c>
      <c r="AQ49" t="str">
        <f t="shared" si="11"/>
        <v/>
      </c>
      <c r="AR49" t="str">
        <f t="shared" si="13"/>
        <v/>
      </c>
      <c r="AS49" t="str">
        <f t="shared" si="14"/>
        <v/>
      </c>
    </row>
    <row r="50" spans="1:45" ht="15.75" thickBot="1" x14ac:dyDescent="0.3">
      <c r="A50" s="2" t="s">
        <v>111</v>
      </c>
      <c r="B50" s="3">
        <v>45806</v>
      </c>
      <c r="C50" s="4">
        <v>90</v>
      </c>
      <c r="D50" s="4">
        <v>6.3</v>
      </c>
      <c r="E50" s="4">
        <v>1222900</v>
      </c>
      <c r="F50" s="4">
        <v>0</v>
      </c>
      <c r="G50" s="4">
        <v>4.8600000000000003</v>
      </c>
      <c r="H50" s="4">
        <v>29.6</v>
      </c>
      <c r="I50" s="30">
        <v>57.9</v>
      </c>
      <c r="J50" s="2" t="s">
        <v>140</v>
      </c>
      <c r="K50" s="2">
        <v>-6.9</v>
      </c>
      <c r="L50" s="2">
        <v>11</v>
      </c>
      <c r="M50" s="2"/>
      <c r="P50" t="s">
        <v>188</v>
      </c>
      <c r="Q50">
        <v>6.13</v>
      </c>
      <c r="R50">
        <v>6.02</v>
      </c>
      <c r="S50">
        <v>6.2</v>
      </c>
      <c r="T50">
        <v>0</v>
      </c>
      <c r="U50">
        <v>7.7</v>
      </c>
      <c r="W50">
        <v>6</v>
      </c>
      <c r="X50">
        <v>5</v>
      </c>
      <c r="Y50">
        <v>68</v>
      </c>
      <c r="Z50">
        <v>59</v>
      </c>
      <c r="AA50">
        <v>55</v>
      </c>
      <c r="AB50">
        <v>53</v>
      </c>
      <c r="AH50" t="e">
        <f t="shared" si="12"/>
        <v>#NUM!</v>
      </c>
      <c r="AJ50" t="e">
        <f t="shared" si="3"/>
        <v>#NUM!</v>
      </c>
      <c r="AK50" t="e">
        <f t="shared" si="4"/>
        <v>#NUM!</v>
      </c>
      <c r="AL50" t="e">
        <f t="shared" si="5"/>
        <v>#NUM!</v>
      </c>
      <c r="AM50" t="e">
        <f t="shared" si="6"/>
        <v>#NUM!</v>
      </c>
      <c r="AO50" t="str">
        <f t="shared" si="7"/>
        <v/>
      </c>
      <c r="AP50" t="str">
        <f t="shared" si="8"/>
        <v/>
      </c>
      <c r="AQ50" t="str">
        <f t="shared" si="11"/>
        <v/>
      </c>
      <c r="AR50" t="str">
        <f t="shared" si="13"/>
        <v/>
      </c>
      <c r="AS50" t="str">
        <f t="shared" si="14"/>
        <v/>
      </c>
    </row>
    <row r="51" spans="1:45" ht="15.75" thickBot="1" x14ac:dyDescent="0.3">
      <c r="A51" s="2" t="s">
        <v>228</v>
      </c>
      <c r="B51" s="3">
        <v>45806</v>
      </c>
      <c r="C51" s="4">
        <v>80</v>
      </c>
      <c r="D51" s="4">
        <v>14.2</v>
      </c>
      <c r="E51" s="4">
        <v>1166500</v>
      </c>
      <c r="F51" s="4">
        <v>1.1000000000000001</v>
      </c>
      <c r="G51" s="4">
        <v>11.05</v>
      </c>
      <c r="H51" s="4">
        <v>28.5</v>
      </c>
      <c r="I51" s="30">
        <v>50.2</v>
      </c>
      <c r="J51" s="2" t="s">
        <v>154</v>
      </c>
      <c r="K51" s="2">
        <v>1.2</v>
      </c>
      <c r="L51" s="2">
        <v>6</v>
      </c>
      <c r="M51" s="2"/>
      <c r="P51" t="s">
        <v>188</v>
      </c>
      <c r="Q51">
        <v>14.33</v>
      </c>
      <c r="R51">
        <v>13.95</v>
      </c>
      <c r="S51">
        <v>13.89</v>
      </c>
      <c r="T51">
        <v>0</v>
      </c>
      <c r="U51">
        <v>16.600000000000001</v>
      </c>
      <c r="W51">
        <v>10</v>
      </c>
      <c r="X51">
        <v>-1</v>
      </c>
      <c r="Y51">
        <v>42</v>
      </c>
      <c r="Z51">
        <v>46</v>
      </c>
      <c r="AA51">
        <v>47</v>
      </c>
      <c r="AB51">
        <v>48</v>
      </c>
      <c r="AH51" t="e">
        <f t="shared" si="12"/>
        <v>#NUM!</v>
      </c>
      <c r="AJ51" t="e">
        <f t="shared" si="3"/>
        <v>#NUM!</v>
      </c>
      <c r="AK51" t="e">
        <f t="shared" si="4"/>
        <v>#NUM!</v>
      </c>
      <c r="AL51" t="e">
        <f t="shared" si="5"/>
        <v>#NUM!</v>
      </c>
      <c r="AM51" t="e">
        <f t="shared" si="6"/>
        <v>#NUM!</v>
      </c>
      <c r="AO51" t="str">
        <f t="shared" si="7"/>
        <v/>
      </c>
      <c r="AP51" t="str">
        <f t="shared" si="8"/>
        <v/>
      </c>
      <c r="AQ51" t="str">
        <f t="shared" si="11"/>
        <v/>
      </c>
      <c r="AR51" t="str">
        <f t="shared" si="13"/>
        <v/>
      </c>
      <c r="AS51" t="str">
        <f t="shared" si="14"/>
        <v/>
      </c>
    </row>
    <row r="52" spans="1:45" ht="15.75" thickBot="1" x14ac:dyDescent="0.3">
      <c r="A52" s="2" t="s">
        <v>123</v>
      </c>
      <c r="B52" s="3">
        <v>45806</v>
      </c>
      <c r="C52" s="4">
        <v>90</v>
      </c>
      <c r="D52" s="4">
        <v>9.4700000000000006</v>
      </c>
      <c r="E52" s="4">
        <v>613200</v>
      </c>
      <c r="F52" s="4">
        <v>-1</v>
      </c>
      <c r="G52" s="4">
        <v>6.31</v>
      </c>
      <c r="H52" s="4">
        <v>50.1</v>
      </c>
      <c r="I52" s="30">
        <v>66.5</v>
      </c>
      <c r="J52" s="2" t="s">
        <v>140</v>
      </c>
      <c r="K52" s="2">
        <v>17.899999999999999</v>
      </c>
      <c r="L52" s="2">
        <v>-69.5</v>
      </c>
      <c r="M52" s="2"/>
      <c r="P52" t="s">
        <v>188</v>
      </c>
      <c r="Q52">
        <v>9.1999999999999993</v>
      </c>
      <c r="R52">
        <v>8.4499999999999993</v>
      </c>
      <c r="S52">
        <v>6.76</v>
      </c>
      <c r="T52">
        <v>0</v>
      </c>
      <c r="U52">
        <v>5.8</v>
      </c>
      <c r="W52">
        <v>-17</v>
      </c>
      <c r="X52">
        <v>-1</v>
      </c>
      <c r="Y52">
        <v>45</v>
      </c>
      <c r="Z52">
        <v>43</v>
      </c>
      <c r="AA52">
        <v>42</v>
      </c>
      <c r="AB52">
        <v>43</v>
      </c>
      <c r="AH52" t="e">
        <f t="shared" si="12"/>
        <v>#NUM!</v>
      </c>
      <c r="AJ52" t="e">
        <f t="shared" si="3"/>
        <v>#NUM!</v>
      </c>
      <c r="AK52" t="e">
        <f t="shared" si="4"/>
        <v>#NUM!</v>
      </c>
      <c r="AL52" t="e">
        <f t="shared" si="5"/>
        <v>#NUM!</v>
      </c>
      <c r="AM52" t="e">
        <f t="shared" si="6"/>
        <v>#NUM!</v>
      </c>
      <c r="AO52" t="str">
        <f t="shared" si="7"/>
        <v/>
      </c>
      <c r="AP52" t="str">
        <f t="shared" si="8"/>
        <v/>
      </c>
      <c r="AQ52" t="str">
        <f t="shared" si="11"/>
        <v/>
      </c>
      <c r="AR52" t="str">
        <f t="shared" si="13"/>
        <v/>
      </c>
      <c r="AS52" t="str">
        <f t="shared" si="14"/>
        <v/>
      </c>
    </row>
    <row r="53" spans="1:45" ht="15.75" thickBot="1" x14ac:dyDescent="0.3">
      <c r="A53" s="2" t="s">
        <v>155</v>
      </c>
      <c r="B53" s="3">
        <v>45806</v>
      </c>
      <c r="C53" s="4">
        <v>90</v>
      </c>
      <c r="D53" s="4">
        <v>4.55</v>
      </c>
      <c r="E53" s="4">
        <v>1737900</v>
      </c>
      <c r="F53" s="4">
        <v>1.1000000000000001</v>
      </c>
      <c r="G53" s="4">
        <v>4.03</v>
      </c>
      <c r="H53" s="4">
        <v>12.9</v>
      </c>
      <c r="I53" s="30">
        <v>60.8</v>
      </c>
      <c r="J53" s="2" t="s">
        <v>143</v>
      </c>
      <c r="K53" s="2">
        <v>-5.6</v>
      </c>
      <c r="L53" s="2">
        <v>-14.6</v>
      </c>
      <c r="M53" s="2"/>
      <c r="P53" t="s">
        <v>188</v>
      </c>
      <c r="Q53">
        <v>4.4000000000000004</v>
      </c>
      <c r="R53">
        <v>4.37</v>
      </c>
      <c r="S53">
        <v>4.25</v>
      </c>
      <c r="T53">
        <v>0</v>
      </c>
      <c r="U53">
        <v>7.9</v>
      </c>
      <c r="W53">
        <v>-13</v>
      </c>
      <c r="X53">
        <v>0</v>
      </c>
      <c r="Y53">
        <v>53</v>
      </c>
      <c r="Z53">
        <v>45</v>
      </c>
      <c r="AA53">
        <v>43</v>
      </c>
      <c r="AB53">
        <v>43</v>
      </c>
      <c r="AH53" t="e">
        <f t="shared" si="12"/>
        <v>#NUM!</v>
      </c>
      <c r="AJ53" t="e">
        <f t="shared" si="3"/>
        <v>#NUM!</v>
      </c>
      <c r="AK53" t="e">
        <f t="shared" si="4"/>
        <v>#NUM!</v>
      </c>
      <c r="AL53" t="e">
        <f t="shared" si="5"/>
        <v>#NUM!</v>
      </c>
      <c r="AM53" t="e">
        <f t="shared" si="6"/>
        <v>#NUM!</v>
      </c>
      <c r="AO53" t="str">
        <f t="shared" si="7"/>
        <v/>
      </c>
      <c r="AP53" t="str">
        <f t="shared" si="8"/>
        <v/>
      </c>
      <c r="AQ53" t="str">
        <f t="shared" si="11"/>
        <v/>
      </c>
      <c r="AR53" t="str">
        <f t="shared" si="13"/>
        <v/>
      </c>
      <c r="AS53" t="str">
        <f t="shared" si="14"/>
        <v/>
      </c>
    </row>
    <row r="54" spans="1:45" ht="15.75" thickBot="1" x14ac:dyDescent="0.3">
      <c r="A54" s="2" t="s">
        <v>48</v>
      </c>
      <c r="B54" s="3">
        <v>45806</v>
      </c>
      <c r="C54" s="4">
        <v>20</v>
      </c>
      <c r="D54" s="4">
        <v>117.1</v>
      </c>
      <c r="E54" s="4">
        <v>2933000</v>
      </c>
      <c r="F54" s="4">
        <v>-1.1000000000000001</v>
      </c>
      <c r="G54" s="4">
        <v>104</v>
      </c>
      <c r="H54" s="4">
        <v>12.6</v>
      </c>
      <c r="I54" s="30">
        <v>49</v>
      </c>
      <c r="J54" s="2" t="s">
        <v>141</v>
      </c>
      <c r="K54" s="2">
        <v>18.399999999999999</v>
      </c>
      <c r="L54" s="2">
        <v>84.3</v>
      </c>
      <c r="M54" s="2" t="s">
        <v>99</v>
      </c>
      <c r="P54" t="s">
        <v>188</v>
      </c>
      <c r="Q54">
        <v>116.96</v>
      </c>
      <c r="R54">
        <v>117.34</v>
      </c>
      <c r="S54">
        <v>133.96</v>
      </c>
      <c r="T54">
        <v>0</v>
      </c>
      <c r="U54">
        <v>343.5</v>
      </c>
      <c r="W54">
        <v>1</v>
      </c>
      <c r="X54">
        <v>4</v>
      </c>
      <c r="Y54">
        <v>64</v>
      </c>
      <c r="Z54">
        <v>55</v>
      </c>
      <c r="AA54">
        <v>52</v>
      </c>
      <c r="AB54">
        <v>51</v>
      </c>
      <c r="AH54" t="e">
        <f t="shared" si="12"/>
        <v>#NUM!</v>
      </c>
      <c r="AJ54" t="e">
        <f t="shared" si="3"/>
        <v>#NUM!</v>
      </c>
      <c r="AK54" t="e">
        <f t="shared" si="4"/>
        <v>#NUM!</v>
      </c>
      <c r="AL54" t="e">
        <f t="shared" si="5"/>
        <v>#NUM!</v>
      </c>
      <c r="AM54" t="e">
        <f t="shared" si="6"/>
        <v>#NUM!</v>
      </c>
      <c r="AO54" t="str">
        <f t="shared" si="7"/>
        <v/>
      </c>
      <c r="AP54" t="str">
        <f t="shared" si="8"/>
        <v/>
      </c>
      <c r="AQ54" t="str">
        <f t="shared" si="11"/>
        <v/>
      </c>
      <c r="AR54" t="str">
        <f t="shared" si="13"/>
        <v/>
      </c>
      <c r="AS54" t="str">
        <f t="shared" si="14"/>
        <v/>
      </c>
    </row>
    <row r="55" spans="1:45" ht="15.75" thickBot="1" x14ac:dyDescent="0.3">
      <c r="A55" s="2" t="s">
        <v>58</v>
      </c>
      <c r="B55" s="3">
        <v>45806</v>
      </c>
      <c r="C55" s="4">
        <v>55</v>
      </c>
      <c r="D55" s="4">
        <v>167.5</v>
      </c>
      <c r="E55" s="4">
        <v>412900</v>
      </c>
      <c r="F55" s="4">
        <v>0</v>
      </c>
      <c r="G55" s="4">
        <v>121.1</v>
      </c>
      <c r="H55" s="4">
        <v>38.299999999999997</v>
      </c>
      <c r="I55" s="30">
        <v>51.7</v>
      </c>
      <c r="J55" s="2" t="s">
        <v>141</v>
      </c>
      <c r="K55" s="2">
        <v>41.1</v>
      </c>
      <c r="L55" s="2">
        <v>120.7</v>
      </c>
      <c r="M55" s="2"/>
      <c r="N55" t="s">
        <v>158</v>
      </c>
      <c r="O55" t="s">
        <v>159</v>
      </c>
      <c r="P55" t="s">
        <v>188</v>
      </c>
      <c r="Q55">
        <v>169.73</v>
      </c>
      <c r="R55">
        <v>162.61000000000001</v>
      </c>
      <c r="S55">
        <v>174.96</v>
      </c>
      <c r="T55">
        <v>0</v>
      </c>
      <c r="U55">
        <v>69.2</v>
      </c>
      <c r="W55">
        <v>-10</v>
      </c>
      <c r="X55">
        <v>0</v>
      </c>
      <c r="Y55">
        <v>56</v>
      </c>
      <c r="Z55">
        <v>47</v>
      </c>
      <c r="AA55">
        <v>45</v>
      </c>
      <c r="AB55">
        <v>44</v>
      </c>
      <c r="AH55" t="e">
        <f t="shared" si="12"/>
        <v>#NUM!</v>
      </c>
      <c r="AJ55" t="e">
        <f t="shared" si="3"/>
        <v>#NUM!</v>
      </c>
      <c r="AK55" t="e">
        <f t="shared" si="4"/>
        <v>#NUM!</v>
      </c>
      <c r="AL55" t="e">
        <f t="shared" si="5"/>
        <v>#NUM!</v>
      </c>
      <c r="AM55" t="e">
        <f t="shared" si="6"/>
        <v>#NUM!</v>
      </c>
      <c r="AO55" t="str">
        <f t="shared" si="7"/>
        <v/>
      </c>
      <c r="AP55" t="str">
        <f t="shared" si="8"/>
        <v/>
      </c>
      <c r="AQ55" t="str">
        <f t="shared" si="11"/>
        <v/>
      </c>
      <c r="AR55" t="str">
        <f t="shared" si="13"/>
        <v/>
      </c>
      <c r="AS55" t="str">
        <f t="shared" si="14"/>
        <v/>
      </c>
    </row>
    <row r="56" spans="1:45" ht="15.75" thickBot="1" x14ac:dyDescent="0.3">
      <c r="A56" s="2" t="s">
        <v>52</v>
      </c>
      <c r="B56" s="3">
        <v>45806</v>
      </c>
      <c r="C56" s="4">
        <v>30</v>
      </c>
      <c r="D56" s="4">
        <v>36.299999999999997</v>
      </c>
      <c r="E56" s="4">
        <v>3365800</v>
      </c>
      <c r="F56" s="4">
        <v>-1.9</v>
      </c>
      <c r="G56" s="4">
        <v>31.41</v>
      </c>
      <c r="H56" s="4">
        <v>15.6</v>
      </c>
      <c r="I56" s="30">
        <v>52.2</v>
      </c>
      <c r="J56" s="2" t="s">
        <v>142</v>
      </c>
      <c r="K56" s="2">
        <v>19.100000000000001</v>
      </c>
      <c r="L56" s="2">
        <v>105.6</v>
      </c>
      <c r="M56" s="2"/>
      <c r="N56" t="s">
        <v>158</v>
      </c>
      <c r="O56" t="s">
        <v>159</v>
      </c>
      <c r="P56" t="s">
        <v>188</v>
      </c>
      <c r="Q56">
        <v>35.15</v>
      </c>
      <c r="R56">
        <v>37.93</v>
      </c>
      <c r="S56">
        <v>38.36</v>
      </c>
      <c r="T56">
        <v>0</v>
      </c>
      <c r="U56">
        <v>122.2</v>
      </c>
      <c r="W56">
        <v>-17</v>
      </c>
      <c r="X56">
        <v>0</v>
      </c>
      <c r="Y56">
        <v>51</v>
      </c>
      <c r="Z56">
        <v>41</v>
      </c>
      <c r="AA56">
        <v>39</v>
      </c>
      <c r="AB56">
        <v>40</v>
      </c>
      <c r="AH56" t="e">
        <f t="shared" si="12"/>
        <v>#NUM!</v>
      </c>
      <c r="AJ56" t="e">
        <f t="shared" si="3"/>
        <v>#NUM!</v>
      </c>
      <c r="AK56" t="e">
        <f t="shared" si="4"/>
        <v>#NUM!</v>
      </c>
      <c r="AL56" t="e">
        <f t="shared" si="5"/>
        <v>#NUM!</v>
      </c>
      <c r="AM56" t="e">
        <f t="shared" si="6"/>
        <v>#NUM!</v>
      </c>
      <c r="AO56" t="str">
        <f t="shared" si="7"/>
        <v/>
      </c>
      <c r="AP56" t="str">
        <f t="shared" si="8"/>
        <v/>
      </c>
      <c r="AQ56" t="str">
        <f t="shared" si="11"/>
        <v/>
      </c>
      <c r="AR56" t="str">
        <f t="shared" si="13"/>
        <v/>
      </c>
      <c r="AS56" t="str">
        <f t="shared" si="14"/>
        <v/>
      </c>
    </row>
    <row r="57" spans="1:45" ht="15.75" thickBot="1" x14ac:dyDescent="0.3">
      <c r="A57" s="2" t="s">
        <v>107</v>
      </c>
      <c r="B57" s="3">
        <v>45806</v>
      </c>
      <c r="C57" s="4">
        <v>60</v>
      </c>
      <c r="D57" s="4">
        <v>64</v>
      </c>
      <c r="E57" s="4">
        <v>672900</v>
      </c>
      <c r="F57" s="4">
        <v>-0.2</v>
      </c>
      <c r="G57" s="4">
        <v>54.3</v>
      </c>
      <c r="H57" s="4">
        <v>17.899999999999999</v>
      </c>
      <c r="I57" s="30">
        <v>64.400000000000006</v>
      </c>
      <c r="J57" s="2" t="s">
        <v>233</v>
      </c>
      <c r="K57" s="2">
        <v>-9.1999999999999993</v>
      </c>
      <c r="L57" s="2">
        <v>4.4000000000000004</v>
      </c>
      <c r="M57" s="2" t="s">
        <v>99</v>
      </c>
      <c r="P57" t="s">
        <v>188</v>
      </c>
      <c r="Q57">
        <v>61.49</v>
      </c>
      <c r="R57">
        <v>61.76</v>
      </c>
      <c r="S57">
        <v>66.28</v>
      </c>
      <c r="T57">
        <v>0</v>
      </c>
      <c r="U57">
        <v>43.1</v>
      </c>
      <c r="W57">
        <v>-15</v>
      </c>
      <c r="X57">
        <v>2</v>
      </c>
      <c r="Y57">
        <v>51</v>
      </c>
      <c r="Z57">
        <v>48</v>
      </c>
      <c r="AA57">
        <v>46</v>
      </c>
      <c r="AB57">
        <v>45</v>
      </c>
      <c r="AH57" t="e">
        <f t="shared" si="12"/>
        <v>#NUM!</v>
      </c>
      <c r="AJ57" t="e">
        <f t="shared" si="3"/>
        <v>#NUM!</v>
      </c>
      <c r="AK57" t="e">
        <f t="shared" si="4"/>
        <v>#NUM!</v>
      </c>
      <c r="AL57" t="e">
        <f t="shared" si="5"/>
        <v>#NUM!</v>
      </c>
      <c r="AM57" t="e">
        <f t="shared" si="6"/>
        <v>#NUM!</v>
      </c>
      <c r="AO57" t="str">
        <f t="shared" si="7"/>
        <v/>
      </c>
      <c r="AP57" t="str">
        <f t="shared" si="8"/>
        <v/>
      </c>
      <c r="AQ57" t="str">
        <f t="shared" si="11"/>
        <v/>
      </c>
      <c r="AR57" t="str">
        <f t="shared" si="13"/>
        <v/>
      </c>
      <c r="AS57" t="str">
        <f t="shared" si="14"/>
        <v/>
      </c>
    </row>
    <row r="58" spans="1:45" ht="15.75" thickBot="1" x14ac:dyDescent="0.3">
      <c r="A58" s="2" t="s">
        <v>176</v>
      </c>
      <c r="B58" s="3">
        <v>45806</v>
      </c>
      <c r="C58" s="4">
        <v>80</v>
      </c>
      <c r="D58" s="4">
        <v>15.6</v>
      </c>
      <c r="E58" s="4">
        <v>1603800</v>
      </c>
      <c r="F58" s="4">
        <v>-1</v>
      </c>
      <c r="G58" s="4">
        <v>11.5</v>
      </c>
      <c r="H58" s="4">
        <v>35.700000000000003</v>
      </c>
      <c r="I58" s="30">
        <v>55.2</v>
      </c>
      <c r="J58" s="2" t="s">
        <v>233</v>
      </c>
      <c r="K58" s="2">
        <v>21.7</v>
      </c>
      <c r="L58" s="2">
        <v>-8.4</v>
      </c>
      <c r="M58" s="2"/>
      <c r="O58" t="s">
        <v>159</v>
      </c>
      <c r="P58" t="s">
        <v>188</v>
      </c>
      <c r="Q58">
        <v>15.55</v>
      </c>
      <c r="R58">
        <v>14.44</v>
      </c>
      <c r="S58">
        <v>12.62</v>
      </c>
      <c r="T58">
        <v>0</v>
      </c>
      <c r="U58">
        <v>25</v>
      </c>
      <c r="W58">
        <v>-19</v>
      </c>
      <c r="X58">
        <v>-2</v>
      </c>
      <c r="Y58">
        <v>39</v>
      </c>
      <c r="Z58">
        <v>34</v>
      </c>
      <c r="AA58">
        <v>34</v>
      </c>
      <c r="AB58">
        <v>36</v>
      </c>
      <c r="AH58" t="e">
        <f t="shared" si="12"/>
        <v>#NUM!</v>
      </c>
      <c r="AJ58" t="e">
        <f t="shared" si="3"/>
        <v>#NUM!</v>
      </c>
      <c r="AK58" t="e">
        <f t="shared" si="4"/>
        <v>#NUM!</v>
      </c>
      <c r="AL58" t="e">
        <f t="shared" si="5"/>
        <v>#NUM!</v>
      </c>
      <c r="AM58" t="e">
        <f t="shared" si="6"/>
        <v>#NUM!</v>
      </c>
      <c r="AO58" t="str">
        <f t="shared" si="7"/>
        <v/>
      </c>
      <c r="AP58" t="str">
        <f t="shared" si="8"/>
        <v/>
      </c>
      <c r="AQ58" t="str">
        <f t="shared" si="11"/>
        <v/>
      </c>
      <c r="AR58" t="str">
        <f t="shared" si="13"/>
        <v/>
      </c>
      <c r="AS58" t="str">
        <f t="shared" si="14"/>
        <v/>
      </c>
    </row>
    <row r="59" spans="1:45" ht="15.75" thickBot="1" x14ac:dyDescent="0.3">
      <c r="A59" s="2" t="s">
        <v>120</v>
      </c>
      <c r="B59" s="3">
        <v>45806</v>
      </c>
      <c r="C59" s="4">
        <v>90</v>
      </c>
      <c r="D59" s="4">
        <v>35.799999999999997</v>
      </c>
      <c r="E59" s="4">
        <v>21259200</v>
      </c>
      <c r="F59" s="4">
        <v>0.8</v>
      </c>
      <c r="G59" s="4">
        <v>19.11</v>
      </c>
      <c r="H59" s="4">
        <v>87.3</v>
      </c>
      <c r="I59" s="30">
        <v>79.3</v>
      </c>
      <c r="J59" s="2" t="s">
        <v>233</v>
      </c>
      <c r="K59" s="2">
        <v>86.5</v>
      </c>
      <c r="L59" s="2">
        <v>11.5</v>
      </c>
      <c r="M59" s="2"/>
      <c r="P59" t="s">
        <v>188</v>
      </c>
      <c r="Q59">
        <v>30.46</v>
      </c>
      <c r="R59">
        <v>25.82</v>
      </c>
      <c r="S59">
        <v>21.14</v>
      </c>
      <c r="T59">
        <v>0</v>
      </c>
      <c r="U59">
        <v>761.1</v>
      </c>
      <c r="W59">
        <v>-11</v>
      </c>
      <c r="X59">
        <v>0</v>
      </c>
      <c r="Y59">
        <v>52</v>
      </c>
      <c r="Z59">
        <v>47</v>
      </c>
      <c r="AA59">
        <v>46</v>
      </c>
      <c r="AB59">
        <v>45</v>
      </c>
      <c r="AH59" t="e">
        <f t="shared" si="12"/>
        <v>#NUM!</v>
      </c>
      <c r="AJ59" t="e">
        <f t="shared" si="3"/>
        <v>#NUM!</v>
      </c>
      <c r="AK59" t="e">
        <f t="shared" si="4"/>
        <v>#NUM!</v>
      </c>
      <c r="AL59" t="e">
        <f t="shared" si="5"/>
        <v>#NUM!</v>
      </c>
      <c r="AM59" t="e">
        <f t="shared" si="6"/>
        <v>#NUM!</v>
      </c>
      <c r="AO59" t="str">
        <f t="shared" si="7"/>
        <v/>
      </c>
      <c r="AP59" t="str">
        <f t="shared" si="8"/>
        <v/>
      </c>
      <c r="AQ59" t="str">
        <f t="shared" si="11"/>
        <v/>
      </c>
      <c r="AR59" t="str">
        <f t="shared" si="13"/>
        <v/>
      </c>
      <c r="AS59" t="str">
        <f t="shared" si="14"/>
        <v/>
      </c>
    </row>
    <row r="60" spans="1:45" ht="15.75" thickBot="1" x14ac:dyDescent="0.3">
      <c r="A60" s="2" t="s">
        <v>13</v>
      </c>
      <c r="B60" s="3">
        <v>45806</v>
      </c>
      <c r="C60" s="4">
        <v>55</v>
      </c>
      <c r="D60" s="4">
        <v>17</v>
      </c>
      <c r="E60" s="4">
        <v>423300</v>
      </c>
      <c r="F60" s="4">
        <v>-0.6</v>
      </c>
      <c r="G60" s="4">
        <v>13.25</v>
      </c>
      <c r="H60" s="4">
        <v>28.3</v>
      </c>
      <c r="I60" s="30">
        <v>58.9</v>
      </c>
      <c r="J60" s="2" t="s">
        <v>234</v>
      </c>
      <c r="K60" s="2">
        <v>-21.1</v>
      </c>
      <c r="L60" s="2">
        <v>20</v>
      </c>
      <c r="M60" s="2"/>
      <c r="O60" t="s">
        <v>159</v>
      </c>
      <c r="P60" t="s">
        <v>188</v>
      </c>
      <c r="Q60">
        <v>16.38</v>
      </c>
      <c r="R60">
        <v>16.100000000000001</v>
      </c>
      <c r="S60">
        <v>18.28</v>
      </c>
      <c r="T60">
        <v>0</v>
      </c>
      <c r="U60">
        <v>7.2</v>
      </c>
      <c r="W60">
        <v>-5</v>
      </c>
      <c r="X60">
        <v>11</v>
      </c>
      <c r="Y60">
        <v>78</v>
      </c>
      <c r="Z60">
        <v>64</v>
      </c>
      <c r="AA60">
        <v>58</v>
      </c>
      <c r="AB60">
        <v>55</v>
      </c>
      <c r="AH60" t="e">
        <f t="shared" si="12"/>
        <v>#NUM!</v>
      </c>
      <c r="AJ60" t="e">
        <f t="shared" si="3"/>
        <v>#NUM!</v>
      </c>
      <c r="AK60" t="e">
        <f t="shared" si="4"/>
        <v>#NUM!</v>
      </c>
      <c r="AL60" t="e">
        <f t="shared" si="5"/>
        <v>#NUM!</v>
      </c>
      <c r="AM60" t="e">
        <f t="shared" si="6"/>
        <v>#NUM!</v>
      </c>
      <c r="AO60" t="str">
        <f t="shared" si="7"/>
        <v>GIL</v>
      </c>
      <c r="AP60">
        <f t="shared" si="8"/>
        <v>55</v>
      </c>
      <c r="AQ60">
        <f t="shared" si="11"/>
        <v>78</v>
      </c>
      <c r="AR60">
        <f t="shared" si="13"/>
        <v>64</v>
      </c>
      <c r="AS60">
        <f t="shared" si="14"/>
        <v>58</v>
      </c>
    </row>
    <row r="61" spans="1:45" ht="15.75" thickBot="1" x14ac:dyDescent="0.3">
      <c r="A61" s="2" t="s">
        <v>29</v>
      </c>
      <c r="B61" s="3">
        <v>45806</v>
      </c>
      <c r="C61" s="4">
        <v>75</v>
      </c>
      <c r="D61" s="4">
        <v>60.5</v>
      </c>
      <c r="E61" s="4">
        <v>2504500</v>
      </c>
      <c r="F61" s="4">
        <v>-0.7</v>
      </c>
      <c r="G61" s="4">
        <v>42.2</v>
      </c>
      <c r="H61" s="4">
        <v>43.4</v>
      </c>
      <c r="I61" s="30">
        <v>67.5</v>
      </c>
      <c r="J61" s="2" t="s">
        <v>140</v>
      </c>
      <c r="K61" s="2">
        <v>5.7</v>
      </c>
      <c r="L61" s="2">
        <v>57</v>
      </c>
      <c r="M61" s="2"/>
      <c r="P61" t="s">
        <v>188</v>
      </c>
      <c r="Q61">
        <v>55.03</v>
      </c>
      <c r="R61">
        <v>53.24</v>
      </c>
      <c r="S61">
        <v>60.03</v>
      </c>
      <c r="T61">
        <v>0</v>
      </c>
      <c r="U61">
        <v>151.5</v>
      </c>
      <c r="W61">
        <v>1</v>
      </c>
      <c r="X61">
        <v>3</v>
      </c>
      <c r="Y61">
        <v>54</v>
      </c>
      <c r="Z61">
        <v>51</v>
      </c>
      <c r="AA61">
        <v>50</v>
      </c>
      <c r="AB61">
        <v>50</v>
      </c>
      <c r="AH61" t="e">
        <f t="shared" si="12"/>
        <v>#NUM!</v>
      </c>
      <c r="AJ61" t="e">
        <f t="shared" si="3"/>
        <v>#NUM!</v>
      </c>
      <c r="AK61" t="e">
        <f t="shared" si="4"/>
        <v>#NUM!</v>
      </c>
      <c r="AL61" t="e">
        <f t="shared" si="5"/>
        <v>#NUM!</v>
      </c>
      <c r="AM61" t="e">
        <f t="shared" si="6"/>
        <v>#NUM!</v>
      </c>
      <c r="AO61" t="str">
        <f t="shared" si="7"/>
        <v/>
      </c>
      <c r="AP61" t="str">
        <f t="shared" si="8"/>
        <v/>
      </c>
      <c r="AQ61" t="str">
        <f t="shared" si="11"/>
        <v/>
      </c>
      <c r="AR61" t="str">
        <f t="shared" si="13"/>
        <v/>
      </c>
      <c r="AS61" t="str">
        <f t="shared" si="14"/>
        <v/>
      </c>
    </row>
    <row r="62" spans="1:45" ht="15.75" thickBot="1" x14ac:dyDescent="0.3">
      <c r="A62" s="2" t="s">
        <v>115</v>
      </c>
      <c r="B62" s="3">
        <v>45806</v>
      </c>
      <c r="C62" s="4">
        <v>40</v>
      </c>
      <c r="D62" s="4">
        <v>29.4</v>
      </c>
      <c r="E62" s="4">
        <v>4316900</v>
      </c>
      <c r="F62" s="4">
        <v>-0.8</v>
      </c>
      <c r="G62" s="4">
        <v>21.7</v>
      </c>
      <c r="H62" s="4">
        <v>35.5</v>
      </c>
      <c r="I62" s="30">
        <v>61.4</v>
      </c>
      <c r="J62" s="2" t="s">
        <v>147</v>
      </c>
      <c r="K62" s="2">
        <v>10.199999999999999</v>
      </c>
      <c r="L62" s="2">
        <v>81</v>
      </c>
      <c r="M62" s="2" t="s">
        <v>99</v>
      </c>
      <c r="O62" t="s">
        <v>159</v>
      </c>
      <c r="P62" t="s">
        <v>188</v>
      </c>
      <c r="Q62">
        <v>27.23</v>
      </c>
      <c r="R62">
        <v>28.11</v>
      </c>
      <c r="S62">
        <v>30.14</v>
      </c>
      <c r="T62">
        <v>0</v>
      </c>
      <c r="U62">
        <v>126.9</v>
      </c>
      <c r="W62">
        <v>-17</v>
      </c>
      <c r="X62">
        <v>4</v>
      </c>
      <c r="Y62">
        <v>56</v>
      </c>
      <c r="Z62">
        <v>49</v>
      </c>
      <c r="AA62">
        <v>45</v>
      </c>
      <c r="AB62">
        <v>44</v>
      </c>
      <c r="AH62" t="e">
        <f t="shared" si="12"/>
        <v>#NUM!</v>
      </c>
      <c r="AJ62" t="e">
        <f t="shared" si="3"/>
        <v>#NUM!</v>
      </c>
      <c r="AK62" t="e">
        <f t="shared" si="4"/>
        <v>#NUM!</v>
      </c>
      <c r="AL62" t="e">
        <f t="shared" si="5"/>
        <v>#NUM!</v>
      </c>
      <c r="AM62" t="e">
        <f t="shared" si="6"/>
        <v>#NUM!</v>
      </c>
      <c r="AO62" t="str">
        <f t="shared" si="7"/>
        <v/>
      </c>
      <c r="AP62" t="str">
        <f t="shared" si="8"/>
        <v/>
      </c>
      <c r="AQ62" t="str">
        <f t="shared" si="11"/>
        <v/>
      </c>
      <c r="AR62" t="str">
        <f t="shared" si="13"/>
        <v/>
      </c>
      <c r="AS62" t="str">
        <f t="shared" si="14"/>
        <v/>
      </c>
    </row>
    <row r="63" spans="1:45" ht="15.75" thickBot="1" x14ac:dyDescent="0.3">
      <c r="A63" s="2" t="s">
        <v>10</v>
      </c>
      <c r="B63" s="3">
        <v>45806</v>
      </c>
      <c r="C63" s="4">
        <v>90</v>
      </c>
      <c r="D63" s="4">
        <v>80.400000000000006</v>
      </c>
      <c r="E63" s="4">
        <v>1815200</v>
      </c>
      <c r="F63" s="4">
        <v>-0.1</v>
      </c>
      <c r="G63" s="4">
        <v>45.05</v>
      </c>
      <c r="H63" s="4">
        <v>78.5</v>
      </c>
      <c r="I63" s="30">
        <v>72.2</v>
      </c>
      <c r="J63" s="2" t="s">
        <v>234</v>
      </c>
      <c r="K63" s="2">
        <v>118.9</v>
      </c>
      <c r="L63" s="2">
        <v>39.6</v>
      </c>
      <c r="M63" s="2"/>
      <c r="N63" t="s">
        <v>158</v>
      </c>
      <c r="O63" t="s">
        <v>159</v>
      </c>
      <c r="P63" t="s">
        <v>188</v>
      </c>
      <c r="Q63">
        <v>70.97</v>
      </c>
      <c r="R63">
        <v>60.53</v>
      </c>
      <c r="S63">
        <v>52.85</v>
      </c>
      <c r="T63">
        <v>0</v>
      </c>
      <c r="U63">
        <v>145.9</v>
      </c>
      <c r="W63">
        <v>-54</v>
      </c>
      <c r="X63">
        <v>-4</v>
      </c>
      <c r="Y63">
        <v>43</v>
      </c>
      <c r="Z63">
        <v>37</v>
      </c>
      <c r="AA63">
        <v>34</v>
      </c>
      <c r="AB63">
        <v>33</v>
      </c>
      <c r="AH63" t="e">
        <f t="shared" si="12"/>
        <v>#NUM!</v>
      </c>
      <c r="AJ63" t="e">
        <f t="shared" si="3"/>
        <v>#NUM!</v>
      </c>
      <c r="AK63" t="e">
        <f t="shared" si="4"/>
        <v>#NUM!</v>
      </c>
      <c r="AL63" t="e">
        <f t="shared" si="5"/>
        <v>#NUM!</v>
      </c>
      <c r="AM63" t="e">
        <f t="shared" si="6"/>
        <v>#NUM!</v>
      </c>
      <c r="AO63" t="str">
        <f t="shared" si="7"/>
        <v/>
      </c>
      <c r="AP63" t="str">
        <f t="shared" si="8"/>
        <v/>
      </c>
      <c r="AQ63" t="str">
        <f t="shared" si="11"/>
        <v/>
      </c>
      <c r="AR63" t="str">
        <f t="shared" si="13"/>
        <v/>
      </c>
      <c r="AS63" t="str">
        <f t="shared" si="14"/>
        <v/>
      </c>
    </row>
    <row r="64" spans="1:45" ht="15.75" thickBot="1" x14ac:dyDescent="0.3">
      <c r="A64" s="2" t="s">
        <v>6</v>
      </c>
      <c r="B64" s="3">
        <v>45806</v>
      </c>
      <c r="C64" s="4">
        <v>90</v>
      </c>
      <c r="D64" s="4">
        <v>13.9</v>
      </c>
      <c r="E64" s="4">
        <v>6370700</v>
      </c>
      <c r="F64" s="4">
        <v>-1.4</v>
      </c>
      <c r="G64" s="4">
        <v>9.5399999999999991</v>
      </c>
      <c r="H64" s="4">
        <v>45.7</v>
      </c>
      <c r="I64" s="30">
        <v>60.6</v>
      </c>
      <c r="J64" s="2" t="s">
        <v>143</v>
      </c>
      <c r="K64" s="2">
        <v>27.8</v>
      </c>
      <c r="L64" s="2">
        <v>40.299999999999997</v>
      </c>
      <c r="M64" s="2"/>
      <c r="O64" t="s">
        <v>159</v>
      </c>
      <c r="P64" t="s">
        <v>188</v>
      </c>
      <c r="Q64">
        <v>13.34</v>
      </c>
      <c r="R64">
        <v>12.55</v>
      </c>
      <c r="S64">
        <v>12.1</v>
      </c>
      <c r="T64">
        <v>0</v>
      </c>
      <c r="U64">
        <v>88.6</v>
      </c>
      <c r="W64">
        <v>-1</v>
      </c>
      <c r="X64">
        <v>2</v>
      </c>
      <c r="Y64">
        <v>66</v>
      </c>
      <c r="Z64">
        <v>53</v>
      </c>
      <c r="AA64">
        <v>50</v>
      </c>
      <c r="AB64">
        <v>49</v>
      </c>
      <c r="AH64" t="e">
        <f t="shared" si="12"/>
        <v>#NUM!</v>
      </c>
      <c r="AJ64" t="e">
        <f t="shared" si="3"/>
        <v>#NUM!</v>
      </c>
      <c r="AK64" t="e">
        <f t="shared" si="4"/>
        <v>#NUM!</v>
      </c>
      <c r="AL64" t="e">
        <f t="shared" si="5"/>
        <v>#NUM!</v>
      </c>
      <c r="AM64" t="e">
        <f t="shared" si="6"/>
        <v>#NUM!</v>
      </c>
      <c r="AO64" t="str">
        <f t="shared" si="7"/>
        <v/>
      </c>
      <c r="AP64" t="str">
        <f t="shared" si="8"/>
        <v/>
      </c>
      <c r="AQ64" t="str">
        <f t="shared" si="11"/>
        <v/>
      </c>
      <c r="AR64" t="str">
        <f t="shared" si="13"/>
        <v/>
      </c>
      <c r="AS64" t="str">
        <f t="shared" si="14"/>
        <v/>
      </c>
    </row>
    <row r="65" spans="1:45" ht="15.75" thickBot="1" x14ac:dyDescent="0.3">
      <c r="A65" s="2" t="s">
        <v>163</v>
      </c>
      <c r="B65" s="3">
        <v>45806</v>
      </c>
      <c r="C65" s="4">
        <v>65</v>
      </c>
      <c r="D65" s="4">
        <v>14.8</v>
      </c>
      <c r="E65" s="4">
        <v>1790300</v>
      </c>
      <c r="F65" s="4">
        <v>-0.7</v>
      </c>
      <c r="G65" s="4">
        <v>13.45</v>
      </c>
      <c r="H65" s="4">
        <v>10</v>
      </c>
      <c r="I65" s="30">
        <v>55.6</v>
      </c>
      <c r="J65" s="2" t="s">
        <v>141</v>
      </c>
      <c r="K65" s="2">
        <v>6.8</v>
      </c>
      <c r="L65" s="2">
        <v>30.1</v>
      </c>
      <c r="M65" s="2"/>
      <c r="P65" t="s">
        <v>188</v>
      </c>
      <c r="Q65">
        <v>14.41</v>
      </c>
      <c r="R65">
        <v>14.24</v>
      </c>
      <c r="S65">
        <v>15.15</v>
      </c>
      <c r="T65">
        <v>0</v>
      </c>
      <c r="U65">
        <v>26.5</v>
      </c>
      <c r="W65">
        <v>41</v>
      </c>
      <c r="X65">
        <v>19</v>
      </c>
      <c r="Y65">
        <v>94</v>
      </c>
      <c r="Z65">
        <v>84</v>
      </c>
      <c r="AA65">
        <v>80</v>
      </c>
      <c r="AB65">
        <v>77</v>
      </c>
      <c r="AH65" t="e">
        <f t="shared" si="12"/>
        <v>#NUM!</v>
      </c>
      <c r="AJ65" t="e">
        <f t="shared" si="3"/>
        <v>#NUM!</v>
      </c>
      <c r="AK65" t="e">
        <f t="shared" si="4"/>
        <v>#NUM!</v>
      </c>
      <c r="AL65" t="e">
        <f t="shared" si="5"/>
        <v>#NUM!</v>
      </c>
      <c r="AM65" t="e">
        <f t="shared" si="6"/>
        <v>#NUM!</v>
      </c>
      <c r="AO65" t="str">
        <f t="shared" si="7"/>
        <v>HAX</v>
      </c>
      <c r="AP65">
        <f t="shared" si="8"/>
        <v>65</v>
      </c>
      <c r="AQ65">
        <f t="shared" si="11"/>
        <v>94</v>
      </c>
      <c r="AR65">
        <f t="shared" si="13"/>
        <v>84</v>
      </c>
      <c r="AS65">
        <f t="shared" si="14"/>
        <v>80</v>
      </c>
    </row>
    <row r="66" spans="1:45" ht="15.75" thickBot="1" x14ac:dyDescent="0.3">
      <c r="A66" s="2" t="s">
        <v>35</v>
      </c>
      <c r="B66" s="3">
        <v>45806</v>
      </c>
      <c r="C66" s="4">
        <v>90</v>
      </c>
      <c r="D66" s="4">
        <v>6.7</v>
      </c>
      <c r="E66" s="4">
        <v>2117400</v>
      </c>
      <c r="F66" s="4">
        <v>1.5</v>
      </c>
      <c r="G66" s="4">
        <v>5.4</v>
      </c>
      <c r="H66" s="4">
        <v>24.1</v>
      </c>
      <c r="I66" s="30">
        <v>64.900000000000006</v>
      </c>
      <c r="J66" s="2" t="s">
        <v>140</v>
      </c>
      <c r="K66" s="2">
        <v>-0.5</v>
      </c>
      <c r="L66" s="2">
        <v>-18.2</v>
      </c>
      <c r="M66" s="2"/>
      <c r="P66" t="s">
        <v>188</v>
      </c>
      <c r="Q66">
        <v>6.26</v>
      </c>
      <c r="R66">
        <v>6.25</v>
      </c>
      <c r="S66">
        <v>6.04</v>
      </c>
      <c r="T66">
        <v>0</v>
      </c>
      <c r="U66">
        <v>14.2</v>
      </c>
      <c r="W66">
        <v>-29</v>
      </c>
      <c r="X66">
        <v>-6</v>
      </c>
      <c r="Y66">
        <v>40</v>
      </c>
      <c r="Z66">
        <v>39</v>
      </c>
      <c r="AA66">
        <v>38</v>
      </c>
      <c r="AB66">
        <v>38</v>
      </c>
      <c r="AH66" t="e">
        <f t="shared" ref="AH66:AH97" si="15">IF(AND(V66&gt;=LARGE($V$2:$V$100, 10), W66&gt;=LARGE($W$2:$W$100, 10), X66&gt;=LARGE($X$2:$X$100, 10)), A66, "")</f>
        <v>#NUM!</v>
      </c>
      <c r="AJ66" t="e">
        <f t="shared" si="3"/>
        <v>#NUM!</v>
      </c>
      <c r="AK66" t="e">
        <f t="shared" si="4"/>
        <v>#NUM!</v>
      </c>
      <c r="AL66" t="e">
        <f t="shared" si="5"/>
        <v>#NUM!</v>
      </c>
      <c r="AM66" t="e">
        <f t="shared" si="6"/>
        <v>#NUM!</v>
      </c>
      <c r="AO66" t="str">
        <f t="shared" si="7"/>
        <v/>
      </c>
      <c r="AP66" t="str">
        <f t="shared" si="8"/>
        <v/>
      </c>
      <c r="AQ66" t="str">
        <f t="shared" si="11"/>
        <v/>
      </c>
      <c r="AR66" t="str">
        <f t="shared" ref="AR66:AR129" si="16">IF(AND(Y66&gt;=LARGE($Y$2:$Y$100, 10), Z66&gt;=LARGE($Z$2:$Z$100, 10), AA66&gt;=LARGE($AA$2:$AA$100, 10)), Z66, "")</f>
        <v/>
      </c>
      <c r="AS66" t="str">
        <f t="shared" ref="AS66:AS129" si="17">IF(AND(Y66&gt;=LARGE($Y$2:$Y$100, 10), Z66&gt;=LARGE($Z$2:$Z$100, 10), AA66&gt;=LARGE($AA$2:$AA$100, 10)), AA66, "")</f>
        <v/>
      </c>
    </row>
    <row r="67" spans="1:45" ht="15.75" thickBot="1" x14ac:dyDescent="0.3">
      <c r="A67" s="2" t="s">
        <v>83</v>
      </c>
      <c r="B67" s="3">
        <v>45806</v>
      </c>
      <c r="C67" s="4">
        <v>30</v>
      </c>
      <c r="D67" s="4">
        <v>25.6</v>
      </c>
      <c r="E67" s="4">
        <v>8750100</v>
      </c>
      <c r="F67" s="4">
        <v>-1.3</v>
      </c>
      <c r="G67" s="4">
        <v>22.35</v>
      </c>
      <c r="H67" s="4">
        <v>14.5</v>
      </c>
      <c r="I67" s="30">
        <v>46.5</v>
      </c>
      <c r="J67" s="2" t="s">
        <v>142</v>
      </c>
      <c r="K67" s="2">
        <v>7.4</v>
      </c>
      <c r="L67" s="2">
        <v>54.1</v>
      </c>
      <c r="M67" s="2"/>
      <c r="P67" t="s">
        <v>188</v>
      </c>
      <c r="Q67">
        <v>25.63</v>
      </c>
      <c r="R67">
        <v>26.93</v>
      </c>
      <c r="S67">
        <v>27.9</v>
      </c>
      <c r="T67">
        <v>0</v>
      </c>
      <c r="U67">
        <v>224</v>
      </c>
      <c r="W67">
        <v>-20</v>
      </c>
      <c r="X67">
        <v>-3</v>
      </c>
      <c r="Y67">
        <v>40</v>
      </c>
      <c r="Z67">
        <v>41</v>
      </c>
      <c r="AA67">
        <v>41</v>
      </c>
      <c r="AB67">
        <v>42</v>
      </c>
      <c r="AH67" t="e">
        <f t="shared" si="15"/>
        <v>#NUM!</v>
      </c>
      <c r="AJ67" t="e">
        <f t="shared" ref="AJ67:AJ130" si="18">IF(AND(V67&gt;=LARGE($V$2:$V$100, 10), W67&gt;=LARGE($W$2:$W$100, 10), X67&gt;=LARGE($X$2:$X$100, 10)), V67, "")</f>
        <v>#NUM!</v>
      </c>
      <c r="AK67" t="e">
        <f t="shared" ref="AK67:AK130" si="19">IF(AND(V67&gt;=LARGE($V$2:$V$100, 10), W67&gt;=LARGE($W$2:$W$100, 10), X67&gt;=LARGE($X$2:$X$100, 10)), W67, "")</f>
        <v>#NUM!</v>
      </c>
      <c r="AL67" t="e">
        <f t="shared" ref="AL67:AL130" si="20">IF(AND(V67&gt;=LARGE($V$2:$V$100, 10), W67&gt;=LARGE($W$2:$W$100, 10), X67&gt;=LARGE($X$2:$X$100, 10)), X67, "")</f>
        <v>#NUM!</v>
      </c>
      <c r="AM67" t="e">
        <f t="shared" ref="AM67:AM130" si="21">IF(AND(V67&gt;=LARGE($V$2:$V$100, 10), W67&gt;=LARGE($W$2:$W$100, 10), X67&gt;=LARGE($X$2:$X$100, 10)), C67, "")</f>
        <v>#NUM!</v>
      </c>
      <c r="AO67" t="str">
        <f t="shared" ref="AO67:AO130" si="22">IF(AND(Y67&gt;=LARGE($Y$2:$Y$100, 10), Z67&gt;=LARGE($Z$2:$Z$100, 10), AA67&gt;=LARGE($AA$2:$AA$100, 10)), A67, "")</f>
        <v/>
      </c>
      <c r="AP67" t="str">
        <f t="shared" ref="AP67:AP130" si="23">IF(AND(Y67&gt;=LARGE($Y$2:$Y$100, 10), Z67&gt;=LARGE($Z$2:$Z$100, 10), AA67&gt;=LARGE($AA$2:$AA$100, 10)), C67, "")</f>
        <v/>
      </c>
      <c r="AQ67" t="str">
        <f t="shared" si="11"/>
        <v/>
      </c>
      <c r="AR67" t="str">
        <f t="shared" si="16"/>
        <v/>
      </c>
      <c r="AS67" t="str">
        <f t="shared" si="17"/>
        <v/>
      </c>
    </row>
    <row r="68" spans="1:45" ht="15.75" thickBot="1" x14ac:dyDescent="0.3">
      <c r="A68" s="2" t="s">
        <v>105</v>
      </c>
      <c r="B68" s="3">
        <v>45806</v>
      </c>
      <c r="C68" s="4">
        <v>65</v>
      </c>
      <c r="D68" s="4">
        <v>22.05</v>
      </c>
      <c r="E68" s="4">
        <v>11318800</v>
      </c>
      <c r="F68" s="4">
        <v>-0.9</v>
      </c>
      <c r="G68" s="4">
        <v>19.149999999999999</v>
      </c>
      <c r="H68" s="4">
        <v>15.1</v>
      </c>
      <c r="I68" s="30">
        <v>53</v>
      </c>
      <c r="J68" s="2" t="s">
        <v>144</v>
      </c>
      <c r="K68" s="2">
        <v>27.9</v>
      </c>
      <c r="L68" s="2">
        <v>38.299999999999997</v>
      </c>
      <c r="M68" s="2" t="s">
        <v>99</v>
      </c>
      <c r="P68" t="s">
        <v>188</v>
      </c>
      <c r="Q68">
        <v>21.87</v>
      </c>
      <c r="R68">
        <v>21.63</v>
      </c>
      <c r="S68">
        <v>22.29</v>
      </c>
      <c r="T68">
        <v>0</v>
      </c>
      <c r="U68">
        <v>249.6</v>
      </c>
      <c r="W68">
        <v>-13</v>
      </c>
      <c r="X68">
        <v>1</v>
      </c>
      <c r="Y68">
        <v>55</v>
      </c>
      <c r="Z68">
        <v>50</v>
      </c>
      <c r="AA68">
        <v>48</v>
      </c>
      <c r="AB68">
        <v>46</v>
      </c>
      <c r="AH68" t="e">
        <f t="shared" si="15"/>
        <v>#NUM!</v>
      </c>
      <c r="AJ68" t="e">
        <f t="shared" si="18"/>
        <v>#NUM!</v>
      </c>
      <c r="AK68" t="e">
        <f t="shared" si="19"/>
        <v>#NUM!</v>
      </c>
      <c r="AL68" t="e">
        <f t="shared" si="20"/>
        <v>#NUM!</v>
      </c>
      <c r="AM68" t="e">
        <f t="shared" si="21"/>
        <v>#NUM!</v>
      </c>
      <c r="AO68" t="str">
        <f t="shared" si="22"/>
        <v/>
      </c>
      <c r="AP68" t="str">
        <f t="shared" si="23"/>
        <v/>
      </c>
      <c r="AQ68" t="str">
        <f t="shared" ref="AQ68:AQ131" si="24">IF(AND(Y68&gt;=LARGE($Y$2:$Y$100, 10), Y68&gt;=LARGE($Z$2:$Z$100, 10), AA68&gt;=LARGE($AA$2:$AA$100, 10)), Y68, "")</f>
        <v/>
      </c>
      <c r="AR68" t="str">
        <f t="shared" si="16"/>
        <v/>
      </c>
      <c r="AS68" t="str">
        <f t="shared" si="17"/>
        <v/>
      </c>
    </row>
    <row r="69" spans="1:45" ht="15.75" thickBot="1" x14ac:dyDescent="0.3">
      <c r="A69" s="2" t="s">
        <v>64</v>
      </c>
      <c r="B69" s="3">
        <v>45806</v>
      </c>
      <c r="C69" s="4">
        <v>90</v>
      </c>
      <c r="D69" s="4">
        <v>25.6</v>
      </c>
      <c r="E69" s="4">
        <v>8554800</v>
      </c>
      <c r="F69" s="4">
        <v>6.7</v>
      </c>
      <c r="G69" s="4">
        <v>20.7</v>
      </c>
      <c r="H69" s="4">
        <v>23.7</v>
      </c>
      <c r="I69" s="30">
        <v>66.5</v>
      </c>
      <c r="J69" s="2" t="s">
        <v>143</v>
      </c>
      <c r="K69" s="2">
        <v>0.4</v>
      </c>
      <c r="L69" s="2">
        <v>9.3000000000000007</v>
      </c>
      <c r="M69" s="2"/>
      <c r="O69" t="s">
        <v>159</v>
      </c>
      <c r="P69" t="s">
        <v>188</v>
      </c>
      <c r="Q69">
        <v>23.25</v>
      </c>
      <c r="R69">
        <v>23.95</v>
      </c>
      <c r="S69">
        <v>24.78</v>
      </c>
      <c r="T69">
        <v>0</v>
      </c>
      <c r="U69">
        <v>219</v>
      </c>
      <c r="W69">
        <v>-7</v>
      </c>
      <c r="X69">
        <v>0</v>
      </c>
      <c r="Y69">
        <v>53</v>
      </c>
      <c r="Z69">
        <v>44</v>
      </c>
      <c r="AA69">
        <v>43</v>
      </c>
      <c r="AB69">
        <v>43</v>
      </c>
      <c r="AH69" t="e">
        <f t="shared" si="15"/>
        <v>#NUM!</v>
      </c>
      <c r="AJ69" t="e">
        <f t="shared" si="18"/>
        <v>#NUM!</v>
      </c>
      <c r="AK69" t="e">
        <f t="shared" si="19"/>
        <v>#NUM!</v>
      </c>
      <c r="AL69" t="e">
        <f t="shared" si="20"/>
        <v>#NUM!</v>
      </c>
      <c r="AM69" t="e">
        <f t="shared" si="21"/>
        <v>#NUM!</v>
      </c>
      <c r="AO69" t="str">
        <f t="shared" si="22"/>
        <v/>
      </c>
      <c r="AP69" t="str">
        <f t="shared" si="23"/>
        <v/>
      </c>
      <c r="AQ69" t="str">
        <f t="shared" si="24"/>
        <v/>
      </c>
      <c r="AR69" t="str">
        <f t="shared" si="16"/>
        <v/>
      </c>
      <c r="AS69" t="str">
        <f t="shared" si="17"/>
        <v/>
      </c>
    </row>
    <row r="70" spans="1:45" ht="15.75" thickBot="1" x14ac:dyDescent="0.3">
      <c r="A70" s="2" t="s">
        <v>31</v>
      </c>
      <c r="B70" s="3">
        <v>45806</v>
      </c>
      <c r="C70" s="4">
        <v>60</v>
      </c>
      <c r="D70" s="4">
        <v>26.95</v>
      </c>
      <c r="E70" s="4">
        <v>3277000</v>
      </c>
      <c r="F70" s="4">
        <v>0.4</v>
      </c>
      <c r="G70" s="4">
        <v>19.7</v>
      </c>
      <c r="H70" s="4">
        <v>36.799999999999997</v>
      </c>
      <c r="I70" s="30">
        <v>71.2</v>
      </c>
      <c r="J70" s="2" t="s">
        <v>143</v>
      </c>
      <c r="K70" s="2">
        <v>-7.5</v>
      </c>
      <c r="L70" s="2">
        <v>12.2</v>
      </c>
      <c r="M70" s="2"/>
      <c r="O70" t="s">
        <v>159</v>
      </c>
      <c r="P70" t="s">
        <v>188</v>
      </c>
      <c r="Q70">
        <v>25.03</v>
      </c>
      <c r="R70">
        <v>24.69</v>
      </c>
      <c r="S70">
        <v>26.96</v>
      </c>
      <c r="T70">
        <v>0</v>
      </c>
      <c r="U70">
        <v>88.3</v>
      </c>
      <c r="W70">
        <v>5</v>
      </c>
      <c r="X70">
        <v>4</v>
      </c>
      <c r="Y70">
        <v>63</v>
      </c>
      <c r="Z70">
        <v>58</v>
      </c>
      <c r="AA70">
        <v>56</v>
      </c>
      <c r="AB70">
        <v>55</v>
      </c>
      <c r="AH70" t="e">
        <f t="shared" si="15"/>
        <v>#NUM!</v>
      </c>
      <c r="AJ70" t="e">
        <f t="shared" si="18"/>
        <v>#NUM!</v>
      </c>
      <c r="AK70" t="e">
        <f t="shared" si="19"/>
        <v>#NUM!</v>
      </c>
      <c r="AL70" t="e">
        <f t="shared" si="20"/>
        <v>#NUM!</v>
      </c>
      <c r="AM70" t="e">
        <f t="shared" si="21"/>
        <v>#NUM!</v>
      </c>
      <c r="AO70" t="str">
        <f t="shared" si="22"/>
        <v/>
      </c>
      <c r="AP70" t="str">
        <f t="shared" si="23"/>
        <v/>
      </c>
      <c r="AQ70" t="str">
        <f t="shared" si="24"/>
        <v/>
      </c>
      <c r="AR70" t="str">
        <f t="shared" si="16"/>
        <v/>
      </c>
      <c r="AS70" t="str">
        <f t="shared" si="17"/>
        <v/>
      </c>
    </row>
    <row r="71" spans="1:45" ht="15.75" thickBot="1" x14ac:dyDescent="0.3">
      <c r="A71" s="2" t="s">
        <v>21</v>
      </c>
      <c r="B71" s="3">
        <v>45806</v>
      </c>
      <c r="C71" s="4">
        <v>90</v>
      </c>
      <c r="D71" s="4">
        <v>14.75</v>
      </c>
      <c r="E71" s="4">
        <v>5408200</v>
      </c>
      <c r="F71" s="4">
        <v>2.4</v>
      </c>
      <c r="G71" s="4">
        <v>9.09</v>
      </c>
      <c r="H71" s="4">
        <v>62.3</v>
      </c>
      <c r="I71" s="30">
        <v>79.7</v>
      </c>
      <c r="J71" s="2" t="s">
        <v>140</v>
      </c>
      <c r="K71" s="2">
        <v>120.9</v>
      </c>
      <c r="L71" s="2">
        <v>77.099999999999994</v>
      </c>
      <c r="M71" s="2"/>
      <c r="P71" t="s">
        <v>188</v>
      </c>
      <c r="Q71">
        <v>13.01</v>
      </c>
      <c r="R71">
        <v>11.27</v>
      </c>
      <c r="S71">
        <v>8.76</v>
      </c>
      <c r="T71">
        <v>0</v>
      </c>
      <c r="U71">
        <v>79.8</v>
      </c>
      <c r="W71">
        <v>32</v>
      </c>
      <c r="X71">
        <v>0</v>
      </c>
      <c r="Y71">
        <v>51</v>
      </c>
      <c r="Z71">
        <v>56</v>
      </c>
      <c r="AA71">
        <v>59</v>
      </c>
      <c r="AB71">
        <v>60</v>
      </c>
      <c r="AH71" t="e">
        <f t="shared" si="15"/>
        <v>#NUM!</v>
      </c>
      <c r="AJ71" t="e">
        <f t="shared" si="18"/>
        <v>#NUM!</v>
      </c>
      <c r="AK71" t="e">
        <f t="shared" si="19"/>
        <v>#NUM!</v>
      </c>
      <c r="AL71" t="e">
        <f t="shared" si="20"/>
        <v>#NUM!</v>
      </c>
      <c r="AM71" t="e">
        <f t="shared" si="21"/>
        <v>#NUM!</v>
      </c>
      <c r="AO71" t="str">
        <f t="shared" si="22"/>
        <v/>
      </c>
      <c r="AP71" t="str">
        <f t="shared" si="23"/>
        <v/>
      </c>
      <c r="AQ71" t="str">
        <f t="shared" si="24"/>
        <v/>
      </c>
      <c r="AR71" t="str">
        <f t="shared" si="16"/>
        <v/>
      </c>
      <c r="AS71" t="str">
        <f t="shared" si="17"/>
        <v/>
      </c>
    </row>
    <row r="72" spans="1:45" ht="15.75" thickBot="1" x14ac:dyDescent="0.3">
      <c r="A72" s="2" t="s">
        <v>110</v>
      </c>
      <c r="B72" s="3">
        <v>45806</v>
      </c>
      <c r="C72" s="4">
        <v>90</v>
      </c>
      <c r="D72" s="4">
        <v>12.3</v>
      </c>
      <c r="E72" s="4">
        <v>5908300</v>
      </c>
      <c r="F72" s="4">
        <v>-0.8</v>
      </c>
      <c r="G72" s="4">
        <v>9.7200000000000006</v>
      </c>
      <c r="H72" s="4">
        <v>26.5</v>
      </c>
      <c r="I72" s="30">
        <v>53.4</v>
      </c>
      <c r="J72" s="2" t="s">
        <v>154</v>
      </c>
      <c r="K72" s="2">
        <v>2.1</v>
      </c>
      <c r="L72" s="2">
        <v>4.3</v>
      </c>
      <c r="M72" s="2"/>
      <c r="P72" t="s">
        <v>188</v>
      </c>
      <c r="Q72">
        <v>12.19</v>
      </c>
      <c r="R72">
        <v>12</v>
      </c>
      <c r="S72">
        <v>11.91</v>
      </c>
      <c r="T72">
        <v>0</v>
      </c>
      <c r="U72">
        <v>72.7</v>
      </c>
      <c r="W72">
        <v>-13</v>
      </c>
      <c r="X72">
        <v>5</v>
      </c>
      <c r="Y72">
        <v>70</v>
      </c>
      <c r="Z72">
        <v>53</v>
      </c>
      <c r="AA72">
        <v>47</v>
      </c>
      <c r="AB72">
        <v>45</v>
      </c>
      <c r="AH72" t="e">
        <f t="shared" si="15"/>
        <v>#NUM!</v>
      </c>
      <c r="AJ72" t="e">
        <f t="shared" si="18"/>
        <v>#NUM!</v>
      </c>
      <c r="AK72" t="e">
        <f t="shared" si="19"/>
        <v>#NUM!</v>
      </c>
      <c r="AL72" t="e">
        <f t="shared" si="20"/>
        <v>#NUM!</v>
      </c>
      <c r="AM72" t="e">
        <f t="shared" si="21"/>
        <v>#NUM!</v>
      </c>
      <c r="AO72" t="str">
        <f t="shared" si="22"/>
        <v/>
      </c>
      <c r="AP72" t="str">
        <f t="shared" si="23"/>
        <v/>
      </c>
      <c r="AQ72" t="str">
        <f t="shared" si="24"/>
        <v/>
      </c>
      <c r="AR72" t="str">
        <f t="shared" si="16"/>
        <v/>
      </c>
      <c r="AS72" t="str">
        <f t="shared" si="17"/>
        <v/>
      </c>
    </row>
    <row r="73" spans="1:45" ht="15.75" thickBot="1" x14ac:dyDescent="0.3">
      <c r="A73" s="2" t="s">
        <v>88</v>
      </c>
      <c r="B73" s="3">
        <v>45806</v>
      </c>
      <c r="C73" s="4">
        <v>60</v>
      </c>
      <c r="D73" s="4">
        <v>224.3</v>
      </c>
      <c r="E73" s="4">
        <v>74147072</v>
      </c>
      <c r="F73" s="4">
        <v>0.3</v>
      </c>
      <c r="G73" s="4">
        <v>190.88</v>
      </c>
      <c r="H73" s="4">
        <v>17.5</v>
      </c>
      <c r="I73" s="30">
        <v>63.6</v>
      </c>
      <c r="J73" s="2" t="s">
        <v>140</v>
      </c>
      <c r="K73" s="2">
        <v>-3.8</v>
      </c>
      <c r="L73" s="2">
        <v>2.5</v>
      </c>
      <c r="M73" s="2"/>
      <c r="O73" t="s">
        <v>159</v>
      </c>
      <c r="P73" t="s">
        <v>188</v>
      </c>
      <c r="Q73">
        <v>217.29</v>
      </c>
      <c r="R73">
        <v>221.42</v>
      </c>
      <c r="S73">
        <v>225.82</v>
      </c>
      <c r="T73">
        <v>0</v>
      </c>
      <c r="U73">
        <v>16631.2</v>
      </c>
      <c r="W73">
        <v>-10</v>
      </c>
      <c r="X73">
        <v>4</v>
      </c>
      <c r="Y73">
        <v>57</v>
      </c>
      <c r="Z73">
        <v>52</v>
      </c>
      <c r="AA73">
        <v>50</v>
      </c>
      <c r="AB73">
        <v>49</v>
      </c>
      <c r="AH73" t="e">
        <f t="shared" si="15"/>
        <v>#NUM!</v>
      </c>
      <c r="AJ73" t="e">
        <f t="shared" si="18"/>
        <v>#NUM!</v>
      </c>
      <c r="AK73" t="e">
        <f t="shared" si="19"/>
        <v>#NUM!</v>
      </c>
      <c r="AL73" t="e">
        <f t="shared" si="20"/>
        <v>#NUM!</v>
      </c>
      <c r="AM73" t="e">
        <f t="shared" si="21"/>
        <v>#NUM!</v>
      </c>
      <c r="AO73" t="str">
        <f t="shared" si="22"/>
        <v/>
      </c>
      <c r="AP73" t="str">
        <f t="shared" si="23"/>
        <v/>
      </c>
      <c r="AQ73" t="str">
        <f t="shared" si="24"/>
        <v/>
      </c>
      <c r="AR73" t="str">
        <f t="shared" si="16"/>
        <v/>
      </c>
      <c r="AS73" t="str">
        <f t="shared" si="17"/>
        <v/>
      </c>
    </row>
    <row r="74" spans="1:45" ht="15.75" thickBot="1" x14ac:dyDescent="0.3">
      <c r="A74" s="2" t="s">
        <v>211</v>
      </c>
      <c r="B74" s="3">
        <v>45806</v>
      </c>
      <c r="C74" s="4">
        <v>35</v>
      </c>
      <c r="D74" s="4">
        <v>25.55</v>
      </c>
      <c r="E74" s="4">
        <v>16434100</v>
      </c>
      <c r="F74" s="4">
        <v>-0.2</v>
      </c>
      <c r="G74" s="4">
        <v>24.75</v>
      </c>
      <c r="H74" s="4">
        <v>3.2</v>
      </c>
      <c r="I74" s="30">
        <v>47.8</v>
      </c>
      <c r="J74" s="2" t="s">
        <v>152</v>
      </c>
      <c r="K74" s="2">
        <v>-1.8</v>
      </c>
      <c r="L74" s="2">
        <v>27.8</v>
      </c>
      <c r="M74" s="2" t="s">
        <v>99</v>
      </c>
      <c r="P74" t="s">
        <v>188</v>
      </c>
      <c r="Q74">
        <v>25.66</v>
      </c>
      <c r="R74">
        <v>25.78</v>
      </c>
      <c r="S74">
        <v>26.46</v>
      </c>
      <c r="T74">
        <v>0</v>
      </c>
      <c r="U74">
        <v>419.9</v>
      </c>
      <c r="W74">
        <v>-11</v>
      </c>
      <c r="X74">
        <v>0</v>
      </c>
      <c r="Y74">
        <v>57</v>
      </c>
      <c r="Z74">
        <v>45</v>
      </c>
      <c r="AA74">
        <v>43</v>
      </c>
      <c r="AB74">
        <v>42</v>
      </c>
      <c r="AH74" t="e">
        <f t="shared" si="15"/>
        <v>#NUM!</v>
      </c>
      <c r="AJ74" t="e">
        <f t="shared" si="18"/>
        <v>#NUM!</v>
      </c>
      <c r="AK74" t="e">
        <f t="shared" si="19"/>
        <v>#NUM!</v>
      </c>
      <c r="AL74" t="e">
        <f t="shared" si="20"/>
        <v>#NUM!</v>
      </c>
      <c r="AM74" t="e">
        <f t="shared" si="21"/>
        <v>#NUM!</v>
      </c>
      <c r="AO74" t="str">
        <f t="shared" si="22"/>
        <v/>
      </c>
      <c r="AP74" t="str">
        <f t="shared" si="23"/>
        <v/>
      </c>
      <c r="AQ74" t="str">
        <f t="shared" si="24"/>
        <v/>
      </c>
      <c r="AR74" t="str">
        <f t="shared" si="16"/>
        <v/>
      </c>
      <c r="AS74" t="str">
        <f t="shared" si="17"/>
        <v/>
      </c>
    </row>
    <row r="75" spans="1:45" ht="15.75" thickBot="1" x14ac:dyDescent="0.3">
      <c r="A75" s="2" t="s">
        <v>25</v>
      </c>
      <c r="B75" s="3">
        <v>45806</v>
      </c>
      <c r="C75" s="4">
        <v>60</v>
      </c>
      <c r="D75" s="4">
        <v>4.28</v>
      </c>
      <c r="E75" s="4">
        <v>4958500</v>
      </c>
      <c r="F75" s="4">
        <v>1.4</v>
      </c>
      <c r="G75" s="4">
        <v>3.45</v>
      </c>
      <c r="H75" s="4">
        <v>24.1</v>
      </c>
      <c r="I75" s="30">
        <v>56.6</v>
      </c>
      <c r="J75" s="2" t="s">
        <v>143</v>
      </c>
      <c r="K75" s="2">
        <v>-16.899999999999999</v>
      </c>
      <c r="L75" s="2">
        <v>-0.3</v>
      </c>
      <c r="M75" s="2"/>
      <c r="P75" t="s">
        <v>188</v>
      </c>
      <c r="Q75">
        <v>4.16</v>
      </c>
      <c r="R75">
        <v>4.18</v>
      </c>
      <c r="S75">
        <v>4.51</v>
      </c>
      <c r="T75">
        <v>0</v>
      </c>
      <c r="U75">
        <v>21.2</v>
      </c>
      <c r="W75">
        <v>-5</v>
      </c>
      <c r="X75">
        <v>-1</v>
      </c>
      <c r="Y75">
        <v>44</v>
      </c>
      <c r="Z75">
        <v>41</v>
      </c>
      <c r="AA75">
        <v>41</v>
      </c>
      <c r="AB75">
        <v>41</v>
      </c>
      <c r="AH75" t="e">
        <f t="shared" si="15"/>
        <v>#NUM!</v>
      </c>
      <c r="AJ75" t="e">
        <f t="shared" si="18"/>
        <v>#NUM!</v>
      </c>
      <c r="AK75" t="e">
        <f t="shared" si="19"/>
        <v>#NUM!</v>
      </c>
      <c r="AL75" t="e">
        <f t="shared" si="20"/>
        <v>#NUM!</v>
      </c>
      <c r="AM75" t="e">
        <f t="shared" si="21"/>
        <v>#NUM!</v>
      </c>
      <c r="AO75" t="str">
        <f t="shared" si="22"/>
        <v/>
      </c>
      <c r="AP75" t="str">
        <f t="shared" si="23"/>
        <v/>
      </c>
      <c r="AQ75" t="str">
        <f t="shared" si="24"/>
        <v/>
      </c>
      <c r="AR75" t="str">
        <f t="shared" si="16"/>
        <v/>
      </c>
      <c r="AS75" t="str">
        <f t="shared" si="17"/>
        <v/>
      </c>
    </row>
    <row r="76" spans="1:45" ht="15.75" thickBot="1" x14ac:dyDescent="0.3">
      <c r="A76" s="2" t="s">
        <v>68</v>
      </c>
      <c r="B76" s="3">
        <v>45806</v>
      </c>
      <c r="C76" s="4">
        <v>75</v>
      </c>
      <c r="D76" s="4">
        <v>3.25</v>
      </c>
      <c r="E76" s="4">
        <v>9403700</v>
      </c>
      <c r="F76" s="4">
        <v>1.6</v>
      </c>
      <c r="G76" s="4">
        <v>2.54</v>
      </c>
      <c r="H76" s="4">
        <v>28</v>
      </c>
      <c r="I76" s="30">
        <v>57.1</v>
      </c>
      <c r="J76" s="2" t="s">
        <v>143</v>
      </c>
      <c r="K76" s="2">
        <v>-13.6</v>
      </c>
      <c r="L76" s="2">
        <v>-1</v>
      </c>
      <c r="M76" s="2"/>
      <c r="O76" t="s">
        <v>159</v>
      </c>
      <c r="P76" t="s">
        <v>188</v>
      </c>
      <c r="Q76">
        <v>3.2</v>
      </c>
      <c r="R76">
        <v>3.13</v>
      </c>
      <c r="S76">
        <v>3.14</v>
      </c>
      <c r="T76">
        <v>0</v>
      </c>
      <c r="U76">
        <v>30.6</v>
      </c>
      <c r="W76">
        <v>4</v>
      </c>
      <c r="X76">
        <v>-1</v>
      </c>
      <c r="Y76">
        <v>49</v>
      </c>
      <c r="Z76">
        <v>44</v>
      </c>
      <c r="AA76">
        <v>44</v>
      </c>
      <c r="AB76">
        <v>45</v>
      </c>
      <c r="AH76" t="e">
        <f t="shared" si="15"/>
        <v>#NUM!</v>
      </c>
      <c r="AJ76" t="e">
        <f t="shared" si="18"/>
        <v>#NUM!</v>
      </c>
      <c r="AK76" t="e">
        <f t="shared" si="19"/>
        <v>#NUM!</v>
      </c>
      <c r="AL76" t="e">
        <f t="shared" si="20"/>
        <v>#NUM!</v>
      </c>
      <c r="AM76" t="e">
        <f t="shared" si="21"/>
        <v>#NUM!</v>
      </c>
      <c r="AO76" t="str">
        <f t="shared" si="22"/>
        <v/>
      </c>
      <c r="AP76" t="str">
        <f t="shared" si="23"/>
        <v/>
      </c>
      <c r="AQ76" t="str">
        <f t="shared" si="24"/>
        <v/>
      </c>
      <c r="AR76" t="str">
        <f t="shared" si="16"/>
        <v/>
      </c>
      <c r="AS76" t="str">
        <f t="shared" si="17"/>
        <v/>
      </c>
    </row>
    <row r="77" spans="1:45" ht="15.75" thickBot="1" x14ac:dyDescent="0.3">
      <c r="A77" s="2" t="s">
        <v>101</v>
      </c>
      <c r="B77" s="3">
        <v>45806</v>
      </c>
      <c r="C77" s="4">
        <v>55</v>
      </c>
      <c r="D77" s="4">
        <v>16.3</v>
      </c>
      <c r="E77" s="4">
        <v>4881200</v>
      </c>
      <c r="F77" s="4">
        <v>-0.9</v>
      </c>
      <c r="G77" s="4">
        <v>12.4</v>
      </c>
      <c r="H77" s="4">
        <v>31.5</v>
      </c>
      <c r="I77" s="30">
        <v>61.2</v>
      </c>
      <c r="J77" s="2" t="s">
        <v>152</v>
      </c>
      <c r="K77" s="2">
        <v>-13.3</v>
      </c>
      <c r="L77" s="2">
        <v>43.7</v>
      </c>
      <c r="M77" s="2"/>
      <c r="O77" t="s">
        <v>159</v>
      </c>
      <c r="P77" t="s">
        <v>188</v>
      </c>
      <c r="Q77">
        <v>15.6</v>
      </c>
      <c r="R77">
        <v>15.47</v>
      </c>
      <c r="S77">
        <v>17.21</v>
      </c>
      <c r="T77">
        <v>0</v>
      </c>
      <c r="U77">
        <v>79.599999999999994</v>
      </c>
      <c r="W77">
        <v>13</v>
      </c>
      <c r="X77">
        <v>3</v>
      </c>
      <c r="Y77">
        <v>68</v>
      </c>
      <c r="Z77">
        <v>57</v>
      </c>
      <c r="AA77">
        <v>55</v>
      </c>
      <c r="AB77">
        <v>54</v>
      </c>
      <c r="AH77" t="e">
        <f t="shared" si="15"/>
        <v>#NUM!</v>
      </c>
      <c r="AJ77" t="e">
        <f t="shared" si="18"/>
        <v>#NUM!</v>
      </c>
      <c r="AK77" t="e">
        <f t="shared" si="19"/>
        <v>#NUM!</v>
      </c>
      <c r="AL77" t="e">
        <f t="shared" si="20"/>
        <v>#NUM!</v>
      </c>
      <c r="AM77" t="e">
        <f t="shared" si="21"/>
        <v>#NUM!</v>
      </c>
      <c r="AO77" t="str">
        <f t="shared" si="22"/>
        <v/>
      </c>
      <c r="AP77" t="str">
        <f t="shared" si="23"/>
        <v/>
      </c>
      <c r="AQ77" t="str">
        <f t="shared" si="24"/>
        <v/>
      </c>
      <c r="AR77" t="str">
        <f t="shared" si="16"/>
        <v/>
      </c>
      <c r="AS77" t="str">
        <f t="shared" si="17"/>
        <v/>
      </c>
    </row>
    <row r="78" spans="1:45" ht="15.75" thickBot="1" x14ac:dyDescent="0.3">
      <c r="A78" s="2" t="s">
        <v>191</v>
      </c>
      <c r="B78" s="3">
        <v>45806</v>
      </c>
      <c r="C78" s="4">
        <v>55</v>
      </c>
      <c r="D78" s="4">
        <v>9.5</v>
      </c>
      <c r="E78" s="4">
        <v>605900</v>
      </c>
      <c r="F78" s="4">
        <v>2.2000000000000002</v>
      </c>
      <c r="G78" s="4">
        <v>8.08</v>
      </c>
      <c r="H78" s="4">
        <v>17.600000000000001</v>
      </c>
      <c r="I78" s="30">
        <v>60.2</v>
      </c>
      <c r="J78" s="2" t="s">
        <v>140</v>
      </c>
      <c r="K78" s="2">
        <v>-6.3</v>
      </c>
      <c r="L78" s="2">
        <v>-27.6</v>
      </c>
      <c r="M78" s="2"/>
      <c r="P78" t="s">
        <v>188</v>
      </c>
      <c r="Q78">
        <v>9.07</v>
      </c>
      <c r="R78">
        <v>9.39</v>
      </c>
      <c r="S78">
        <v>9.27</v>
      </c>
      <c r="T78">
        <v>0</v>
      </c>
      <c r="U78">
        <v>5.8</v>
      </c>
      <c r="W78">
        <v>15</v>
      </c>
      <c r="X78">
        <v>1</v>
      </c>
      <c r="Y78">
        <v>47</v>
      </c>
      <c r="Z78">
        <v>51</v>
      </c>
      <c r="AA78">
        <v>52</v>
      </c>
      <c r="AB78">
        <v>52</v>
      </c>
      <c r="AH78" t="e">
        <f t="shared" si="15"/>
        <v>#NUM!</v>
      </c>
      <c r="AJ78" t="e">
        <f t="shared" si="18"/>
        <v>#NUM!</v>
      </c>
      <c r="AK78" t="e">
        <f t="shared" si="19"/>
        <v>#NUM!</v>
      </c>
      <c r="AL78" t="e">
        <f t="shared" si="20"/>
        <v>#NUM!</v>
      </c>
      <c r="AM78" t="e">
        <f t="shared" si="21"/>
        <v>#NUM!</v>
      </c>
      <c r="AO78" t="str">
        <f t="shared" si="22"/>
        <v/>
      </c>
      <c r="AP78" t="str">
        <f t="shared" si="23"/>
        <v/>
      </c>
      <c r="AQ78" t="str">
        <f t="shared" si="24"/>
        <v/>
      </c>
      <c r="AR78" t="str">
        <f t="shared" si="16"/>
        <v/>
      </c>
      <c r="AS78" t="str">
        <f t="shared" si="17"/>
        <v/>
      </c>
    </row>
    <row r="79" spans="1:45" ht="15.75" thickBot="1" x14ac:dyDescent="0.3">
      <c r="A79" s="2" t="s">
        <v>24</v>
      </c>
      <c r="B79" s="3">
        <v>45806</v>
      </c>
      <c r="C79" s="4">
        <v>30</v>
      </c>
      <c r="D79" s="4">
        <v>13.3</v>
      </c>
      <c r="E79" s="4">
        <v>918500</v>
      </c>
      <c r="F79" s="4">
        <v>-0.7</v>
      </c>
      <c r="G79" s="4">
        <v>11</v>
      </c>
      <c r="H79" s="4">
        <v>20.9</v>
      </c>
      <c r="I79" s="30">
        <v>52.9</v>
      </c>
      <c r="J79" s="2" t="s">
        <v>140</v>
      </c>
      <c r="K79" s="2">
        <v>-24.6</v>
      </c>
      <c r="L79" s="2">
        <v>-15.5</v>
      </c>
      <c r="M79" s="2"/>
      <c r="P79" t="s">
        <v>188</v>
      </c>
      <c r="Q79">
        <v>12.86</v>
      </c>
      <c r="R79">
        <v>13.77</v>
      </c>
      <c r="S79">
        <v>15.34</v>
      </c>
      <c r="T79">
        <v>0</v>
      </c>
      <c r="U79">
        <v>12.2</v>
      </c>
      <c r="W79">
        <v>-12</v>
      </c>
      <c r="X79">
        <v>-2</v>
      </c>
      <c r="Y79">
        <v>41</v>
      </c>
      <c r="Z79">
        <v>39</v>
      </c>
      <c r="AA79">
        <v>39</v>
      </c>
      <c r="AB79">
        <v>39</v>
      </c>
      <c r="AH79" t="e">
        <f t="shared" si="15"/>
        <v>#NUM!</v>
      </c>
      <c r="AJ79" t="e">
        <f t="shared" si="18"/>
        <v>#NUM!</v>
      </c>
      <c r="AK79" t="e">
        <f t="shared" si="19"/>
        <v>#NUM!</v>
      </c>
      <c r="AL79" t="e">
        <f t="shared" si="20"/>
        <v>#NUM!</v>
      </c>
      <c r="AM79" t="e">
        <f t="shared" si="21"/>
        <v>#NUM!</v>
      </c>
      <c r="AO79" t="str">
        <f t="shared" si="22"/>
        <v/>
      </c>
      <c r="AP79" t="str">
        <f t="shared" si="23"/>
        <v/>
      </c>
      <c r="AQ79" t="str">
        <f t="shared" si="24"/>
        <v/>
      </c>
      <c r="AR79" t="str">
        <f t="shared" si="16"/>
        <v/>
      </c>
      <c r="AS79" t="str">
        <f t="shared" si="17"/>
        <v/>
      </c>
    </row>
    <row r="80" spans="1:45" ht="15.75" thickBot="1" x14ac:dyDescent="0.3">
      <c r="A80" s="2" t="s">
        <v>164</v>
      </c>
      <c r="B80" s="3">
        <v>45806</v>
      </c>
      <c r="C80" s="4">
        <v>90</v>
      </c>
      <c r="D80" s="4">
        <v>14.75</v>
      </c>
      <c r="E80" s="4">
        <v>1579100</v>
      </c>
      <c r="F80" s="4">
        <v>6.9</v>
      </c>
      <c r="G80" s="4">
        <v>12.34</v>
      </c>
      <c r="H80" s="4">
        <v>19.5</v>
      </c>
      <c r="I80" s="30">
        <v>66.3</v>
      </c>
      <c r="J80" s="2" t="s">
        <v>140</v>
      </c>
      <c r="K80" s="2">
        <v>115.7</v>
      </c>
      <c r="L80" s="2">
        <v>50</v>
      </c>
      <c r="M80" s="2"/>
      <c r="P80" t="s">
        <v>188</v>
      </c>
      <c r="Q80">
        <v>13.45</v>
      </c>
      <c r="R80">
        <v>12.29</v>
      </c>
      <c r="S80">
        <v>9.69</v>
      </c>
      <c r="T80">
        <v>0</v>
      </c>
      <c r="U80">
        <v>23.3</v>
      </c>
      <c r="W80">
        <v>-5</v>
      </c>
      <c r="X80">
        <v>0</v>
      </c>
      <c r="Y80">
        <v>47</v>
      </c>
      <c r="Z80">
        <v>47</v>
      </c>
      <c r="AA80">
        <v>46</v>
      </c>
      <c r="AB80">
        <v>46</v>
      </c>
      <c r="AH80" t="e">
        <f t="shared" si="15"/>
        <v>#NUM!</v>
      </c>
      <c r="AJ80" t="e">
        <f t="shared" si="18"/>
        <v>#NUM!</v>
      </c>
      <c r="AK80" t="e">
        <f t="shared" si="19"/>
        <v>#NUM!</v>
      </c>
      <c r="AL80" t="e">
        <f t="shared" si="20"/>
        <v>#NUM!</v>
      </c>
      <c r="AM80" t="e">
        <f t="shared" si="21"/>
        <v>#NUM!</v>
      </c>
      <c r="AO80" t="str">
        <f t="shared" si="22"/>
        <v/>
      </c>
      <c r="AP80" t="str">
        <f t="shared" si="23"/>
        <v/>
      </c>
      <c r="AQ80" t="str">
        <f t="shared" si="24"/>
        <v/>
      </c>
      <c r="AR80" t="str">
        <f t="shared" si="16"/>
        <v/>
      </c>
      <c r="AS80" t="str">
        <f t="shared" si="17"/>
        <v/>
      </c>
    </row>
    <row r="81" spans="1:45" ht="15.75" thickBot="1" x14ac:dyDescent="0.3">
      <c r="A81" s="2" t="s">
        <v>47</v>
      </c>
      <c r="B81" s="3">
        <v>45806</v>
      </c>
      <c r="C81" s="4">
        <v>60</v>
      </c>
      <c r="D81" s="4">
        <v>43.9</v>
      </c>
      <c r="E81" s="4">
        <v>1926100</v>
      </c>
      <c r="F81" s="4">
        <v>2.1</v>
      </c>
      <c r="G81" s="4">
        <v>31.4</v>
      </c>
      <c r="H81" s="4">
        <v>39.799999999999997</v>
      </c>
      <c r="I81" s="30">
        <v>61.1</v>
      </c>
      <c r="J81" s="2" t="s">
        <v>147</v>
      </c>
      <c r="K81" s="2">
        <v>-9.6999999999999993</v>
      </c>
      <c r="L81" s="2">
        <v>47.3</v>
      </c>
      <c r="M81" s="2"/>
      <c r="P81" t="s">
        <v>188</v>
      </c>
      <c r="Q81">
        <v>40.44</v>
      </c>
      <c r="R81">
        <v>42.44</v>
      </c>
      <c r="S81">
        <v>49.81</v>
      </c>
      <c r="T81">
        <v>0</v>
      </c>
      <c r="U81">
        <v>84.6</v>
      </c>
      <c r="W81">
        <v>-7</v>
      </c>
      <c r="X81">
        <v>-2</v>
      </c>
      <c r="Y81">
        <v>33</v>
      </c>
      <c r="Z81">
        <v>38</v>
      </c>
      <c r="AA81">
        <v>40</v>
      </c>
      <c r="AB81">
        <v>41</v>
      </c>
      <c r="AH81" t="e">
        <f t="shared" si="15"/>
        <v>#NUM!</v>
      </c>
      <c r="AJ81" t="e">
        <f t="shared" si="18"/>
        <v>#NUM!</v>
      </c>
      <c r="AK81" t="e">
        <f t="shared" si="19"/>
        <v>#NUM!</v>
      </c>
      <c r="AL81" t="e">
        <f t="shared" si="20"/>
        <v>#NUM!</v>
      </c>
      <c r="AM81" t="e">
        <f t="shared" si="21"/>
        <v>#NUM!</v>
      </c>
      <c r="AO81" t="str">
        <f t="shared" si="22"/>
        <v/>
      </c>
      <c r="AP81" t="str">
        <f t="shared" si="23"/>
        <v/>
      </c>
      <c r="AQ81" t="str">
        <f t="shared" si="24"/>
        <v/>
      </c>
      <c r="AR81" t="str">
        <f t="shared" si="16"/>
        <v/>
      </c>
      <c r="AS81" t="str">
        <f t="shared" si="17"/>
        <v/>
      </c>
    </row>
    <row r="82" spans="1:45" ht="15.75" thickBot="1" x14ac:dyDescent="0.3">
      <c r="A82" s="2" t="s">
        <v>53</v>
      </c>
      <c r="B82" s="3">
        <v>45806</v>
      </c>
      <c r="C82" s="4">
        <v>40</v>
      </c>
      <c r="D82" s="4">
        <v>6.57</v>
      </c>
      <c r="E82" s="4">
        <v>724900</v>
      </c>
      <c r="F82" s="4">
        <v>-1.1000000000000001</v>
      </c>
      <c r="G82" s="4">
        <v>5.45</v>
      </c>
      <c r="H82" s="4">
        <v>20.6</v>
      </c>
      <c r="I82" s="30">
        <v>57.4</v>
      </c>
      <c r="J82" s="2" t="s">
        <v>140</v>
      </c>
      <c r="K82" s="2">
        <v>-31.3</v>
      </c>
      <c r="L82" s="2">
        <v>-8.8000000000000007</v>
      </c>
      <c r="M82" s="2"/>
      <c r="P82" t="s">
        <v>188</v>
      </c>
      <c r="Q82">
        <v>6.24</v>
      </c>
      <c r="R82">
        <v>6.5</v>
      </c>
      <c r="S82">
        <v>7.52</v>
      </c>
      <c r="T82">
        <v>0</v>
      </c>
      <c r="U82">
        <v>4.8</v>
      </c>
      <c r="W82">
        <v>-3</v>
      </c>
      <c r="X82">
        <v>-1</v>
      </c>
      <c r="Y82">
        <v>44</v>
      </c>
      <c r="Z82">
        <v>44</v>
      </c>
      <c r="AA82">
        <v>44</v>
      </c>
      <c r="AB82">
        <v>44</v>
      </c>
      <c r="AH82" t="e">
        <f t="shared" si="15"/>
        <v>#NUM!</v>
      </c>
      <c r="AJ82" t="e">
        <f t="shared" si="18"/>
        <v>#NUM!</v>
      </c>
      <c r="AK82" t="e">
        <f t="shared" si="19"/>
        <v>#NUM!</v>
      </c>
      <c r="AL82" t="e">
        <f t="shared" si="20"/>
        <v>#NUM!</v>
      </c>
      <c r="AM82" t="e">
        <f t="shared" si="21"/>
        <v>#NUM!</v>
      </c>
      <c r="AO82" t="str">
        <f t="shared" si="22"/>
        <v/>
      </c>
      <c r="AP82" t="str">
        <f t="shared" si="23"/>
        <v/>
      </c>
      <c r="AQ82" t="str">
        <f t="shared" si="24"/>
        <v/>
      </c>
      <c r="AR82" t="str">
        <f t="shared" si="16"/>
        <v/>
      </c>
      <c r="AS82" t="str">
        <f t="shared" si="17"/>
        <v/>
      </c>
    </row>
    <row r="83" spans="1:45" ht="15.75" thickBot="1" x14ac:dyDescent="0.3">
      <c r="A83" s="2" t="s">
        <v>90</v>
      </c>
      <c r="B83" s="3">
        <v>45806</v>
      </c>
      <c r="C83" s="4">
        <v>30</v>
      </c>
      <c r="D83" s="4">
        <v>4.8</v>
      </c>
      <c r="E83" s="4">
        <v>725000</v>
      </c>
      <c r="F83" s="4">
        <v>2.1</v>
      </c>
      <c r="G83" s="4">
        <v>4</v>
      </c>
      <c r="H83" s="4">
        <v>20</v>
      </c>
      <c r="I83" s="30">
        <v>53.6</v>
      </c>
      <c r="J83" s="2" t="s">
        <v>143</v>
      </c>
      <c r="K83" s="2">
        <v>-38.1</v>
      </c>
      <c r="L83" s="2">
        <v>-17.5</v>
      </c>
      <c r="M83" s="2"/>
      <c r="P83" t="s">
        <v>188</v>
      </c>
      <c r="Q83">
        <v>4.6399999999999997</v>
      </c>
      <c r="R83">
        <v>4.6100000000000003</v>
      </c>
      <c r="S83">
        <v>5.44</v>
      </c>
      <c r="T83">
        <v>0</v>
      </c>
      <c r="U83">
        <v>3.5</v>
      </c>
      <c r="W83">
        <v>8</v>
      </c>
      <c r="X83">
        <v>0</v>
      </c>
      <c r="Y83">
        <v>47</v>
      </c>
      <c r="Z83">
        <v>49</v>
      </c>
      <c r="AA83">
        <v>50</v>
      </c>
      <c r="AB83">
        <v>51</v>
      </c>
      <c r="AH83" t="e">
        <f t="shared" si="15"/>
        <v>#NUM!</v>
      </c>
      <c r="AJ83" t="e">
        <f t="shared" si="18"/>
        <v>#NUM!</v>
      </c>
      <c r="AK83" t="e">
        <f t="shared" si="19"/>
        <v>#NUM!</v>
      </c>
      <c r="AL83" t="e">
        <f t="shared" si="20"/>
        <v>#NUM!</v>
      </c>
      <c r="AM83" t="e">
        <f t="shared" si="21"/>
        <v>#NUM!</v>
      </c>
      <c r="AO83" t="str">
        <f t="shared" si="22"/>
        <v/>
      </c>
      <c r="AP83" t="str">
        <f t="shared" si="23"/>
        <v/>
      </c>
      <c r="AQ83" t="str">
        <f t="shared" si="24"/>
        <v/>
      </c>
      <c r="AR83" t="str">
        <f t="shared" si="16"/>
        <v/>
      </c>
      <c r="AS83" t="str">
        <f t="shared" si="17"/>
        <v/>
      </c>
    </row>
    <row r="84" spans="1:45" ht="15.75" thickBot="1" x14ac:dyDescent="0.3">
      <c r="A84" s="2" t="s">
        <v>73</v>
      </c>
      <c r="B84" s="3">
        <v>45806</v>
      </c>
      <c r="C84" s="4">
        <v>40</v>
      </c>
      <c r="D84" s="4">
        <v>12.65</v>
      </c>
      <c r="E84" s="4">
        <v>2123900</v>
      </c>
      <c r="F84" s="4">
        <v>0.8</v>
      </c>
      <c r="G84" s="4">
        <v>10.75</v>
      </c>
      <c r="H84" s="4">
        <v>17.7</v>
      </c>
      <c r="I84" s="30">
        <v>58.1</v>
      </c>
      <c r="J84" s="2" t="s">
        <v>143</v>
      </c>
      <c r="K84" s="2">
        <v>-5.2</v>
      </c>
      <c r="L84" s="2">
        <v>22</v>
      </c>
      <c r="M84" s="2"/>
      <c r="O84" t="s">
        <v>159</v>
      </c>
      <c r="P84" t="s">
        <v>188</v>
      </c>
      <c r="Q84">
        <v>12.2</v>
      </c>
      <c r="R84">
        <v>12.52</v>
      </c>
      <c r="S84">
        <v>13.42</v>
      </c>
      <c r="T84">
        <v>0</v>
      </c>
      <c r="U84">
        <v>26.9</v>
      </c>
      <c r="W84">
        <v>8</v>
      </c>
      <c r="X84">
        <v>3</v>
      </c>
      <c r="Y84">
        <v>57</v>
      </c>
      <c r="Z84">
        <v>53</v>
      </c>
      <c r="AA84">
        <v>52</v>
      </c>
      <c r="AB84">
        <v>52</v>
      </c>
      <c r="AH84" t="e">
        <f t="shared" si="15"/>
        <v>#NUM!</v>
      </c>
      <c r="AJ84" t="e">
        <f t="shared" si="18"/>
        <v>#NUM!</v>
      </c>
      <c r="AK84" t="e">
        <f t="shared" si="19"/>
        <v>#NUM!</v>
      </c>
      <c r="AL84" t="e">
        <f t="shared" si="20"/>
        <v>#NUM!</v>
      </c>
      <c r="AM84" t="e">
        <f t="shared" si="21"/>
        <v>#NUM!</v>
      </c>
      <c r="AO84" t="str">
        <f t="shared" si="22"/>
        <v/>
      </c>
      <c r="AP84" t="str">
        <f t="shared" si="23"/>
        <v/>
      </c>
      <c r="AQ84" t="str">
        <f t="shared" si="24"/>
        <v/>
      </c>
      <c r="AR84" t="str">
        <f t="shared" si="16"/>
        <v/>
      </c>
      <c r="AS84" t="str">
        <f t="shared" si="17"/>
        <v/>
      </c>
    </row>
    <row r="85" spans="1:45" ht="15.75" thickBot="1" x14ac:dyDescent="0.3">
      <c r="A85" s="2" t="s">
        <v>376</v>
      </c>
      <c r="B85" s="3">
        <v>45806</v>
      </c>
      <c r="C85" s="4">
        <v>90</v>
      </c>
      <c r="D85" s="4">
        <v>14.05</v>
      </c>
      <c r="E85" s="4">
        <v>810600</v>
      </c>
      <c r="F85" s="4">
        <v>1.4</v>
      </c>
      <c r="G85" s="4">
        <v>9.44</v>
      </c>
      <c r="H85" s="4">
        <v>48.8</v>
      </c>
      <c r="I85" s="30">
        <v>81.8</v>
      </c>
      <c r="J85" s="2" t="s">
        <v>143</v>
      </c>
      <c r="K85" s="2">
        <v>22.7</v>
      </c>
      <c r="L85" s="2">
        <v>8</v>
      </c>
      <c r="M85" s="2"/>
      <c r="P85" t="s">
        <v>188</v>
      </c>
      <c r="Q85">
        <v>12.09</v>
      </c>
      <c r="R85">
        <v>11.26</v>
      </c>
      <c r="S85">
        <v>10.83</v>
      </c>
      <c r="T85">
        <v>0</v>
      </c>
      <c r="U85">
        <v>11.4</v>
      </c>
      <c r="W85">
        <v>-21</v>
      </c>
      <c r="X85">
        <v>4</v>
      </c>
      <c r="Y85">
        <v>62</v>
      </c>
      <c r="Z85">
        <v>49</v>
      </c>
      <c r="AA85">
        <v>44</v>
      </c>
      <c r="AB85">
        <v>43</v>
      </c>
      <c r="AH85" t="e">
        <f t="shared" si="15"/>
        <v>#NUM!</v>
      </c>
      <c r="AJ85" t="e">
        <f t="shared" si="18"/>
        <v>#NUM!</v>
      </c>
      <c r="AK85" t="e">
        <f t="shared" si="19"/>
        <v>#NUM!</v>
      </c>
      <c r="AL85" t="e">
        <f t="shared" si="20"/>
        <v>#NUM!</v>
      </c>
      <c r="AM85" t="e">
        <f t="shared" si="21"/>
        <v>#NUM!</v>
      </c>
      <c r="AO85" t="str">
        <f t="shared" si="22"/>
        <v/>
      </c>
      <c r="AP85" t="str">
        <f t="shared" si="23"/>
        <v/>
      </c>
      <c r="AQ85" t="str">
        <f t="shared" si="24"/>
        <v/>
      </c>
      <c r="AR85" t="str">
        <f t="shared" si="16"/>
        <v/>
      </c>
      <c r="AS85" t="str">
        <f t="shared" si="17"/>
        <v/>
      </c>
    </row>
    <row r="86" spans="1:45" ht="15.75" thickBot="1" x14ac:dyDescent="0.3">
      <c r="A86" s="2" t="s">
        <v>27</v>
      </c>
      <c r="B86" s="3">
        <v>45806</v>
      </c>
      <c r="C86" s="4">
        <v>60</v>
      </c>
      <c r="D86" s="4">
        <v>26.95</v>
      </c>
      <c r="E86" s="4">
        <v>9999100</v>
      </c>
      <c r="F86" s="4">
        <v>0.2</v>
      </c>
      <c r="G86" s="4">
        <v>20.05</v>
      </c>
      <c r="H86" s="4">
        <v>34.4</v>
      </c>
      <c r="I86" s="30">
        <v>60.8</v>
      </c>
      <c r="J86" s="2" t="s">
        <v>143</v>
      </c>
      <c r="K86" s="2">
        <v>-7.6</v>
      </c>
      <c r="L86" s="2">
        <v>1.2</v>
      </c>
      <c r="M86" s="2"/>
      <c r="O86" t="s">
        <v>159</v>
      </c>
      <c r="P86" t="s">
        <v>188</v>
      </c>
      <c r="Q86">
        <v>25.64</v>
      </c>
      <c r="R86">
        <v>25.77</v>
      </c>
      <c r="S86">
        <v>27.55</v>
      </c>
      <c r="T86">
        <v>0</v>
      </c>
      <c r="U86">
        <v>269.5</v>
      </c>
      <c r="W86">
        <v>-27</v>
      </c>
      <c r="X86">
        <v>3</v>
      </c>
      <c r="Y86">
        <v>56</v>
      </c>
      <c r="Z86">
        <v>45</v>
      </c>
      <c r="AA86">
        <v>42</v>
      </c>
      <c r="AB86">
        <v>41</v>
      </c>
      <c r="AH86" t="e">
        <f t="shared" si="15"/>
        <v>#NUM!</v>
      </c>
      <c r="AJ86" t="e">
        <f t="shared" si="18"/>
        <v>#NUM!</v>
      </c>
      <c r="AK86" t="e">
        <f t="shared" si="19"/>
        <v>#NUM!</v>
      </c>
      <c r="AL86" t="e">
        <f t="shared" si="20"/>
        <v>#NUM!</v>
      </c>
      <c r="AM86" t="e">
        <f t="shared" si="21"/>
        <v>#NUM!</v>
      </c>
      <c r="AO86" t="str">
        <f t="shared" si="22"/>
        <v/>
      </c>
      <c r="AP86" t="str">
        <f t="shared" si="23"/>
        <v/>
      </c>
      <c r="AQ86" t="str">
        <f t="shared" si="24"/>
        <v/>
      </c>
      <c r="AR86" t="str">
        <f t="shared" si="16"/>
        <v/>
      </c>
      <c r="AS86" t="str">
        <f t="shared" si="17"/>
        <v/>
      </c>
    </row>
    <row r="87" spans="1:45" ht="15.75" thickBot="1" x14ac:dyDescent="0.3">
      <c r="A87" s="2" t="s">
        <v>63</v>
      </c>
      <c r="B87" s="3">
        <v>45806</v>
      </c>
      <c r="C87" s="4">
        <v>10</v>
      </c>
      <c r="D87" s="4">
        <v>54.8</v>
      </c>
      <c r="E87" s="4">
        <v>354700</v>
      </c>
      <c r="F87" s="4">
        <v>0</v>
      </c>
      <c r="G87" s="4">
        <v>52.6</v>
      </c>
      <c r="H87" s="4">
        <v>4.2</v>
      </c>
      <c r="I87" s="30">
        <v>38</v>
      </c>
      <c r="J87" s="2" t="s">
        <v>232</v>
      </c>
      <c r="K87" s="2">
        <v>-4.5999999999999996</v>
      </c>
      <c r="L87" s="2">
        <v>9.1</v>
      </c>
      <c r="M87" s="2"/>
      <c r="P87" t="s">
        <v>188</v>
      </c>
      <c r="Q87">
        <v>55.67</v>
      </c>
      <c r="R87">
        <v>55.67</v>
      </c>
      <c r="S87">
        <v>55.49</v>
      </c>
      <c r="T87">
        <v>0</v>
      </c>
      <c r="U87">
        <v>19.399999999999999</v>
      </c>
      <c r="W87">
        <v>-14</v>
      </c>
      <c r="X87">
        <v>-4</v>
      </c>
      <c r="Y87">
        <v>26</v>
      </c>
      <c r="Z87">
        <v>36</v>
      </c>
      <c r="AA87">
        <v>39</v>
      </c>
      <c r="AB87">
        <v>41</v>
      </c>
      <c r="AH87" t="e">
        <f t="shared" si="15"/>
        <v>#NUM!</v>
      </c>
      <c r="AJ87" t="e">
        <f t="shared" si="18"/>
        <v>#NUM!</v>
      </c>
      <c r="AK87" t="e">
        <f t="shared" si="19"/>
        <v>#NUM!</v>
      </c>
      <c r="AL87" t="e">
        <f t="shared" si="20"/>
        <v>#NUM!</v>
      </c>
      <c r="AM87" t="e">
        <f t="shared" si="21"/>
        <v>#NUM!</v>
      </c>
      <c r="AO87" t="str">
        <f t="shared" si="22"/>
        <v/>
      </c>
      <c r="AP87" t="str">
        <f t="shared" si="23"/>
        <v/>
      </c>
      <c r="AQ87" t="str">
        <f t="shared" si="24"/>
        <v/>
      </c>
      <c r="AR87" t="str">
        <f t="shared" si="16"/>
        <v/>
      </c>
      <c r="AS87" t="str">
        <f t="shared" si="17"/>
        <v/>
      </c>
    </row>
    <row r="88" spans="1:45" ht="15.75" thickBot="1" x14ac:dyDescent="0.3">
      <c r="A88" s="2" t="s">
        <v>65</v>
      </c>
      <c r="B88" s="3">
        <v>45806</v>
      </c>
      <c r="C88" s="4">
        <v>40</v>
      </c>
      <c r="D88" s="4">
        <v>29.7</v>
      </c>
      <c r="E88" s="4">
        <v>4526300</v>
      </c>
      <c r="F88" s="4">
        <v>0.8</v>
      </c>
      <c r="G88" s="4">
        <v>24.25</v>
      </c>
      <c r="H88" s="4">
        <v>22.5</v>
      </c>
      <c r="I88" s="30">
        <v>57.1</v>
      </c>
      <c r="J88" s="2" t="s">
        <v>143</v>
      </c>
      <c r="K88" s="2">
        <v>-3.6</v>
      </c>
      <c r="L88" s="2">
        <v>20.7</v>
      </c>
      <c r="M88" s="2" t="s">
        <v>99</v>
      </c>
      <c r="P88" t="s">
        <v>188</v>
      </c>
      <c r="Q88">
        <v>28.64</v>
      </c>
      <c r="R88">
        <v>29.07</v>
      </c>
      <c r="S88">
        <v>32.270000000000003</v>
      </c>
      <c r="T88">
        <v>0</v>
      </c>
      <c r="U88">
        <v>134.4</v>
      </c>
      <c r="W88">
        <v>-28</v>
      </c>
      <c r="X88">
        <v>1</v>
      </c>
      <c r="Y88">
        <v>56</v>
      </c>
      <c r="Z88">
        <v>43</v>
      </c>
      <c r="AA88">
        <v>40</v>
      </c>
      <c r="AB88">
        <v>39</v>
      </c>
      <c r="AH88" t="e">
        <f t="shared" si="15"/>
        <v>#NUM!</v>
      </c>
      <c r="AJ88" t="e">
        <f t="shared" si="18"/>
        <v>#NUM!</v>
      </c>
      <c r="AK88" t="e">
        <f t="shared" si="19"/>
        <v>#NUM!</v>
      </c>
      <c r="AL88" t="e">
        <f t="shared" si="20"/>
        <v>#NUM!</v>
      </c>
      <c r="AM88" t="e">
        <f t="shared" si="21"/>
        <v>#NUM!</v>
      </c>
      <c r="AO88" t="str">
        <f t="shared" si="22"/>
        <v/>
      </c>
      <c r="AP88" t="str">
        <f t="shared" si="23"/>
        <v/>
      </c>
      <c r="AQ88" t="str">
        <f t="shared" si="24"/>
        <v/>
      </c>
      <c r="AR88" t="str">
        <f t="shared" si="16"/>
        <v/>
      </c>
      <c r="AS88" t="str">
        <f t="shared" si="17"/>
        <v/>
      </c>
    </row>
    <row r="89" spans="1:45" ht="15.75" thickBot="1" x14ac:dyDescent="0.3">
      <c r="A89" s="2" t="s">
        <v>18</v>
      </c>
      <c r="B89" s="3">
        <v>45806</v>
      </c>
      <c r="C89" s="4">
        <v>75</v>
      </c>
      <c r="D89" s="4">
        <v>5.46</v>
      </c>
      <c r="E89" s="4">
        <v>5552500</v>
      </c>
      <c r="F89" s="4">
        <v>-0.4</v>
      </c>
      <c r="G89" s="4">
        <v>4.8899999999999997</v>
      </c>
      <c r="H89" s="4">
        <v>11.7</v>
      </c>
      <c r="I89" s="30">
        <v>54</v>
      </c>
      <c r="J89" s="2" t="s">
        <v>140</v>
      </c>
      <c r="K89" s="2">
        <v>-8.1</v>
      </c>
      <c r="L89" s="2">
        <v>-10.9</v>
      </c>
      <c r="M89" s="2"/>
      <c r="P89" t="s">
        <v>188</v>
      </c>
      <c r="Q89">
        <v>5.37</v>
      </c>
      <c r="R89">
        <v>5.4</v>
      </c>
      <c r="S89">
        <v>5.43</v>
      </c>
      <c r="T89">
        <v>0</v>
      </c>
      <c r="U89">
        <v>30.3</v>
      </c>
      <c r="W89">
        <v>-23</v>
      </c>
      <c r="X89">
        <v>1</v>
      </c>
      <c r="Y89">
        <v>56</v>
      </c>
      <c r="Z89">
        <v>46</v>
      </c>
      <c r="AA89">
        <v>44</v>
      </c>
      <c r="AB89">
        <v>43</v>
      </c>
      <c r="AH89" t="e">
        <f t="shared" si="15"/>
        <v>#NUM!</v>
      </c>
      <c r="AJ89" t="e">
        <f t="shared" si="18"/>
        <v>#NUM!</v>
      </c>
      <c r="AK89" t="e">
        <f t="shared" si="19"/>
        <v>#NUM!</v>
      </c>
      <c r="AL89" t="e">
        <f t="shared" si="20"/>
        <v>#NUM!</v>
      </c>
      <c r="AM89" t="e">
        <f t="shared" si="21"/>
        <v>#NUM!</v>
      </c>
      <c r="AO89" t="str">
        <f t="shared" si="22"/>
        <v/>
      </c>
      <c r="AP89" t="str">
        <f t="shared" si="23"/>
        <v/>
      </c>
      <c r="AQ89" t="str">
        <f t="shared" si="24"/>
        <v/>
      </c>
      <c r="AR89" t="str">
        <f t="shared" si="16"/>
        <v/>
      </c>
      <c r="AS89" t="str">
        <f t="shared" si="17"/>
        <v/>
      </c>
    </row>
    <row r="90" spans="1:45" ht="15.75" thickBot="1" x14ac:dyDescent="0.3">
      <c r="A90" s="2" t="s">
        <v>72</v>
      </c>
      <c r="B90" s="3">
        <v>45806</v>
      </c>
      <c r="C90" s="4">
        <v>35</v>
      </c>
      <c r="D90" s="4">
        <v>38.6</v>
      </c>
      <c r="E90" s="4">
        <v>330000</v>
      </c>
      <c r="F90" s="4">
        <v>0</v>
      </c>
      <c r="G90" s="4">
        <v>38.1</v>
      </c>
      <c r="H90" s="4">
        <v>1.3</v>
      </c>
      <c r="I90" s="30">
        <v>42.8</v>
      </c>
      <c r="J90" s="2" t="s">
        <v>140</v>
      </c>
      <c r="K90" s="2">
        <v>-0.2</v>
      </c>
      <c r="L90" s="2">
        <v>5.0999999999999996</v>
      </c>
      <c r="M90" s="2"/>
      <c r="P90" t="s">
        <v>188</v>
      </c>
      <c r="Q90">
        <v>38.659999999999997</v>
      </c>
      <c r="R90">
        <v>38.65</v>
      </c>
      <c r="S90">
        <v>38.75</v>
      </c>
      <c r="T90">
        <v>0</v>
      </c>
      <c r="U90">
        <v>12.7</v>
      </c>
      <c r="W90">
        <v>5</v>
      </c>
      <c r="X90">
        <v>9</v>
      </c>
      <c r="Y90">
        <v>73</v>
      </c>
      <c r="Z90">
        <v>67</v>
      </c>
      <c r="AA90">
        <v>63</v>
      </c>
      <c r="AB90">
        <v>61</v>
      </c>
      <c r="AH90" t="e">
        <f t="shared" si="15"/>
        <v>#NUM!</v>
      </c>
      <c r="AJ90" t="e">
        <f t="shared" si="18"/>
        <v>#NUM!</v>
      </c>
      <c r="AK90" t="e">
        <f t="shared" si="19"/>
        <v>#NUM!</v>
      </c>
      <c r="AL90" t="e">
        <f t="shared" si="20"/>
        <v>#NUM!</v>
      </c>
      <c r="AM90" t="e">
        <f t="shared" si="21"/>
        <v>#NUM!</v>
      </c>
      <c r="AO90" t="str">
        <f t="shared" si="22"/>
        <v>KOS</v>
      </c>
      <c r="AP90">
        <f t="shared" si="23"/>
        <v>35</v>
      </c>
      <c r="AQ90">
        <f t="shared" si="24"/>
        <v>73</v>
      </c>
      <c r="AR90">
        <f t="shared" si="16"/>
        <v>67</v>
      </c>
      <c r="AS90">
        <f t="shared" si="17"/>
        <v>63</v>
      </c>
    </row>
    <row r="91" spans="1:45" ht="15.75" thickBot="1" x14ac:dyDescent="0.3">
      <c r="A91" s="2" t="s">
        <v>85</v>
      </c>
      <c r="B91" s="3">
        <v>45806</v>
      </c>
      <c r="C91" s="4">
        <v>40</v>
      </c>
      <c r="D91" s="4">
        <v>17</v>
      </c>
      <c r="E91" s="4">
        <v>1588100</v>
      </c>
      <c r="F91" s="4">
        <v>1.2</v>
      </c>
      <c r="G91" s="4">
        <v>14.15</v>
      </c>
      <c r="H91" s="4">
        <v>20.100000000000001</v>
      </c>
      <c r="I91" s="30">
        <v>58.1</v>
      </c>
      <c r="J91" s="2" t="s">
        <v>154</v>
      </c>
      <c r="K91" s="2">
        <v>-18.899999999999999</v>
      </c>
      <c r="L91" s="2">
        <v>3.7</v>
      </c>
      <c r="M91" s="2"/>
      <c r="P91" t="s">
        <v>188</v>
      </c>
      <c r="Q91">
        <v>16.190000000000001</v>
      </c>
      <c r="R91">
        <v>16.66</v>
      </c>
      <c r="S91">
        <v>18.05</v>
      </c>
      <c r="T91">
        <v>0</v>
      </c>
      <c r="U91">
        <v>27</v>
      </c>
      <c r="W91">
        <v>5</v>
      </c>
      <c r="X91">
        <v>8</v>
      </c>
      <c r="Y91">
        <v>72</v>
      </c>
      <c r="Z91">
        <v>61</v>
      </c>
      <c r="AA91">
        <v>57</v>
      </c>
      <c r="AB91">
        <v>55</v>
      </c>
      <c r="AH91" t="e">
        <f t="shared" si="15"/>
        <v>#NUM!</v>
      </c>
      <c r="AJ91" t="e">
        <f t="shared" si="18"/>
        <v>#NUM!</v>
      </c>
      <c r="AK91" t="e">
        <f t="shared" si="19"/>
        <v>#NUM!</v>
      </c>
      <c r="AL91" t="e">
        <f t="shared" si="20"/>
        <v>#NUM!</v>
      </c>
      <c r="AM91" t="e">
        <f t="shared" si="21"/>
        <v>#NUM!</v>
      </c>
      <c r="AO91" t="str">
        <f t="shared" si="22"/>
        <v/>
      </c>
      <c r="AP91" t="str">
        <f t="shared" si="23"/>
        <v/>
      </c>
      <c r="AQ91" t="str">
        <f t="shared" si="24"/>
        <v/>
      </c>
      <c r="AR91" t="str">
        <f t="shared" si="16"/>
        <v/>
      </c>
      <c r="AS91" t="str">
        <f t="shared" si="17"/>
        <v/>
      </c>
    </row>
    <row r="92" spans="1:45" ht="15.75" thickBot="1" x14ac:dyDescent="0.3">
      <c r="A92" s="2" t="s">
        <v>109</v>
      </c>
      <c r="B92" s="3">
        <v>45806</v>
      </c>
      <c r="C92" s="4">
        <v>40</v>
      </c>
      <c r="D92" s="4">
        <v>9.58</v>
      </c>
      <c r="E92" s="4">
        <v>1708000</v>
      </c>
      <c r="F92" s="4">
        <v>-0.8</v>
      </c>
      <c r="G92" s="4">
        <v>7.99</v>
      </c>
      <c r="H92" s="4">
        <v>19.899999999999999</v>
      </c>
      <c r="I92" s="30">
        <v>53.9</v>
      </c>
      <c r="J92" s="2" t="s">
        <v>154</v>
      </c>
      <c r="K92" s="2">
        <v>-14.6</v>
      </c>
      <c r="L92" s="2">
        <v>6.8</v>
      </c>
      <c r="M92" s="2"/>
      <c r="O92" t="s">
        <v>159</v>
      </c>
      <c r="P92" t="s">
        <v>188</v>
      </c>
      <c r="Q92">
        <v>9.41</v>
      </c>
      <c r="R92">
        <v>9.5399999999999991</v>
      </c>
      <c r="S92">
        <v>10.130000000000001</v>
      </c>
      <c r="T92">
        <v>0</v>
      </c>
      <c r="U92">
        <v>16.399999999999999</v>
      </c>
      <c r="W92">
        <v>7</v>
      </c>
      <c r="X92">
        <v>8</v>
      </c>
      <c r="Y92">
        <v>74</v>
      </c>
      <c r="Z92">
        <v>57</v>
      </c>
      <c r="AA92">
        <v>52</v>
      </c>
      <c r="AB92">
        <v>50</v>
      </c>
      <c r="AH92" t="e">
        <f t="shared" si="15"/>
        <v>#NUM!</v>
      </c>
      <c r="AJ92" t="e">
        <f t="shared" si="18"/>
        <v>#NUM!</v>
      </c>
      <c r="AK92" t="e">
        <f t="shared" si="19"/>
        <v>#NUM!</v>
      </c>
      <c r="AL92" t="e">
        <f t="shared" si="20"/>
        <v>#NUM!</v>
      </c>
      <c r="AM92" t="e">
        <f t="shared" si="21"/>
        <v>#NUM!</v>
      </c>
      <c r="AO92" t="str">
        <f t="shared" si="22"/>
        <v/>
      </c>
      <c r="AP92" t="str">
        <f t="shared" si="23"/>
        <v/>
      </c>
      <c r="AQ92" t="str">
        <f t="shared" si="24"/>
        <v/>
      </c>
      <c r="AR92" t="str">
        <f t="shared" si="16"/>
        <v/>
      </c>
      <c r="AS92" t="str">
        <f t="shared" si="17"/>
        <v/>
      </c>
    </row>
    <row r="93" spans="1:45" ht="15.75" thickBot="1" x14ac:dyDescent="0.3">
      <c r="A93" s="2" t="s">
        <v>32</v>
      </c>
      <c r="B93" s="3">
        <v>45806</v>
      </c>
      <c r="C93" s="4">
        <v>75</v>
      </c>
      <c r="D93" s="4">
        <v>2.17</v>
      </c>
      <c r="E93" s="4">
        <v>1870500</v>
      </c>
      <c r="F93" s="4">
        <v>1.4</v>
      </c>
      <c r="G93" s="4">
        <v>1.6</v>
      </c>
      <c r="H93" s="4">
        <v>35.6</v>
      </c>
      <c r="I93" s="30">
        <v>65.7</v>
      </c>
      <c r="J93" s="2" t="s">
        <v>143</v>
      </c>
      <c r="K93" s="2">
        <v>-18.3</v>
      </c>
      <c r="L93" s="2">
        <v>-33.9</v>
      </c>
      <c r="M93" s="2"/>
      <c r="P93" t="s">
        <v>188</v>
      </c>
      <c r="Q93">
        <v>2.08</v>
      </c>
      <c r="R93">
        <v>1.98</v>
      </c>
      <c r="S93">
        <v>1.94</v>
      </c>
      <c r="T93">
        <v>0</v>
      </c>
      <c r="U93">
        <v>4.0999999999999996</v>
      </c>
      <c r="W93">
        <v>-19</v>
      </c>
      <c r="X93">
        <v>-3</v>
      </c>
      <c r="Y93">
        <v>41</v>
      </c>
      <c r="Z93">
        <v>38</v>
      </c>
      <c r="AA93">
        <v>38</v>
      </c>
      <c r="AB93">
        <v>38</v>
      </c>
      <c r="AH93" t="e">
        <f t="shared" si="15"/>
        <v>#NUM!</v>
      </c>
      <c r="AJ93" t="e">
        <f t="shared" si="18"/>
        <v>#NUM!</v>
      </c>
      <c r="AK93" t="e">
        <f t="shared" si="19"/>
        <v>#NUM!</v>
      </c>
      <c r="AL93" t="e">
        <f t="shared" si="20"/>
        <v>#NUM!</v>
      </c>
      <c r="AM93" t="e">
        <f t="shared" si="21"/>
        <v>#NUM!</v>
      </c>
      <c r="AO93" t="str">
        <f t="shared" si="22"/>
        <v/>
      </c>
      <c r="AP93" t="str">
        <f t="shared" si="23"/>
        <v/>
      </c>
      <c r="AQ93" t="str">
        <f t="shared" si="24"/>
        <v/>
      </c>
      <c r="AR93" t="str">
        <f t="shared" si="16"/>
        <v/>
      </c>
      <c r="AS93" t="str">
        <f t="shared" si="17"/>
        <v/>
      </c>
    </row>
    <row r="94" spans="1:45" ht="15.75" thickBot="1" x14ac:dyDescent="0.3">
      <c r="A94" s="2" t="s">
        <v>377</v>
      </c>
      <c r="B94" s="3">
        <v>45806</v>
      </c>
      <c r="C94" s="4">
        <v>60</v>
      </c>
      <c r="D94" s="4">
        <v>31.35</v>
      </c>
      <c r="E94" s="4">
        <v>238400</v>
      </c>
      <c r="F94" s="4">
        <v>1</v>
      </c>
      <c r="G94" s="4">
        <v>24.05</v>
      </c>
      <c r="H94" s="4">
        <v>30.4</v>
      </c>
      <c r="I94" s="30">
        <v>60.9</v>
      </c>
      <c r="J94" s="2" t="s">
        <v>147</v>
      </c>
      <c r="K94" s="2">
        <v>-3.8</v>
      </c>
      <c r="L94" s="2">
        <v>33.299999999999997</v>
      </c>
      <c r="M94" s="2"/>
      <c r="P94" t="s">
        <v>188</v>
      </c>
      <c r="Q94">
        <v>29.58</v>
      </c>
      <c r="R94">
        <v>30.04</v>
      </c>
      <c r="S94">
        <v>34.020000000000003</v>
      </c>
      <c r="T94">
        <v>0</v>
      </c>
      <c r="U94">
        <v>7.5</v>
      </c>
      <c r="W94">
        <v>43</v>
      </c>
      <c r="X94">
        <v>17</v>
      </c>
      <c r="Y94">
        <v>81</v>
      </c>
      <c r="Z94">
        <v>73</v>
      </c>
      <c r="AA94">
        <v>70</v>
      </c>
      <c r="AB94">
        <v>68</v>
      </c>
      <c r="AH94" t="e">
        <f t="shared" si="15"/>
        <v>#NUM!</v>
      </c>
      <c r="AJ94" t="e">
        <f t="shared" si="18"/>
        <v>#NUM!</v>
      </c>
      <c r="AK94" t="e">
        <f t="shared" si="19"/>
        <v>#NUM!</v>
      </c>
      <c r="AL94" t="e">
        <f t="shared" si="20"/>
        <v>#NUM!</v>
      </c>
      <c r="AM94" t="e">
        <f t="shared" si="21"/>
        <v>#NUM!</v>
      </c>
      <c r="AO94" t="str">
        <f t="shared" si="22"/>
        <v>LHG</v>
      </c>
      <c r="AP94">
        <f t="shared" si="23"/>
        <v>60</v>
      </c>
      <c r="AQ94">
        <f t="shared" si="24"/>
        <v>81</v>
      </c>
      <c r="AR94">
        <f t="shared" si="16"/>
        <v>73</v>
      </c>
      <c r="AS94">
        <f t="shared" si="17"/>
        <v>70</v>
      </c>
    </row>
    <row r="95" spans="1:45" ht="15.75" thickBot="1" x14ac:dyDescent="0.3">
      <c r="A95" s="2" t="s">
        <v>378</v>
      </c>
      <c r="B95" s="3">
        <v>45806</v>
      </c>
      <c r="C95" s="4">
        <v>70</v>
      </c>
      <c r="D95" s="4">
        <v>3</v>
      </c>
      <c r="E95" s="4">
        <v>739800</v>
      </c>
      <c r="F95" s="4">
        <v>-3.2</v>
      </c>
      <c r="G95" s="4">
        <v>2.6</v>
      </c>
      <c r="H95" s="4">
        <v>15.4</v>
      </c>
      <c r="I95" s="30">
        <v>59</v>
      </c>
      <c r="J95" s="2" t="s">
        <v>140</v>
      </c>
      <c r="K95" s="2">
        <v>-21.4</v>
      </c>
      <c r="L95" s="2">
        <v>-20.3</v>
      </c>
      <c r="M95" s="2"/>
      <c r="P95" t="s">
        <v>188</v>
      </c>
      <c r="Q95">
        <v>2.86</v>
      </c>
      <c r="R95">
        <v>2.87</v>
      </c>
      <c r="S95">
        <v>2.98</v>
      </c>
      <c r="T95">
        <v>0</v>
      </c>
      <c r="U95">
        <v>2.2000000000000002</v>
      </c>
      <c r="W95">
        <v>7</v>
      </c>
      <c r="X95">
        <v>11</v>
      </c>
      <c r="Y95">
        <v>76</v>
      </c>
      <c r="Z95">
        <v>64</v>
      </c>
      <c r="AA95">
        <v>59</v>
      </c>
      <c r="AB95">
        <v>57</v>
      </c>
      <c r="AH95" t="e">
        <f t="shared" si="15"/>
        <v>#NUM!</v>
      </c>
      <c r="AJ95" t="e">
        <f t="shared" si="18"/>
        <v>#NUM!</v>
      </c>
      <c r="AK95" t="e">
        <f t="shared" si="19"/>
        <v>#NUM!</v>
      </c>
      <c r="AL95" t="e">
        <f t="shared" si="20"/>
        <v>#NUM!</v>
      </c>
      <c r="AM95" t="e">
        <f t="shared" si="21"/>
        <v>#NUM!</v>
      </c>
      <c r="AO95" t="str">
        <f t="shared" si="22"/>
        <v>LIG</v>
      </c>
      <c r="AP95">
        <f t="shared" si="23"/>
        <v>70</v>
      </c>
      <c r="AQ95">
        <f t="shared" si="24"/>
        <v>76</v>
      </c>
      <c r="AR95">
        <f t="shared" si="16"/>
        <v>64</v>
      </c>
      <c r="AS95">
        <f t="shared" si="17"/>
        <v>59</v>
      </c>
    </row>
    <row r="96" spans="1:45" ht="15.75" thickBot="1" x14ac:dyDescent="0.3">
      <c r="A96" s="2" t="s">
        <v>75</v>
      </c>
      <c r="B96" s="3">
        <v>45806</v>
      </c>
      <c r="C96" s="4">
        <v>75</v>
      </c>
      <c r="D96" s="4">
        <v>32</v>
      </c>
      <c r="E96" s="4">
        <v>1463400</v>
      </c>
      <c r="F96" s="4">
        <v>0.2</v>
      </c>
      <c r="G96" s="4">
        <v>28.64</v>
      </c>
      <c r="H96" s="4">
        <v>11.7</v>
      </c>
      <c r="I96" s="30">
        <v>50.3</v>
      </c>
      <c r="J96" s="2" t="s">
        <v>144</v>
      </c>
      <c r="K96" s="2">
        <v>97.9</v>
      </c>
      <c r="L96" s="2">
        <v>115.6</v>
      </c>
      <c r="M96" s="2"/>
      <c r="P96" t="s">
        <v>188</v>
      </c>
      <c r="Q96">
        <v>32</v>
      </c>
      <c r="R96">
        <v>31.49</v>
      </c>
      <c r="S96">
        <v>29.84</v>
      </c>
      <c r="T96">
        <v>0</v>
      </c>
      <c r="U96">
        <v>46.8</v>
      </c>
      <c r="W96">
        <v>-26</v>
      </c>
      <c r="X96">
        <v>-14</v>
      </c>
      <c r="Y96">
        <v>43</v>
      </c>
      <c r="Z96">
        <v>34</v>
      </c>
      <c r="AA96">
        <v>34</v>
      </c>
      <c r="AB96">
        <v>35</v>
      </c>
      <c r="AH96" t="e">
        <f t="shared" si="15"/>
        <v>#NUM!</v>
      </c>
      <c r="AJ96" t="e">
        <f t="shared" si="18"/>
        <v>#NUM!</v>
      </c>
      <c r="AK96" t="e">
        <f t="shared" si="19"/>
        <v>#NUM!</v>
      </c>
      <c r="AL96" t="e">
        <f t="shared" si="20"/>
        <v>#NUM!</v>
      </c>
      <c r="AM96" t="e">
        <f t="shared" si="21"/>
        <v>#NUM!</v>
      </c>
      <c r="AO96" t="str">
        <f t="shared" si="22"/>
        <v/>
      </c>
      <c r="AP96" t="str">
        <f t="shared" si="23"/>
        <v/>
      </c>
      <c r="AQ96" t="str">
        <f t="shared" si="24"/>
        <v/>
      </c>
      <c r="AR96" t="str">
        <f t="shared" si="16"/>
        <v/>
      </c>
      <c r="AS96" t="str">
        <f t="shared" si="17"/>
        <v/>
      </c>
    </row>
    <row r="97" spans="1:45" ht="15.75" thickBot="1" x14ac:dyDescent="0.3">
      <c r="A97" s="2" t="s">
        <v>106</v>
      </c>
      <c r="B97" s="3">
        <v>45806</v>
      </c>
      <c r="C97" s="4">
        <v>80</v>
      </c>
      <c r="D97" s="4">
        <v>24.5</v>
      </c>
      <c r="E97" s="4">
        <v>12766600</v>
      </c>
      <c r="F97" s="4">
        <v>-0.4</v>
      </c>
      <c r="G97" s="4">
        <v>21.55</v>
      </c>
      <c r="H97" s="4">
        <v>13.7</v>
      </c>
      <c r="I97" s="30">
        <v>55.2</v>
      </c>
      <c r="J97" s="2" t="s">
        <v>144</v>
      </c>
      <c r="K97" s="2">
        <v>33.6</v>
      </c>
      <c r="L97" s="2">
        <v>28.9</v>
      </c>
      <c r="M97" s="2" t="s">
        <v>99</v>
      </c>
      <c r="P97" t="s">
        <v>188</v>
      </c>
      <c r="Q97">
        <v>24.3</v>
      </c>
      <c r="R97">
        <v>23.75</v>
      </c>
      <c r="S97">
        <v>22.51</v>
      </c>
      <c r="T97">
        <v>0</v>
      </c>
      <c r="U97">
        <v>312.8</v>
      </c>
      <c r="W97">
        <v>-7</v>
      </c>
      <c r="X97">
        <v>-1</v>
      </c>
      <c r="Y97">
        <v>43</v>
      </c>
      <c r="Z97">
        <v>46</v>
      </c>
      <c r="AA97">
        <v>46</v>
      </c>
      <c r="AB97">
        <v>46</v>
      </c>
      <c r="AH97" t="e">
        <f t="shared" si="15"/>
        <v>#NUM!</v>
      </c>
      <c r="AJ97" t="e">
        <f t="shared" si="18"/>
        <v>#NUM!</v>
      </c>
      <c r="AK97" t="e">
        <f t="shared" si="19"/>
        <v>#NUM!</v>
      </c>
      <c r="AL97" t="e">
        <f t="shared" si="20"/>
        <v>#NUM!</v>
      </c>
      <c r="AM97" t="e">
        <f t="shared" si="21"/>
        <v>#NUM!</v>
      </c>
      <c r="AO97" t="str">
        <f t="shared" si="22"/>
        <v/>
      </c>
      <c r="AP97" t="str">
        <f t="shared" si="23"/>
        <v/>
      </c>
      <c r="AQ97" t="str">
        <f t="shared" si="24"/>
        <v/>
      </c>
      <c r="AR97" t="str">
        <f t="shared" si="16"/>
        <v/>
      </c>
      <c r="AS97" t="str">
        <f t="shared" si="17"/>
        <v/>
      </c>
    </row>
    <row r="98" spans="1:45" ht="15.75" thickBot="1" x14ac:dyDescent="0.3">
      <c r="A98" s="2" t="s">
        <v>379</v>
      </c>
      <c r="B98" s="3">
        <v>45806</v>
      </c>
      <c r="C98" s="4">
        <v>55</v>
      </c>
      <c r="D98" s="4">
        <v>3.3</v>
      </c>
      <c r="E98" s="4">
        <v>174100</v>
      </c>
      <c r="F98" s="4">
        <v>3.1</v>
      </c>
      <c r="G98" s="4">
        <v>2.7</v>
      </c>
      <c r="H98" s="4">
        <v>22.2</v>
      </c>
      <c r="I98" s="30">
        <v>60</v>
      </c>
      <c r="J98" s="2" t="s">
        <v>140</v>
      </c>
      <c r="K98" s="2">
        <v>-18.399999999999999</v>
      </c>
      <c r="L98" s="2">
        <v>-16.2</v>
      </c>
      <c r="M98" s="2"/>
      <c r="P98" t="s">
        <v>188</v>
      </c>
      <c r="Q98">
        <v>3.16</v>
      </c>
      <c r="R98">
        <v>3.19</v>
      </c>
      <c r="S98">
        <v>3.26</v>
      </c>
      <c r="T98">
        <v>0</v>
      </c>
      <c r="U98">
        <v>0.6</v>
      </c>
      <c r="W98">
        <v>-3</v>
      </c>
      <c r="X98">
        <v>5</v>
      </c>
      <c r="Y98">
        <v>69</v>
      </c>
      <c r="Z98">
        <v>55</v>
      </c>
      <c r="AA98">
        <v>51</v>
      </c>
      <c r="AB98">
        <v>50</v>
      </c>
      <c r="AH98" t="e">
        <f t="shared" ref="AH98:AH129" si="25">IF(AND(V98&gt;=LARGE($V$2:$V$100, 10), W98&gt;=LARGE($W$2:$W$100, 10), X98&gt;=LARGE($X$2:$X$100, 10)), A98, "")</f>
        <v>#NUM!</v>
      </c>
      <c r="AJ98" t="e">
        <f t="shared" si="18"/>
        <v>#NUM!</v>
      </c>
      <c r="AK98" t="e">
        <f t="shared" si="19"/>
        <v>#NUM!</v>
      </c>
      <c r="AL98" t="e">
        <f t="shared" si="20"/>
        <v>#NUM!</v>
      </c>
      <c r="AM98" t="e">
        <f t="shared" si="21"/>
        <v>#NUM!</v>
      </c>
      <c r="AO98" t="str">
        <f t="shared" si="22"/>
        <v/>
      </c>
      <c r="AP98" t="str">
        <f t="shared" si="23"/>
        <v/>
      </c>
      <c r="AQ98" t="str">
        <f t="shared" si="24"/>
        <v/>
      </c>
      <c r="AR98" t="str">
        <f t="shared" si="16"/>
        <v/>
      </c>
      <c r="AS98" t="str">
        <f t="shared" si="17"/>
        <v/>
      </c>
    </row>
    <row r="99" spans="1:45" ht="15.75" thickBot="1" x14ac:dyDescent="0.3">
      <c r="A99" s="2" t="s">
        <v>77</v>
      </c>
      <c r="B99" s="3">
        <v>45806</v>
      </c>
      <c r="C99" s="4">
        <v>30</v>
      </c>
      <c r="D99" s="4">
        <v>26.8</v>
      </c>
      <c r="E99" s="4">
        <v>2779000</v>
      </c>
      <c r="F99" s="4">
        <v>-0.7</v>
      </c>
      <c r="G99" s="4">
        <v>23.7</v>
      </c>
      <c r="H99" s="4">
        <v>13.1</v>
      </c>
      <c r="I99" s="30">
        <v>46.4</v>
      </c>
      <c r="J99" s="2" t="s">
        <v>142</v>
      </c>
      <c r="K99" s="2">
        <v>23.9</v>
      </c>
      <c r="L99" s="2">
        <v>110.6</v>
      </c>
      <c r="M99" s="2"/>
      <c r="P99" t="s">
        <v>188</v>
      </c>
      <c r="Q99">
        <v>27.01</v>
      </c>
      <c r="R99">
        <v>27.63</v>
      </c>
      <c r="S99">
        <v>28.14</v>
      </c>
      <c r="T99">
        <v>0</v>
      </c>
      <c r="U99">
        <v>74.5</v>
      </c>
      <c r="W99">
        <v>-8</v>
      </c>
      <c r="X99">
        <v>3</v>
      </c>
      <c r="Y99">
        <v>58</v>
      </c>
      <c r="Z99">
        <v>45</v>
      </c>
      <c r="AA99">
        <v>41</v>
      </c>
      <c r="AB99">
        <v>41</v>
      </c>
      <c r="AH99" t="e">
        <f t="shared" si="25"/>
        <v>#NUM!</v>
      </c>
      <c r="AJ99" t="e">
        <f t="shared" si="18"/>
        <v>#NUM!</v>
      </c>
      <c r="AK99" t="e">
        <f t="shared" si="19"/>
        <v>#NUM!</v>
      </c>
      <c r="AL99" t="e">
        <f t="shared" si="20"/>
        <v>#NUM!</v>
      </c>
      <c r="AM99" t="e">
        <f t="shared" si="21"/>
        <v>#NUM!</v>
      </c>
      <c r="AO99" t="str">
        <f t="shared" si="22"/>
        <v/>
      </c>
      <c r="AP99" t="str">
        <f t="shared" si="23"/>
        <v/>
      </c>
      <c r="AQ99" t="str">
        <f t="shared" si="24"/>
        <v/>
      </c>
      <c r="AR99" t="str">
        <f t="shared" si="16"/>
        <v/>
      </c>
      <c r="AS99" t="str">
        <f t="shared" si="17"/>
        <v/>
      </c>
    </row>
    <row r="100" spans="1:45" ht="15.75" thickBot="1" x14ac:dyDescent="0.3">
      <c r="A100" s="2" t="s">
        <v>71</v>
      </c>
      <c r="B100" s="3">
        <v>45806</v>
      </c>
      <c r="C100" s="4">
        <v>80</v>
      </c>
      <c r="D100" s="4">
        <v>11.7</v>
      </c>
      <c r="E100" s="4">
        <v>4852200</v>
      </c>
      <c r="F100" s="4">
        <v>0.4</v>
      </c>
      <c r="G100" s="4">
        <v>10.55</v>
      </c>
      <c r="H100" s="4">
        <v>10.9</v>
      </c>
      <c r="I100" s="30">
        <v>55.6</v>
      </c>
      <c r="J100" s="2" t="s">
        <v>144</v>
      </c>
      <c r="K100" s="2">
        <v>6.9</v>
      </c>
      <c r="L100" s="2">
        <v>14.6</v>
      </c>
      <c r="M100" s="2"/>
      <c r="P100" t="s">
        <v>188</v>
      </c>
      <c r="Q100">
        <v>11.55</v>
      </c>
      <c r="R100">
        <v>11.46</v>
      </c>
      <c r="S100">
        <v>11.51</v>
      </c>
      <c r="T100">
        <v>0</v>
      </c>
      <c r="U100">
        <v>56.8</v>
      </c>
      <c r="W100">
        <v>-7</v>
      </c>
      <c r="X100">
        <v>6</v>
      </c>
      <c r="Y100">
        <v>75</v>
      </c>
      <c r="Z100">
        <v>59</v>
      </c>
      <c r="AA100">
        <v>54</v>
      </c>
      <c r="AB100">
        <v>52</v>
      </c>
      <c r="AH100" t="e">
        <f t="shared" si="25"/>
        <v>#NUM!</v>
      </c>
      <c r="AJ100" t="e">
        <f t="shared" si="18"/>
        <v>#NUM!</v>
      </c>
      <c r="AK100" t="e">
        <f t="shared" si="19"/>
        <v>#NUM!</v>
      </c>
      <c r="AL100" t="e">
        <f t="shared" si="20"/>
        <v>#NUM!</v>
      </c>
      <c r="AM100" t="e">
        <f t="shared" si="21"/>
        <v>#NUM!</v>
      </c>
      <c r="AO100" t="str">
        <f t="shared" si="22"/>
        <v/>
      </c>
      <c r="AP100" t="str">
        <f t="shared" si="23"/>
        <v/>
      </c>
      <c r="AQ100" t="str">
        <f t="shared" si="24"/>
        <v/>
      </c>
      <c r="AR100" t="str">
        <f t="shared" si="16"/>
        <v/>
      </c>
      <c r="AS100" t="str">
        <f t="shared" si="17"/>
        <v/>
      </c>
    </row>
    <row r="101" spans="1:45" ht="15.75" thickBot="1" x14ac:dyDescent="0.3">
      <c r="A101" s="2" t="s">
        <v>270</v>
      </c>
      <c r="B101" s="3">
        <v>45806</v>
      </c>
      <c r="C101" s="4">
        <v>90</v>
      </c>
      <c r="D101" s="4">
        <v>57</v>
      </c>
      <c r="E101" s="4">
        <v>264800</v>
      </c>
      <c r="F101" s="4">
        <v>0.2</v>
      </c>
      <c r="G101" s="4">
        <v>37.75</v>
      </c>
      <c r="H101" s="4">
        <v>51</v>
      </c>
      <c r="I101" s="30">
        <v>70</v>
      </c>
      <c r="J101" s="2" t="s">
        <v>234</v>
      </c>
      <c r="K101" s="2">
        <v>38.200000000000003</v>
      </c>
      <c r="L101" s="2">
        <v>37.1</v>
      </c>
      <c r="M101" s="2"/>
      <c r="P101" t="s">
        <v>188</v>
      </c>
      <c r="Q101">
        <v>50.17</v>
      </c>
      <c r="R101">
        <v>50.31</v>
      </c>
      <c r="S101">
        <v>50.97</v>
      </c>
      <c r="T101">
        <v>0</v>
      </c>
      <c r="U101">
        <v>15.1</v>
      </c>
      <c r="W101">
        <v>27</v>
      </c>
      <c r="X101">
        <v>12</v>
      </c>
      <c r="Y101">
        <v>78</v>
      </c>
      <c r="Z101">
        <v>69</v>
      </c>
      <c r="AA101">
        <v>65</v>
      </c>
      <c r="AB101">
        <v>64</v>
      </c>
      <c r="AH101" t="e">
        <f t="shared" si="25"/>
        <v>#NUM!</v>
      </c>
      <c r="AJ101" t="e">
        <f t="shared" si="18"/>
        <v>#NUM!</v>
      </c>
      <c r="AK101" t="e">
        <f t="shared" si="19"/>
        <v>#NUM!</v>
      </c>
      <c r="AL101" t="e">
        <f t="shared" si="20"/>
        <v>#NUM!</v>
      </c>
      <c r="AM101" t="e">
        <f t="shared" si="21"/>
        <v>#NUM!</v>
      </c>
      <c r="AO101" t="str">
        <f t="shared" si="22"/>
        <v>MSH</v>
      </c>
      <c r="AP101">
        <f t="shared" si="23"/>
        <v>90</v>
      </c>
      <c r="AQ101">
        <f t="shared" si="24"/>
        <v>78</v>
      </c>
      <c r="AR101">
        <f t="shared" si="16"/>
        <v>69</v>
      </c>
      <c r="AS101">
        <f t="shared" si="17"/>
        <v>65</v>
      </c>
    </row>
    <row r="102" spans="1:45" ht="15.75" thickBot="1" x14ac:dyDescent="0.3">
      <c r="A102" s="2" t="s">
        <v>100</v>
      </c>
      <c r="B102" s="3">
        <v>45806</v>
      </c>
      <c r="C102" s="4">
        <v>60</v>
      </c>
      <c r="D102" s="4">
        <v>63.4</v>
      </c>
      <c r="E102" s="4">
        <v>3507500</v>
      </c>
      <c r="F102" s="4">
        <v>-0.8</v>
      </c>
      <c r="G102" s="4">
        <v>50.3</v>
      </c>
      <c r="H102" s="4">
        <v>26</v>
      </c>
      <c r="I102" s="30">
        <v>54.1</v>
      </c>
      <c r="J102" s="2" t="s">
        <v>232</v>
      </c>
      <c r="K102" s="2">
        <v>-15.3</v>
      </c>
      <c r="L102" s="2">
        <v>-2.7</v>
      </c>
      <c r="M102" s="2" t="s">
        <v>99</v>
      </c>
      <c r="P102" t="s">
        <v>188</v>
      </c>
      <c r="Q102">
        <v>62.8</v>
      </c>
      <c r="R102">
        <v>62.57</v>
      </c>
      <c r="S102">
        <v>67.91</v>
      </c>
      <c r="T102">
        <v>0</v>
      </c>
      <c r="U102">
        <v>222.4</v>
      </c>
      <c r="W102">
        <v>-13</v>
      </c>
      <c r="X102">
        <v>3</v>
      </c>
      <c r="Y102">
        <v>69</v>
      </c>
      <c r="Z102">
        <v>51</v>
      </c>
      <c r="AA102">
        <v>47</v>
      </c>
      <c r="AB102">
        <v>45</v>
      </c>
      <c r="AH102" t="e">
        <f t="shared" si="25"/>
        <v>#NUM!</v>
      </c>
      <c r="AJ102" t="e">
        <f t="shared" si="18"/>
        <v>#NUM!</v>
      </c>
      <c r="AK102" t="e">
        <f t="shared" si="19"/>
        <v>#NUM!</v>
      </c>
      <c r="AL102" t="e">
        <f t="shared" si="20"/>
        <v>#NUM!</v>
      </c>
      <c r="AM102" t="e">
        <f t="shared" si="21"/>
        <v>#NUM!</v>
      </c>
      <c r="AO102" t="str">
        <f t="shared" si="22"/>
        <v/>
      </c>
      <c r="AP102" t="str">
        <f t="shared" si="23"/>
        <v/>
      </c>
      <c r="AQ102" t="str">
        <f t="shared" si="24"/>
        <v/>
      </c>
      <c r="AR102" t="str">
        <f t="shared" si="16"/>
        <v/>
      </c>
      <c r="AS102" t="str">
        <f t="shared" si="17"/>
        <v/>
      </c>
    </row>
    <row r="103" spans="1:45" ht="15.75" thickBot="1" x14ac:dyDescent="0.3">
      <c r="A103" s="2" t="s">
        <v>17</v>
      </c>
      <c r="B103" s="3">
        <v>45806</v>
      </c>
      <c r="C103" s="4">
        <v>20</v>
      </c>
      <c r="D103" s="4">
        <v>5.6</v>
      </c>
      <c r="E103" s="4">
        <v>2139100</v>
      </c>
      <c r="F103" s="4">
        <v>-1.8</v>
      </c>
      <c r="G103" s="4">
        <v>4.5</v>
      </c>
      <c r="H103" s="4">
        <v>24.4</v>
      </c>
      <c r="I103" s="30">
        <v>46.9</v>
      </c>
      <c r="J103" s="2" t="s">
        <v>140</v>
      </c>
      <c r="K103" s="2">
        <v>-2.1</v>
      </c>
      <c r="L103" s="2">
        <v>-0.1</v>
      </c>
      <c r="M103" s="2"/>
      <c r="P103" t="s">
        <v>188</v>
      </c>
      <c r="Q103">
        <v>5.61</v>
      </c>
      <c r="R103">
        <v>5.91</v>
      </c>
      <c r="S103">
        <v>6.33</v>
      </c>
      <c r="T103">
        <v>0</v>
      </c>
      <c r="U103">
        <v>12</v>
      </c>
      <c r="W103">
        <v>-23</v>
      </c>
      <c r="X103">
        <v>-1</v>
      </c>
      <c r="Y103">
        <v>52</v>
      </c>
      <c r="Z103">
        <v>43</v>
      </c>
      <c r="AA103">
        <v>41</v>
      </c>
      <c r="AB103">
        <v>40</v>
      </c>
      <c r="AH103" t="e">
        <f t="shared" si="25"/>
        <v>#NUM!</v>
      </c>
      <c r="AJ103" t="e">
        <f t="shared" si="18"/>
        <v>#NUM!</v>
      </c>
      <c r="AK103" t="e">
        <f t="shared" si="19"/>
        <v>#NUM!</v>
      </c>
      <c r="AL103" t="e">
        <f t="shared" si="20"/>
        <v>#NUM!</v>
      </c>
      <c r="AM103" t="e">
        <f t="shared" si="21"/>
        <v>#NUM!</v>
      </c>
      <c r="AO103" t="str">
        <f t="shared" si="22"/>
        <v/>
      </c>
      <c r="AP103" t="str">
        <f t="shared" si="23"/>
        <v/>
      </c>
      <c r="AQ103" t="str">
        <f t="shared" si="24"/>
        <v/>
      </c>
      <c r="AR103" t="str">
        <f t="shared" si="16"/>
        <v/>
      </c>
      <c r="AS103" t="str">
        <f t="shared" si="17"/>
        <v/>
      </c>
    </row>
    <row r="104" spans="1:45" ht="15.75" thickBot="1" x14ac:dyDescent="0.3">
      <c r="A104" s="2" t="s">
        <v>117</v>
      </c>
      <c r="B104" s="3">
        <v>45806</v>
      </c>
      <c r="C104" s="4">
        <v>90</v>
      </c>
      <c r="D104" s="4">
        <v>64.3</v>
      </c>
      <c r="E104" s="4">
        <v>7333000</v>
      </c>
      <c r="F104" s="4">
        <v>-0.2</v>
      </c>
      <c r="G104" s="4">
        <v>45.75</v>
      </c>
      <c r="H104" s="4">
        <v>40.5</v>
      </c>
      <c r="I104" s="30">
        <v>65.3</v>
      </c>
      <c r="J104" s="2" t="s">
        <v>141</v>
      </c>
      <c r="K104" s="2">
        <v>19.8</v>
      </c>
      <c r="L104" s="2">
        <v>32.1</v>
      </c>
      <c r="M104" s="2" t="s">
        <v>99</v>
      </c>
      <c r="P104" t="s">
        <v>188</v>
      </c>
      <c r="Q104">
        <v>62.91</v>
      </c>
      <c r="R104">
        <v>59.63</v>
      </c>
      <c r="S104">
        <v>60.08</v>
      </c>
      <c r="T104">
        <v>0</v>
      </c>
      <c r="U104">
        <v>471.5</v>
      </c>
      <c r="W104">
        <v>-24</v>
      </c>
      <c r="X104">
        <v>10</v>
      </c>
      <c r="Y104">
        <v>66</v>
      </c>
      <c r="Z104">
        <v>52</v>
      </c>
      <c r="AA104">
        <v>48</v>
      </c>
      <c r="AB104">
        <v>46</v>
      </c>
      <c r="AH104" t="e">
        <f t="shared" si="25"/>
        <v>#NUM!</v>
      </c>
      <c r="AJ104" t="e">
        <f t="shared" si="18"/>
        <v>#NUM!</v>
      </c>
      <c r="AK104" t="e">
        <f t="shared" si="19"/>
        <v>#NUM!</v>
      </c>
      <c r="AL104" t="e">
        <f t="shared" si="20"/>
        <v>#NUM!</v>
      </c>
      <c r="AM104" t="e">
        <f t="shared" si="21"/>
        <v>#NUM!</v>
      </c>
      <c r="AO104" t="str">
        <f t="shared" si="22"/>
        <v/>
      </c>
      <c r="AP104" t="str">
        <f t="shared" si="23"/>
        <v/>
      </c>
      <c r="AQ104" t="str">
        <f t="shared" si="24"/>
        <v/>
      </c>
      <c r="AR104" t="str">
        <f t="shared" si="16"/>
        <v/>
      </c>
      <c r="AS104" t="str">
        <f t="shared" si="17"/>
        <v/>
      </c>
    </row>
    <row r="105" spans="1:45" ht="15.75" thickBot="1" x14ac:dyDescent="0.3">
      <c r="A105" s="2" t="s">
        <v>193</v>
      </c>
      <c r="B105" s="3">
        <v>45806</v>
      </c>
      <c r="C105" s="4">
        <v>90</v>
      </c>
      <c r="D105" s="4">
        <v>22.6</v>
      </c>
      <c r="E105" s="4">
        <v>340600</v>
      </c>
      <c r="F105" s="4">
        <v>-0.4</v>
      </c>
      <c r="G105" s="4">
        <v>16.95</v>
      </c>
      <c r="H105" s="4">
        <v>33.299999999999997</v>
      </c>
      <c r="I105" s="30">
        <v>64.8</v>
      </c>
      <c r="J105" s="2" t="s">
        <v>232</v>
      </c>
      <c r="K105" s="2">
        <v>37.4</v>
      </c>
      <c r="L105" s="2">
        <v>40.1</v>
      </c>
      <c r="M105" s="2"/>
      <c r="P105" t="s">
        <v>188</v>
      </c>
      <c r="Q105">
        <v>22.01</v>
      </c>
      <c r="R105">
        <v>20.97</v>
      </c>
      <c r="S105">
        <v>20.3</v>
      </c>
      <c r="T105">
        <v>0</v>
      </c>
      <c r="U105">
        <v>7.7</v>
      </c>
      <c r="W105">
        <v>-23</v>
      </c>
      <c r="X105">
        <v>5</v>
      </c>
      <c r="Y105">
        <v>60</v>
      </c>
      <c r="Z105">
        <v>49</v>
      </c>
      <c r="AA105">
        <v>46</v>
      </c>
      <c r="AB105">
        <v>44</v>
      </c>
      <c r="AH105" t="e">
        <f t="shared" si="25"/>
        <v>#NUM!</v>
      </c>
      <c r="AJ105" t="e">
        <f t="shared" si="18"/>
        <v>#NUM!</v>
      </c>
      <c r="AK105" t="e">
        <f t="shared" si="19"/>
        <v>#NUM!</v>
      </c>
      <c r="AL105" t="e">
        <f t="shared" si="20"/>
        <v>#NUM!</v>
      </c>
      <c r="AM105" t="e">
        <f t="shared" si="21"/>
        <v>#NUM!</v>
      </c>
      <c r="AO105" t="str">
        <f t="shared" si="22"/>
        <v/>
      </c>
      <c r="AP105" t="str">
        <f t="shared" si="23"/>
        <v/>
      </c>
      <c r="AQ105" t="str">
        <f t="shared" si="24"/>
        <v/>
      </c>
      <c r="AR105" t="str">
        <f t="shared" si="16"/>
        <v/>
      </c>
      <c r="AS105" t="str">
        <f t="shared" si="17"/>
        <v/>
      </c>
    </row>
    <row r="106" spans="1:45" ht="15.75" thickBot="1" x14ac:dyDescent="0.3">
      <c r="A106" s="2" t="s">
        <v>8</v>
      </c>
      <c r="B106" s="3">
        <v>45806</v>
      </c>
      <c r="C106" s="4">
        <v>15</v>
      </c>
      <c r="D106" s="4">
        <v>20.7</v>
      </c>
      <c r="E106" s="4">
        <v>1112200</v>
      </c>
      <c r="F106" s="4">
        <v>2.2000000000000002</v>
      </c>
      <c r="G106" s="4">
        <v>19.149999999999999</v>
      </c>
      <c r="H106" s="4">
        <v>8.1</v>
      </c>
      <c r="I106" s="30">
        <v>44</v>
      </c>
      <c r="J106" s="2" t="s">
        <v>140</v>
      </c>
      <c r="K106" s="2">
        <v>-19.399999999999999</v>
      </c>
      <c r="L106" s="2">
        <v>55.4</v>
      </c>
      <c r="M106" s="2"/>
      <c r="P106" t="s">
        <v>188</v>
      </c>
      <c r="Q106">
        <v>20.92</v>
      </c>
      <c r="R106">
        <v>22.31</v>
      </c>
      <c r="S106">
        <v>25.12</v>
      </c>
      <c r="T106">
        <v>0</v>
      </c>
      <c r="U106">
        <v>23</v>
      </c>
      <c r="W106">
        <v>-5</v>
      </c>
      <c r="X106">
        <v>0</v>
      </c>
      <c r="Y106">
        <v>49</v>
      </c>
      <c r="Z106">
        <v>48</v>
      </c>
      <c r="AA106">
        <v>47</v>
      </c>
      <c r="AB106">
        <v>47</v>
      </c>
      <c r="AH106" t="e">
        <f t="shared" si="25"/>
        <v>#NUM!</v>
      </c>
      <c r="AJ106" t="e">
        <f t="shared" si="18"/>
        <v>#NUM!</v>
      </c>
      <c r="AK106" t="e">
        <f t="shared" si="19"/>
        <v>#NUM!</v>
      </c>
      <c r="AL106" t="e">
        <f t="shared" si="20"/>
        <v>#NUM!</v>
      </c>
      <c r="AM106" t="e">
        <f t="shared" si="21"/>
        <v>#NUM!</v>
      </c>
      <c r="AO106" t="str">
        <f t="shared" si="22"/>
        <v/>
      </c>
      <c r="AP106" t="str">
        <f t="shared" si="23"/>
        <v/>
      </c>
      <c r="AQ106" t="str">
        <f t="shared" si="24"/>
        <v/>
      </c>
      <c r="AR106" t="str">
        <f t="shared" si="16"/>
        <v/>
      </c>
      <c r="AS106" t="str">
        <f t="shared" si="17"/>
        <v/>
      </c>
    </row>
    <row r="107" spans="1:45" ht="15.75" thickBot="1" x14ac:dyDescent="0.3">
      <c r="A107" s="2" t="s">
        <v>108</v>
      </c>
      <c r="B107" s="3">
        <v>45806</v>
      </c>
      <c r="C107" s="4">
        <v>30</v>
      </c>
      <c r="D107" s="4">
        <v>13.15</v>
      </c>
      <c r="E107" s="4">
        <v>7832600</v>
      </c>
      <c r="F107" s="4">
        <v>0.8</v>
      </c>
      <c r="G107" s="4">
        <v>11.05</v>
      </c>
      <c r="H107" s="4">
        <v>19</v>
      </c>
      <c r="I107" s="30">
        <v>58.4</v>
      </c>
      <c r="J107" s="2" t="s">
        <v>152</v>
      </c>
      <c r="K107" s="2">
        <v>-18.3</v>
      </c>
      <c r="L107" s="2">
        <v>32.5</v>
      </c>
      <c r="M107" s="2"/>
      <c r="O107" t="s">
        <v>159</v>
      </c>
      <c r="P107" t="s">
        <v>188</v>
      </c>
      <c r="Q107">
        <v>12.61</v>
      </c>
      <c r="R107">
        <v>13.18</v>
      </c>
      <c r="S107">
        <v>14.32</v>
      </c>
      <c r="T107">
        <v>0</v>
      </c>
      <c r="U107">
        <v>103</v>
      </c>
      <c r="W107">
        <v>8</v>
      </c>
      <c r="X107">
        <v>9</v>
      </c>
      <c r="Y107">
        <v>68</v>
      </c>
      <c r="Z107">
        <v>58</v>
      </c>
      <c r="AA107">
        <v>55</v>
      </c>
      <c r="AB107">
        <v>54</v>
      </c>
      <c r="AH107" t="e">
        <f t="shared" si="25"/>
        <v>#NUM!</v>
      </c>
      <c r="AJ107" t="e">
        <f t="shared" si="18"/>
        <v>#NUM!</v>
      </c>
      <c r="AK107" t="e">
        <f t="shared" si="19"/>
        <v>#NUM!</v>
      </c>
      <c r="AL107" t="e">
        <f t="shared" si="20"/>
        <v>#NUM!</v>
      </c>
      <c r="AM107" t="e">
        <f t="shared" si="21"/>
        <v>#NUM!</v>
      </c>
      <c r="AO107" t="str">
        <f t="shared" si="22"/>
        <v/>
      </c>
      <c r="AP107" t="str">
        <f t="shared" si="23"/>
        <v/>
      </c>
      <c r="AQ107" t="str">
        <f t="shared" si="24"/>
        <v/>
      </c>
      <c r="AR107" t="str">
        <f t="shared" si="16"/>
        <v/>
      </c>
      <c r="AS107" t="str">
        <f t="shared" si="17"/>
        <v/>
      </c>
    </row>
    <row r="108" spans="1:45" ht="15.75" thickBot="1" x14ac:dyDescent="0.3">
      <c r="A108" s="2" t="s">
        <v>74</v>
      </c>
      <c r="B108" s="3">
        <v>45806</v>
      </c>
      <c r="C108" s="4">
        <v>90</v>
      </c>
      <c r="D108" s="4">
        <v>38.35</v>
      </c>
      <c r="E108" s="4">
        <v>6268500</v>
      </c>
      <c r="F108" s="4">
        <v>3.6</v>
      </c>
      <c r="G108" s="4">
        <v>25.75</v>
      </c>
      <c r="H108" s="4">
        <v>48.9</v>
      </c>
      <c r="I108" s="30">
        <v>82.1</v>
      </c>
      <c r="J108" s="2" t="s">
        <v>143</v>
      </c>
      <c r="K108" s="2">
        <v>1</v>
      </c>
      <c r="L108" s="2">
        <v>22.8</v>
      </c>
      <c r="M108" s="2"/>
      <c r="P108" t="s">
        <v>188</v>
      </c>
      <c r="Q108">
        <v>33.26</v>
      </c>
      <c r="R108">
        <v>31.89</v>
      </c>
      <c r="S108">
        <v>34.58</v>
      </c>
      <c r="T108">
        <v>0</v>
      </c>
      <c r="U108">
        <v>240.4</v>
      </c>
      <c r="W108">
        <v>-22</v>
      </c>
      <c r="X108">
        <v>0</v>
      </c>
      <c r="Y108">
        <v>53</v>
      </c>
      <c r="Z108">
        <v>44</v>
      </c>
      <c r="AA108">
        <v>42</v>
      </c>
      <c r="AB108">
        <v>42</v>
      </c>
      <c r="AH108" t="e">
        <f t="shared" si="25"/>
        <v>#NUM!</v>
      </c>
      <c r="AJ108" t="e">
        <f t="shared" si="18"/>
        <v>#NUM!</v>
      </c>
      <c r="AK108" t="e">
        <f t="shared" si="19"/>
        <v>#NUM!</v>
      </c>
      <c r="AL108" t="e">
        <f t="shared" si="20"/>
        <v>#NUM!</v>
      </c>
      <c r="AM108" t="e">
        <f t="shared" si="21"/>
        <v>#NUM!</v>
      </c>
      <c r="AO108" t="str">
        <f t="shared" si="22"/>
        <v/>
      </c>
      <c r="AP108" t="str">
        <f t="shared" si="23"/>
        <v/>
      </c>
      <c r="AQ108" t="str">
        <f t="shared" si="24"/>
        <v/>
      </c>
      <c r="AR108" t="str">
        <f t="shared" si="16"/>
        <v/>
      </c>
      <c r="AS108" t="str">
        <f t="shared" si="17"/>
        <v/>
      </c>
    </row>
    <row r="109" spans="1:45" ht="15.75" thickBot="1" x14ac:dyDescent="0.3">
      <c r="A109" s="2" t="s">
        <v>1</v>
      </c>
      <c r="B109" s="3">
        <v>45806</v>
      </c>
      <c r="C109" s="4">
        <v>90</v>
      </c>
      <c r="D109" s="4">
        <v>5.2</v>
      </c>
      <c r="E109" s="4">
        <v>480200</v>
      </c>
      <c r="F109" s="4">
        <v>0</v>
      </c>
      <c r="G109" s="4">
        <v>3.6</v>
      </c>
      <c r="H109" s="4">
        <v>44.4</v>
      </c>
      <c r="I109" s="30">
        <v>65.099999999999994</v>
      </c>
      <c r="J109" s="2" t="s">
        <v>143</v>
      </c>
      <c r="K109" s="2">
        <v>10.8</v>
      </c>
      <c r="L109" s="2">
        <v>-26</v>
      </c>
      <c r="M109" s="2"/>
      <c r="P109" t="s">
        <v>188</v>
      </c>
      <c r="Q109">
        <v>4.76</v>
      </c>
      <c r="R109">
        <v>4.87</v>
      </c>
      <c r="S109">
        <v>4.7300000000000004</v>
      </c>
      <c r="T109">
        <v>0</v>
      </c>
      <c r="U109">
        <v>2.5</v>
      </c>
      <c r="W109">
        <v>-8</v>
      </c>
      <c r="X109">
        <v>1</v>
      </c>
      <c r="Y109">
        <v>55</v>
      </c>
      <c r="Z109">
        <v>44</v>
      </c>
      <c r="AA109">
        <v>43</v>
      </c>
      <c r="AB109">
        <v>43</v>
      </c>
      <c r="AH109" t="e">
        <f t="shared" si="25"/>
        <v>#NUM!</v>
      </c>
      <c r="AJ109" t="e">
        <f t="shared" si="18"/>
        <v>#NUM!</v>
      </c>
      <c r="AK109" t="e">
        <f t="shared" si="19"/>
        <v>#NUM!</v>
      </c>
      <c r="AL109" t="e">
        <f t="shared" si="20"/>
        <v>#NUM!</v>
      </c>
      <c r="AM109" t="e">
        <f t="shared" si="21"/>
        <v>#NUM!</v>
      </c>
      <c r="AO109" t="str">
        <f t="shared" si="22"/>
        <v/>
      </c>
      <c r="AP109" t="str">
        <f t="shared" si="23"/>
        <v/>
      </c>
      <c r="AQ109" t="str">
        <f t="shared" si="24"/>
        <v/>
      </c>
      <c r="AR109" t="str">
        <f t="shared" si="16"/>
        <v/>
      </c>
      <c r="AS109" t="str">
        <f t="shared" si="17"/>
        <v/>
      </c>
    </row>
    <row r="110" spans="1:45" ht="15.75" thickBot="1" x14ac:dyDescent="0.3">
      <c r="A110" s="2" t="s">
        <v>364</v>
      </c>
      <c r="B110" s="3">
        <v>45806</v>
      </c>
      <c r="C110" s="4">
        <v>30</v>
      </c>
      <c r="D110" s="4">
        <v>18.5</v>
      </c>
      <c r="E110" s="4">
        <v>570500</v>
      </c>
      <c r="F110" s="4">
        <v>0.3</v>
      </c>
      <c r="G110" s="4">
        <v>16.75</v>
      </c>
      <c r="H110" s="4">
        <v>10.4</v>
      </c>
      <c r="I110" s="30">
        <v>51</v>
      </c>
      <c r="J110" s="2" t="s">
        <v>233</v>
      </c>
      <c r="K110" s="2">
        <v>-15.6</v>
      </c>
      <c r="L110" s="2">
        <v>-4.2</v>
      </c>
      <c r="M110" s="2"/>
      <c r="P110" t="s">
        <v>188</v>
      </c>
      <c r="Q110">
        <v>18.47</v>
      </c>
      <c r="R110">
        <v>18.61</v>
      </c>
      <c r="S110">
        <v>19.149999999999999</v>
      </c>
      <c r="T110">
        <v>0</v>
      </c>
      <c r="U110">
        <v>10.6</v>
      </c>
      <c r="W110">
        <v>44</v>
      </c>
      <c r="X110">
        <v>17</v>
      </c>
      <c r="Y110">
        <v>75</v>
      </c>
      <c r="Z110">
        <v>71</v>
      </c>
      <c r="AA110">
        <v>69</v>
      </c>
      <c r="AB110">
        <v>67</v>
      </c>
      <c r="AH110" t="e">
        <f t="shared" si="25"/>
        <v>#NUM!</v>
      </c>
      <c r="AJ110" t="e">
        <f t="shared" si="18"/>
        <v>#NUM!</v>
      </c>
      <c r="AK110" t="e">
        <f t="shared" si="19"/>
        <v>#NUM!</v>
      </c>
      <c r="AL110" t="e">
        <f t="shared" si="20"/>
        <v>#NUM!</v>
      </c>
      <c r="AM110" t="e">
        <f t="shared" si="21"/>
        <v>#NUM!</v>
      </c>
      <c r="AO110" t="str">
        <f t="shared" si="22"/>
        <v>NT2</v>
      </c>
      <c r="AP110">
        <f t="shared" si="23"/>
        <v>30</v>
      </c>
      <c r="AQ110">
        <f t="shared" si="24"/>
        <v>75</v>
      </c>
      <c r="AR110">
        <f t="shared" si="16"/>
        <v>71</v>
      </c>
      <c r="AS110">
        <f t="shared" si="17"/>
        <v>69</v>
      </c>
    </row>
    <row r="111" spans="1:45" ht="15.75" thickBot="1" x14ac:dyDescent="0.3">
      <c r="A111" s="2" t="s">
        <v>91</v>
      </c>
      <c r="B111" s="3">
        <v>45806</v>
      </c>
      <c r="C111" s="4">
        <v>60</v>
      </c>
      <c r="D111" s="4">
        <v>16.899999999999999</v>
      </c>
      <c r="E111" s="4">
        <v>6490000</v>
      </c>
      <c r="F111" s="4">
        <v>7</v>
      </c>
      <c r="G111" s="4">
        <v>12.3</v>
      </c>
      <c r="H111" s="4">
        <v>37.4</v>
      </c>
      <c r="I111" s="30">
        <v>66.900000000000006</v>
      </c>
      <c r="J111" s="2" t="s">
        <v>143</v>
      </c>
      <c r="K111" s="2">
        <v>9</v>
      </c>
      <c r="L111" s="2">
        <v>98.5</v>
      </c>
      <c r="M111" s="2"/>
      <c r="N111" t="s">
        <v>158</v>
      </c>
      <c r="P111" t="s">
        <v>188</v>
      </c>
      <c r="Q111">
        <v>15.14</v>
      </c>
      <c r="R111">
        <v>15.17</v>
      </c>
      <c r="S111">
        <v>17.350000000000001</v>
      </c>
      <c r="T111">
        <v>0</v>
      </c>
      <c r="U111">
        <v>109.7</v>
      </c>
      <c r="W111">
        <v>-6</v>
      </c>
      <c r="X111">
        <v>4</v>
      </c>
      <c r="Y111">
        <v>61</v>
      </c>
      <c r="Z111">
        <v>53</v>
      </c>
      <c r="AA111">
        <v>50</v>
      </c>
      <c r="AB111">
        <v>48</v>
      </c>
      <c r="AH111" t="e">
        <f t="shared" si="25"/>
        <v>#NUM!</v>
      </c>
      <c r="AJ111" t="e">
        <f t="shared" si="18"/>
        <v>#NUM!</v>
      </c>
      <c r="AK111" t="e">
        <f t="shared" si="19"/>
        <v>#NUM!</v>
      </c>
      <c r="AL111" t="e">
        <f t="shared" si="20"/>
        <v>#NUM!</v>
      </c>
      <c r="AM111" t="e">
        <f t="shared" si="21"/>
        <v>#NUM!</v>
      </c>
      <c r="AO111" t="str">
        <f t="shared" si="22"/>
        <v/>
      </c>
      <c r="AP111" t="str">
        <f t="shared" si="23"/>
        <v/>
      </c>
      <c r="AQ111" t="str">
        <f t="shared" si="24"/>
        <v/>
      </c>
      <c r="AR111" t="str">
        <f t="shared" si="16"/>
        <v/>
      </c>
      <c r="AS111" t="str">
        <f t="shared" si="17"/>
        <v/>
      </c>
    </row>
    <row r="112" spans="1:45" ht="15.75" thickBot="1" x14ac:dyDescent="0.3">
      <c r="A112" s="2" t="s">
        <v>380</v>
      </c>
      <c r="B112" s="3">
        <v>45806</v>
      </c>
      <c r="C112" s="4">
        <v>85</v>
      </c>
      <c r="D112" s="4">
        <v>11.4</v>
      </c>
      <c r="E112" s="4">
        <v>799300</v>
      </c>
      <c r="F112" s="4">
        <v>0.9</v>
      </c>
      <c r="G112" s="4">
        <v>9.1999999999999993</v>
      </c>
      <c r="H112" s="4">
        <v>23.9</v>
      </c>
      <c r="I112" s="30">
        <v>64.8</v>
      </c>
      <c r="J112" s="2" t="s">
        <v>144</v>
      </c>
      <c r="K112" s="2">
        <v>7.7</v>
      </c>
      <c r="L112" s="2">
        <v>-33.9</v>
      </c>
      <c r="M112" s="2"/>
      <c r="P112" t="s">
        <v>188</v>
      </c>
      <c r="Q112">
        <v>10.74</v>
      </c>
      <c r="R112">
        <v>10.86</v>
      </c>
      <c r="S112">
        <v>9.8699999999999992</v>
      </c>
      <c r="T112">
        <v>0</v>
      </c>
      <c r="U112">
        <v>9.1</v>
      </c>
      <c r="W112">
        <v>-32</v>
      </c>
      <c r="X112">
        <v>1</v>
      </c>
      <c r="Y112">
        <v>60</v>
      </c>
      <c r="Z112">
        <v>42</v>
      </c>
      <c r="AA112">
        <v>38</v>
      </c>
      <c r="AB112">
        <v>37</v>
      </c>
      <c r="AH112" t="e">
        <f t="shared" si="25"/>
        <v>#NUM!</v>
      </c>
      <c r="AJ112" t="e">
        <f t="shared" si="18"/>
        <v>#NUM!</v>
      </c>
      <c r="AK112" t="e">
        <f t="shared" si="19"/>
        <v>#NUM!</v>
      </c>
      <c r="AL112" t="e">
        <f t="shared" si="20"/>
        <v>#NUM!</v>
      </c>
      <c r="AM112" t="e">
        <f t="shared" si="21"/>
        <v>#NUM!</v>
      </c>
      <c r="AO112" t="str">
        <f t="shared" si="22"/>
        <v/>
      </c>
      <c r="AP112" t="str">
        <f t="shared" si="23"/>
        <v/>
      </c>
      <c r="AQ112" t="str">
        <f t="shared" si="24"/>
        <v/>
      </c>
      <c r="AR112" t="str">
        <f t="shared" si="16"/>
        <v/>
      </c>
      <c r="AS112" t="str">
        <f t="shared" si="17"/>
        <v/>
      </c>
    </row>
    <row r="113" spans="1:45" ht="15.75" thickBot="1" x14ac:dyDescent="0.3">
      <c r="A113" s="2" t="s">
        <v>20</v>
      </c>
      <c r="B113" s="3">
        <v>45806</v>
      </c>
      <c r="C113" s="4">
        <v>90</v>
      </c>
      <c r="D113" s="4">
        <v>13.95</v>
      </c>
      <c r="E113" s="4">
        <v>62812100</v>
      </c>
      <c r="F113" s="4">
        <v>6.9</v>
      </c>
      <c r="G113" s="4">
        <v>7.88</v>
      </c>
      <c r="H113" s="4">
        <v>77</v>
      </c>
      <c r="I113" s="30">
        <v>76.2</v>
      </c>
      <c r="J113" s="2" t="s">
        <v>143</v>
      </c>
      <c r="K113" s="2">
        <v>8.6</v>
      </c>
      <c r="L113" s="2">
        <v>-32.799999999999997</v>
      </c>
      <c r="M113" s="2" t="s">
        <v>99</v>
      </c>
      <c r="P113" t="s">
        <v>188</v>
      </c>
      <c r="Q113">
        <v>12.38</v>
      </c>
      <c r="R113">
        <v>11</v>
      </c>
      <c r="S113">
        <v>10.46</v>
      </c>
      <c r="T113">
        <v>0</v>
      </c>
      <c r="U113">
        <v>876.2</v>
      </c>
      <c r="W113">
        <v>-13</v>
      </c>
      <c r="X113">
        <v>3</v>
      </c>
      <c r="Y113">
        <v>52</v>
      </c>
      <c r="Z113">
        <v>48</v>
      </c>
      <c r="AA113">
        <v>46</v>
      </c>
      <c r="AB113">
        <v>45</v>
      </c>
      <c r="AH113" t="e">
        <f t="shared" si="25"/>
        <v>#NUM!</v>
      </c>
      <c r="AJ113" t="e">
        <f t="shared" si="18"/>
        <v>#NUM!</v>
      </c>
      <c r="AK113" t="e">
        <f t="shared" si="19"/>
        <v>#NUM!</v>
      </c>
      <c r="AL113" t="e">
        <f t="shared" si="20"/>
        <v>#NUM!</v>
      </c>
      <c r="AM113" t="e">
        <f t="shared" si="21"/>
        <v>#NUM!</v>
      </c>
      <c r="AO113" t="str">
        <f t="shared" si="22"/>
        <v/>
      </c>
      <c r="AP113" t="str">
        <f t="shared" si="23"/>
        <v/>
      </c>
      <c r="AQ113" t="str">
        <f t="shared" si="24"/>
        <v/>
      </c>
      <c r="AR113" t="str">
        <f t="shared" si="16"/>
        <v/>
      </c>
      <c r="AS113" t="str">
        <f t="shared" si="17"/>
        <v/>
      </c>
    </row>
    <row r="114" spans="1:45" ht="15.75" thickBot="1" x14ac:dyDescent="0.3">
      <c r="A114" s="2" t="s">
        <v>119</v>
      </c>
      <c r="B114" s="3">
        <v>45806</v>
      </c>
      <c r="C114" s="4">
        <v>55</v>
      </c>
      <c r="D114" s="4">
        <v>10.8</v>
      </c>
      <c r="E114" s="4">
        <v>1897800</v>
      </c>
      <c r="F114" s="4">
        <v>-0.5</v>
      </c>
      <c r="G114" s="4">
        <v>9.8000000000000007</v>
      </c>
      <c r="H114" s="4">
        <v>10.199999999999999</v>
      </c>
      <c r="I114" s="30">
        <v>52.5</v>
      </c>
      <c r="J114" s="2" t="s">
        <v>144</v>
      </c>
      <c r="K114" s="2">
        <v>-1.9</v>
      </c>
      <c r="L114" s="2">
        <v>21.8</v>
      </c>
      <c r="M114" s="2"/>
      <c r="P114" t="s">
        <v>188</v>
      </c>
      <c r="Q114">
        <v>10.72</v>
      </c>
      <c r="R114">
        <v>10.73</v>
      </c>
      <c r="S114">
        <v>10.93</v>
      </c>
      <c r="T114">
        <v>0</v>
      </c>
      <c r="U114">
        <v>20.5</v>
      </c>
      <c r="W114">
        <v>-26</v>
      </c>
      <c r="X114">
        <v>4</v>
      </c>
      <c r="Y114">
        <v>60</v>
      </c>
      <c r="Z114">
        <v>47</v>
      </c>
      <c r="AA114">
        <v>43</v>
      </c>
      <c r="AB114">
        <v>42</v>
      </c>
      <c r="AH114" t="e">
        <f t="shared" si="25"/>
        <v>#NUM!</v>
      </c>
      <c r="AJ114" t="e">
        <f t="shared" si="18"/>
        <v>#NUM!</v>
      </c>
      <c r="AK114" t="e">
        <f t="shared" si="19"/>
        <v>#NUM!</v>
      </c>
      <c r="AL114" t="e">
        <f t="shared" si="20"/>
        <v>#NUM!</v>
      </c>
      <c r="AM114" t="e">
        <f t="shared" si="21"/>
        <v>#NUM!</v>
      </c>
      <c r="AO114" t="str">
        <f t="shared" si="22"/>
        <v/>
      </c>
      <c r="AP114" t="str">
        <f t="shared" si="23"/>
        <v/>
      </c>
      <c r="AQ114" t="str">
        <f t="shared" si="24"/>
        <v/>
      </c>
      <c r="AR114" t="str">
        <f t="shared" si="16"/>
        <v/>
      </c>
      <c r="AS114" t="str">
        <f t="shared" si="17"/>
        <v/>
      </c>
    </row>
    <row r="115" spans="1:45" ht="15.75" thickBot="1" x14ac:dyDescent="0.3">
      <c r="A115" s="2" t="s">
        <v>80</v>
      </c>
      <c r="B115" s="3">
        <v>45806</v>
      </c>
      <c r="C115" s="4">
        <v>30</v>
      </c>
      <c r="D115" s="4">
        <v>8.73</v>
      </c>
      <c r="E115" s="4">
        <v>2964300</v>
      </c>
      <c r="F115" s="4">
        <v>-1.5</v>
      </c>
      <c r="G115" s="4">
        <v>7.19</v>
      </c>
      <c r="H115" s="4">
        <v>21.4</v>
      </c>
      <c r="I115" s="30">
        <v>49.3</v>
      </c>
      <c r="J115" s="2" t="s">
        <v>142</v>
      </c>
      <c r="K115" s="2">
        <v>-35.200000000000003</v>
      </c>
      <c r="L115" s="2">
        <v>23.8</v>
      </c>
      <c r="M115" s="2"/>
      <c r="P115" t="s">
        <v>188</v>
      </c>
      <c r="Q115">
        <v>8.6199999999999992</v>
      </c>
      <c r="R115">
        <v>9.0500000000000007</v>
      </c>
      <c r="S115">
        <v>12.51</v>
      </c>
      <c r="T115">
        <v>0</v>
      </c>
      <c r="U115">
        <v>25.9</v>
      </c>
      <c r="W115">
        <v>-18</v>
      </c>
      <c r="X115">
        <v>5</v>
      </c>
      <c r="Y115">
        <v>65</v>
      </c>
      <c r="Z115">
        <v>54</v>
      </c>
      <c r="AA115">
        <v>50</v>
      </c>
      <c r="AB115">
        <v>48</v>
      </c>
      <c r="AH115" t="e">
        <f t="shared" si="25"/>
        <v>#NUM!</v>
      </c>
      <c r="AJ115" t="e">
        <f t="shared" si="18"/>
        <v>#NUM!</v>
      </c>
      <c r="AK115" t="e">
        <f t="shared" si="19"/>
        <v>#NUM!</v>
      </c>
      <c r="AL115" t="e">
        <f t="shared" si="20"/>
        <v>#NUM!</v>
      </c>
      <c r="AM115" t="e">
        <f t="shared" si="21"/>
        <v>#NUM!</v>
      </c>
      <c r="AO115" t="str">
        <f t="shared" si="22"/>
        <v/>
      </c>
      <c r="AP115" t="str">
        <f t="shared" si="23"/>
        <v/>
      </c>
      <c r="AQ115" t="str">
        <f t="shared" si="24"/>
        <v/>
      </c>
      <c r="AR115" t="str">
        <f t="shared" si="16"/>
        <v/>
      </c>
      <c r="AS115" t="str">
        <f t="shared" si="17"/>
        <v/>
      </c>
    </row>
    <row r="116" spans="1:45" ht="15.75" thickBot="1" x14ac:dyDescent="0.3">
      <c r="A116" s="2" t="s">
        <v>104</v>
      </c>
      <c r="B116" s="5">
        <v>45806</v>
      </c>
      <c r="C116" s="2">
        <v>90</v>
      </c>
      <c r="D116" s="2">
        <v>26.75</v>
      </c>
      <c r="E116" s="2">
        <v>918900</v>
      </c>
      <c r="F116" s="2">
        <v>0</v>
      </c>
      <c r="G116" s="2">
        <v>21</v>
      </c>
      <c r="H116" s="2">
        <v>27.4</v>
      </c>
      <c r="I116" s="24">
        <v>71.5</v>
      </c>
      <c r="J116" s="2" t="s">
        <v>232</v>
      </c>
      <c r="K116" s="2">
        <v>22.7</v>
      </c>
      <c r="L116" s="2">
        <v>18.5</v>
      </c>
      <c r="M116" s="2"/>
      <c r="P116" t="s">
        <v>188</v>
      </c>
      <c r="Q116">
        <v>24.28</v>
      </c>
      <c r="R116">
        <v>24.47</v>
      </c>
      <c r="S116">
        <v>24.64</v>
      </c>
      <c r="T116">
        <v>0</v>
      </c>
      <c r="U116">
        <v>24.6</v>
      </c>
      <c r="W116">
        <v>-32</v>
      </c>
      <c r="X116">
        <v>0</v>
      </c>
      <c r="Y116">
        <v>57</v>
      </c>
      <c r="Z116">
        <v>41</v>
      </c>
      <c r="AA116">
        <v>36</v>
      </c>
      <c r="AB116">
        <v>35</v>
      </c>
      <c r="AH116" t="e">
        <f t="shared" si="25"/>
        <v>#NUM!</v>
      </c>
      <c r="AJ116" t="e">
        <f t="shared" si="18"/>
        <v>#NUM!</v>
      </c>
      <c r="AK116" t="e">
        <f t="shared" si="19"/>
        <v>#NUM!</v>
      </c>
      <c r="AL116" t="e">
        <f t="shared" si="20"/>
        <v>#NUM!</v>
      </c>
      <c r="AM116" t="e">
        <f t="shared" si="21"/>
        <v>#NUM!</v>
      </c>
      <c r="AO116" t="str">
        <f t="shared" si="22"/>
        <v/>
      </c>
      <c r="AP116" t="str">
        <f t="shared" si="23"/>
        <v/>
      </c>
      <c r="AQ116" t="str">
        <f t="shared" si="24"/>
        <v/>
      </c>
      <c r="AR116" t="str">
        <f t="shared" si="16"/>
        <v/>
      </c>
      <c r="AS116" t="str">
        <f t="shared" si="17"/>
        <v/>
      </c>
    </row>
    <row r="117" spans="1:45" ht="15.75" thickBot="1" x14ac:dyDescent="0.3">
      <c r="A117" s="2" t="s">
        <v>114</v>
      </c>
      <c r="B117" s="5">
        <v>45806</v>
      </c>
      <c r="C117" s="2">
        <v>60</v>
      </c>
      <c r="D117" s="2">
        <v>22.6</v>
      </c>
      <c r="E117" s="2">
        <v>2522900</v>
      </c>
      <c r="F117" s="2">
        <v>-0.9</v>
      </c>
      <c r="G117" s="2">
        <v>18.399999999999999</v>
      </c>
      <c r="H117" s="2">
        <v>22.8</v>
      </c>
      <c r="I117" s="24">
        <v>57.1</v>
      </c>
      <c r="J117" s="2" t="s">
        <v>233</v>
      </c>
      <c r="K117" s="2">
        <v>-1.6</v>
      </c>
      <c r="L117" s="2">
        <v>9.3000000000000007</v>
      </c>
      <c r="M117" s="2"/>
      <c r="P117" t="s">
        <v>188</v>
      </c>
      <c r="Q117">
        <v>22.18</v>
      </c>
      <c r="R117">
        <v>21.89</v>
      </c>
      <c r="S117">
        <v>22.7</v>
      </c>
      <c r="T117">
        <v>0</v>
      </c>
      <c r="U117">
        <v>57</v>
      </c>
      <c r="W117">
        <v>-29</v>
      </c>
      <c r="X117">
        <v>5</v>
      </c>
      <c r="Y117">
        <v>64</v>
      </c>
      <c r="Z117">
        <v>48</v>
      </c>
      <c r="AA117">
        <v>43</v>
      </c>
      <c r="AB117">
        <v>41</v>
      </c>
      <c r="AH117" t="e">
        <f t="shared" si="25"/>
        <v>#NUM!</v>
      </c>
      <c r="AJ117" t="e">
        <f t="shared" si="18"/>
        <v>#NUM!</v>
      </c>
      <c r="AK117" t="e">
        <f t="shared" si="19"/>
        <v>#NUM!</v>
      </c>
      <c r="AL117" t="e">
        <f t="shared" si="20"/>
        <v>#NUM!</v>
      </c>
      <c r="AM117" t="e">
        <f t="shared" si="21"/>
        <v>#NUM!</v>
      </c>
      <c r="AO117" t="str">
        <f t="shared" si="22"/>
        <v/>
      </c>
      <c r="AP117" t="str">
        <f t="shared" si="23"/>
        <v/>
      </c>
      <c r="AQ117" t="str">
        <f t="shared" si="24"/>
        <v/>
      </c>
      <c r="AR117" t="str">
        <f t="shared" si="16"/>
        <v/>
      </c>
      <c r="AS117" t="str">
        <f t="shared" si="17"/>
        <v/>
      </c>
    </row>
    <row r="118" spans="1:45" ht="15.75" thickBot="1" x14ac:dyDescent="0.3">
      <c r="A118" s="2" t="s">
        <v>22</v>
      </c>
      <c r="B118" s="5">
        <v>45806</v>
      </c>
      <c r="C118" s="2">
        <v>40</v>
      </c>
      <c r="D118" s="2">
        <v>17.55</v>
      </c>
      <c r="E118" s="2">
        <v>14602600</v>
      </c>
      <c r="F118" s="2">
        <v>1.4</v>
      </c>
      <c r="G118" s="2">
        <v>15.05</v>
      </c>
      <c r="H118" s="2">
        <v>16.600000000000001</v>
      </c>
      <c r="I118" s="24">
        <v>58.6</v>
      </c>
      <c r="J118" s="2" t="s">
        <v>143</v>
      </c>
      <c r="K118" s="2">
        <v>-12</v>
      </c>
      <c r="L118" s="2">
        <v>6.7</v>
      </c>
      <c r="M118" s="2" t="s">
        <v>99</v>
      </c>
      <c r="P118" t="s">
        <v>188</v>
      </c>
      <c r="Q118">
        <v>16.59</v>
      </c>
      <c r="R118">
        <v>17.37</v>
      </c>
      <c r="S118">
        <v>19.3</v>
      </c>
      <c r="T118">
        <v>0</v>
      </c>
      <c r="U118">
        <v>256.3</v>
      </c>
      <c r="AH118" t="e">
        <f t="shared" si="25"/>
        <v>#NUM!</v>
      </c>
      <c r="AJ118" t="e">
        <f t="shared" si="18"/>
        <v>#NUM!</v>
      </c>
      <c r="AK118" t="e">
        <f t="shared" si="19"/>
        <v>#NUM!</v>
      </c>
      <c r="AL118" t="e">
        <f t="shared" si="20"/>
        <v>#NUM!</v>
      </c>
      <c r="AM118" t="e">
        <f t="shared" si="21"/>
        <v>#NUM!</v>
      </c>
      <c r="AO118" t="str">
        <f t="shared" si="22"/>
        <v/>
      </c>
      <c r="AP118" t="str">
        <f t="shared" si="23"/>
        <v/>
      </c>
      <c r="AQ118" t="str">
        <f t="shared" si="24"/>
        <v/>
      </c>
      <c r="AR118" t="str">
        <f t="shared" si="16"/>
        <v/>
      </c>
      <c r="AS118" t="str">
        <f t="shared" si="17"/>
        <v/>
      </c>
    </row>
    <row r="119" spans="1:45" ht="15.75" thickBot="1" x14ac:dyDescent="0.3">
      <c r="A119" s="2" t="s">
        <v>97</v>
      </c>
      <c r="B119" s="5">
        <v>45806</v>
      </c>
      <c r="C119" s="2">
        <v>65</v>
      </c>
      <c r="D119" s="2">
        <v>23.9</v>
      </c>
      <c r="E119" s="2">
        <v>1659400</v>
      </c>
      <c r="F119" s="2">
        <v>-2.6</v>
      </c>
      <c r="G119" s="2">
        <v>17.600000000000001</v>
      </c>
      <c r="H119" s="2">
        <v>35.799999999999997</v>
      </c>
      <c r="I119" s="24">
        <v>62</v>
      </c>
      <c r="J119" s="2" t="s">
        <v>141</v>
      </c>
      <c r="K119" s="2">
        <v>-10</v>
      </c>
      <c r="L119" s="2">
        <v>18.100000000000001</v>
      </c>
      <c r="M119" s="2"/>
      <c r="N119" t="s">
        <v>158</v>
      </c>
      <c r="O119" t="s">
        <v>159</v>
      </c>
      <c r="P119" t="s">
        <v>188</v>
      </c>
      <c r="Q119">
        <v>22.44</v>
      </c>
      <c r="R119">
        <v>21.21</v>
      </c>
      <c r="S119">
        <v>23.62</v>
      </c>
      <c r="T119">
        <v>0</v>
      </c>
      <c r="U119">
        <v>39.700000000000003</v>
      </c>
      <c r="AH119" t="e">
        <f t="shared" si="25"/>
        <v>#NUM!</v>
      </c>
      <c r="AJ119" t="e">
        <f t="shared" si="18"/>
        <v>#NUM!</v>
      </c>
      <c r="AK119" t="e">
        <f t="shared" si="19"/>
        <v>#NUM!</v>
      </c>
      <c r="AL119" t="e">
        <f t="shared" si="20"/>
        <v>#NUM!</v>
      </c>
      <c r="AM119" t="e">
        <f t="shared" si="21"/>
        <v>#NUM!</v>
      </c>
      <c r="AO119" t="str">
        <f t="shared" si="22"/>
        <v/>
      </c>
      <c r="AP119" t="str">
        <f t="shared" si="23"/>
        <v/>
      </c>
      <c r="AQ119" t="str">
        <f t="shared" si="24"/>
        <v/>
      </c>
      <c r="AR119" t="str">
        <f t="shared" si="16"/>
        <v/>
      </c>
      <c r="AS119" t="str">
        <f t="shared" si="17"/>
        <v/>
      </c>
    </row>
    <row r="120" spans="1:45" ht="15.75" thickBot="1" x14ac:dyDescent="0.3">
      <c r="A120" s="2" t="s">
        <v>368</v>
      </c>
      <c r="B120" s="5">
        <v>45806</v>
      </c>
      <c r="C120" s="2">
        <v>25</v>
      </c>
      <c r="D120" s="2">
        <v>6.4</v>
      </c>
      <c r="E120" s="2">
        <v>138100</v>
      </c>
      <c r="F120" s="2">
        <v>0</v>
      </c>
      <c r="G120" s="2">
        <v>5.4</v>
      </c>
      <c r="H120" s="2">
        <v>18.5</v>
      </c>
      <c r="I120" s="24">
        <v>37.700000000000003</v>
      </c>
      <c r="J120" s="2" t="s">
        <v>233</v>
      </c>
      <c r="K120" s="2">
        <v>-22.4</v>
      </c>
      <c r="L120" s="2">
        <v>-12.4</v>
      </c>
      <c r="M120" s="2"/>
      <c r="P120" t="s">
        <v>188</v>
      </c>
      <c r="Q120">
        <v>6.38</v>
      </c>
      <c r="R120">
        <v>8.6999999999999993</v>
      </c>
      <c r="S120">
        <v>10.98</v>
      </c>
      <c r="T120">
        <v>0</v>
      </c>
      <c r="U120">
        <v>0.9</v>
      </c>
      <c r="AH120" t="e">
        <f t="shared" si="25"/>
        <v>#NUM!</v>
      </c>
      <c r="AJ120" t="e">
        <f t="shared" si="18"/>
        <v>#NUM!</v>
      </c>
      <c r="AK120" t="e">
        <f t="shared" si="19"/>
        <v>#NUM!</v>
      </c>
      <c r="AL120" t="e">
        <f t="shared" si="20"/>
        <v>#NUM!</v>
      </c>
      <c r="AM120" t="e">
        <f t="shared" si="21"/>
        <v>#NUM!</v>
      </c>
      <c r="AO120" t="str">
        <f t="shared" si="22"/>
        <v/>
      </c>
      <c r="AP120" t="str">
        <f t="shared" si="23"/>
        <v/>
      </c>
      <c r="AQ120" t="str">
        <f t="shared" si="24"/>
        <v/>
      </c>
      <c r="AR120" t="str">
        <f t="shared" si="16"/>
        <v/>
      </c>
      <c r="AS120" t="str">
        <f t="shared" si="17"/>
        <v/>
      </c>
    </row>
    <row r="121" spans="1:45" ht="15.75" thickBot="1" x14ac:dyDescent="0.3">
      <c r="A121" s="2" t="s">
        <v>231</v>
      </c>
      <c r="B121" s="5">
        <v>45806</v>
      </c>
      <c r="C121" s="2">
        <v>40</v>
      </c>
      <c r="D121" s="2">
        <v>52.4</v>
      </c>
      <c r="E121" s="2">
        <v>1554800</v>
      </c>
      <c r="F121" s="2">
        <v>6.1</v>
      </c>
      <c r="G121" s="2">
        <v>39</v>
      </c>
      <c r="H121" s="2">
        <v>34.4</v>
      </c>
      <c r="I121" s="24">
        <v>65.5</v>
      </c>
      <c r="J121" s="2" t="s">
        <v>147</v>
      </c>
      <c r="K121" s="2">
        <v>1.9</v>
      </c>
      <c r="L121" s="2">
        <v>28.9</v>
      </c>
      <c r="M121" s="2"/>
      <c r="P121" t="s">
        <v>188</v>
      </c>
      <c r="Q121">
        <v>46.83</v>
      </c>
      <c r="R121">
        <v>51.36</v>
      </c>
      <c r="S121">
        <v>53.86</v>
      </c>
      <c r="T121">
        <v>0</v>
      </c>
      <c r="U121">
        <v>81.5</v>
      </c>
      <c r="AH121" t="e">
        <f t="shared" si="25"/>
        <v>#NUM!</v>
      </c>
      <c r="AJ121" t="e">
        <f t="shared" si="18"/>
        <v>#NUM!</v>
      </c>
      <c r="AK121" t="e">
        <f t="shared" si="19"/>
        <v>#NUM!</v>
      </c>
      <c r="AL121" t="e">
        <f t="shared" si="20"/>
        <v>#NUM!</v>
      </c>
      <c r="AM121" t="e">
        <f t="shared" si="21"/>
        <v>#NUM!</v>
      </c>
      <c r="AO121" t="str">
        <f t="shared" si="22"/>
        <v/>
      </c>
      <c r="AP121" t="str">
        <f t="shared" si="23"/>
        <v/>
      </c>
      <c r="AQ121" t="str">
        <f t="shared" si="24"/>
        <v/>
      </c>
      <c r="AR121" t="str">
        <f t="shared" si="16"/>
        <v/>
      </c>
      <c r="AS121" t="str">
        <f t="shared" si="17"/>
        <v/>
      </c>
    </row>
    <row r="122" spans="1:45" ht="15.75" thickBot="1" x14ac:dyDescent="0.3">
      <c r="A122" s="2" t="s">
        <v>177</v>
      </c>
      <c r="B122" s="5">
        <v>45806</v>
      </c>
      <c r="C122" s="2">
        <v>80</v>
      </c>
      <c r="D122" s="2">
        <v>26.2</v>
      </c>
      <c r="E122" s="2">
        <v>351100</v>
      </c>
      <c r="F122" s="2">
        <v>-1.5</v>
      </c>
      <c r="G122" s="2">
        <v>17.600000000000001</v>
      </c>
      <c r="H122" s="2">
        <v>48.9</v>
      </c>
      <c r="I122" s="24">
        <v>57.2</v>
      </c>
      <c r="J122" s="2" t="s">
        <v>233</v>
      </c>
      <c r="K122" s="2">
        <v>-0.4</v>
      </c>
      <c r="L122" s="2">
        <v>3.9</v>
      </c>
      <c r="M122" s="2"/>
      <c r="O122" t="s">
        <v>159</v>
      </c>
      <c r="P122" t="s">
        <v>188</v>
      </c>
      <c r="Q122">
        <v>26.12</v>
      </c>
      <c r="R122">
        <v>24.41</v>
      </c>
      <c r="S122">
        <v>23.62</v>
      </c>
      <c r="T122">
        <v>0</v>
      </c>
      <c r="U122">
        <v>9.1999999999999993</v>
      </c>
      <c r="AH122" t="e">
        <f t="shared" si="25"/>
        <v>#NUM!</v>
      </c>
      <c r="AJ122" t="e">
        <f t="shared" si="18"/>
        <v>#NUM!</v>
      </c>
      <c r="AK122" t="e">
        <f t="shared" si="19"/>
        <v>#NUM!</v>
      </c>
      <c r="AL122" t="e">
        <f t="shared" si="20"/>
        <v>#NUM!</v>
      </c>
      <c r="AM122" t="e">
        <f t="shared" si="21"/>
        <v>#NUM!</v>
      </c>
      <c r="AO122" t="str">
        <f t="shared" si="22"/>
        <v/>
      </c>
      <c r="AP122" t="str">
        <f t="shared" si="23"/>
        <v/>
      </c>
      <c r="AQ122" t="str">
        <f t="shared" si="24"/>
        <v/>
      </c>
      <c r="AR122" t="str">
        <f t="shared" si="16"/>
        <v/>
      </c>
      <c r="AS122" t="str">
        <f t="shared" si="17"/>
        <v/>
      </c>
    </row>
    <row r="123" spans="1:45" ht="15.75" thickBot="1" x14ac:dyDescent="0.3">
      <c r="A123" s="2" t="s">
        <v>129</v>
      </c>
      <c r="B123" s="5">
        <v>45806</v>
      </c>
      <c r="C123" s="2">
        <v>20</v>
      </c>
      <c r="D123" s="2">
        <v>34.9</v>
      </c>
      <c r="E123" s="2">
        <v>1258000</v>
      </c>
      <c r="F123" s="2">
        <v>-1.7</v>
      </c>
      <c r="G123" s="2">
        <v>31.45</v>
      </c>
      <c r="H123" s="2">
        <v>11</v>
      </c>
      <c r="I123" s="24">
        <v>47.8</v>
      </c>
      <c r="J123" s="2" t="s">
        <v>233</v>
      </c>
      <c r="K123" s="2">
        <v>-11.3</v>
      </c>
      <c r="L123" s="2">
        <v>23.8</v>
      </c>
      <c r="M123" s="2" t="s">
        <v>99</v>
      </c>
      <c r="P123" t="s">
        <v>188</v>
      </c>
      <c r="Q123">
        <v>34.9</v>
      </c>
      <c r="R123">
        <v>36.130000000000003</v>
      </c>
      <c r="S123">
        <v>38.979999999999997</v>
      </c>
      <c r="T123">
        <v>0</v>
      </c>
      <c r="U123">
        <v>43.9</v>
      </c>
      <c r="AH123" t="e">
        <f t="shared" si="25"/>
        <v>#NUM!</v>
      </c>
      <c r="AJ123" t="e">
        <f t="shared" si="18"/>
        <v>#NUM!</v>
      </c>
      <c r="AK123" t="e">
        <f t="shared" si="19"/>
        <v>#NUM!</v>
      </c>
      <c r="AL123" t="e">
        <f t="shared" si="20"/>
        <v>#NUM!</v>
      </c>
      <c r="AM123" t="e">
        <f t="shared" si="21"/>
        <v>#NUM!</v>
      </c>
      <c r="AO123" t="str">
        <f t="shared" si="22"/>
        <v/>
      </c>
      <c r="AP123" t="str">
        <f t="shared" si="23"/>
        <v/>
      </c>
      <c r="AQ123" t="str">
        <f t="shared" si="24"/>
        <v/>
      </c>
      <c r="AR123" t="str">
        <f t="shared" si="16"/>
        <v/>
      </c>
      <c r="AS123" t="str">
        <f t="shared" si="17"/>
        <v/>
      </c>
    </row>
    <row r="124" spans="1:45" ht="15.75" thickBot="1" x14ac:dyDescent="0.3">
      <c r="A124" s="2" t="s">
        <v>165</v>
      </c>
      <c r="B124" s="5">
        <v>45806</v>
      </c>
      <c r="C124" s="2">
        <v>60</v>
      </c>
      <c r="D124" s="2">
        <v>84</v>
      </c>
      <c r="E124" s="2">
        <v>2348100</v>
      </c>
      <c r="F124" s="2">
        <v>5.9</v>
      </c>
      <c r="G124" s="2">
        <v>64.7</v>
      </c>
      <c r="H124" s="2">
        <v>29.8</v>
      </c>
      <c r="I124" s="24">
        <v>60.8</v>
      </c>
      <c r="J124" s="2" t="s">
        <v>141</v>
      </c>
      <c r="K124" s="2">
        <v>-1.8</v>
      </c>
      <c r="L124" s="2">
        <v>19</v>
      </c>
      <c r="M124" s="2"/>
      <c r="P124" t="s">
        <v>188</v>
      </c>
      <c r="Q124">
        <v>78.88</v>
      </c>
      <c r="R124">
        <v>77.84</v>
      </c>
      <c r="S124">
        <v>88.92</v>
      </c>
      <c r="T124">
        <v>0</v>
      </c>
      <c r="U124">
        <v>197.2</v>
      </c>
      <c r="AH124" t="e">
        <f t="shared" si="25"/>
        <v>#NUM!</v>
      </c>
      <c r="AJ124" t="e">
        <f t="shared" si="18"/>
        <v>#NUM!</v>
      </c>
      <c r="AK124" t="e">
        <f t="shared" si="19"/>
        <v>#NUM!</v>
      </c>
      <c r="AL124" t="e">
        <f t="shared" si="20"/>
        <v>#NUM!</v>
      </c>
      <c r="AM124" t="e">
        <f t="shared" si="21"/>
        <v>#NUM!</v>
      </c>
      <c r="AO124" t="str">
        <f t="shared" si="22"/>
        <v/>
      </c>
      <c r="AP124" t="str">
        <f t="shared" si="23"/>
        <v/>
      </c>
      <c r="AQ124" t="str">
        <f t="shared" si="24"/>
        <v/>
      </c>
      <c r="AR124" t="str">
        <f t="shared" si="16"/>
        <v/>
      </c>
      <c r="AS124" t="str">
        <f t="shared" si="17"/>
        <v/>
      </c>
    </row>
    <row r="125" spans="1:45" ht="15.75" thickBot="1" x14ac:dyDescent="0.3">
      <c r="A125" s="2" t="s">
        <v>84</v>
      </c>
      <c r="B125" s="5">
        <v>45806</v>
      </c>
      <c r="C125" s="2">
        <v>85</v>
      </c>
      <c r="D125" s="2">
        <v>13.3</v>
      </c>
      <c r="E125" s="2">
        <v>7532000</v>
      </c>
      <c r="F125" s="2">
        <v>-1.5</v>
      </c>
      <c r="G125" s="2">
        <v>9.92</v>
      </c>
      <c r="H125" s="2">
        <v>34.1</v>
      </c>
      <c r="I125" s="24">
        <v>60.9</v>
      </c>
      <c r="J125" s="2" t="s">
        <v>233</v>
      </c>
      <c r="K125" s="2">
        <v>0.1</v>
      </c>
      <c r="L125" s="2">
        <v>12.9</v>
      </c>
      <c r="M125" s="2" t="s">
        <v>99</v>
      </c>
      <c r="P125" t="s">
        <v>188</v>
      </c>
      <c r="Q125">
        <v>12.94</v>
      </c>
      <c r="R125">
        <v>12.44</v>
      </c>
      <c r="S125">
        <v>12.14</v>
      </c>
      <c r="T125">
        <v>0</v>
      </c>
      <c r="U125">
        <v>100.2</v>
      </c>
      <c r="AH125" t="e">
        <f t="shared" si="25"/>
        <v>#NUM!</v>
      </c>
      <c r="AJ125" t="e">
        <f t="shared" si="18"/>
        <v>#NUM!</v>
      </c>
      <c r="AK125" t="e">
        <f t="shared" si="19"/>
        <v>#NUM!</v>
      </c>
      <c r="AL125" t="e">
        <f t="shared" si="20"/>
        <v>#NUM!</v>
      </c>
      <c r="AM125" t="e">
        <f t="shared" si="21"/>
        <v>#NUM!</v>
      </c>
      <c r="AO125" t="str">
        <f t="shared" si="22"/>
        <v/>
      </c>
      <c r="AP125" t="str">
        <f t="shared" si="23"/>
        <v/>
      </c>
      <c r="AQ125" t="str">
        <f t="shared" si="24"/>
        <v/>
      </c>
      <c r="AR125" t="str">
        <f t="shared" si="16"/>
        <v/>
      </c>
      <c r="AS125" t="str">
        <f t="shared" si="17"/>
        <v/>
      </c>
    </row>
    <row r="126" spans="1:45" ht="15.75" thickBot="1" x14ac:dyDescent="0.3">
      <c r="A126" s="2" t="s">
        <v>365</v>
      </c>
      <c r="B126" s="5">
        <v>45806</v>
      </c>
      <c r="C126" s="2">
        <v>55</v>
      </c>
      <c r="D126" s="2">
        <v>11.95</v>
      </c>
      <c r="E126" s="2">
        <v>535500</v>
      </c>
      <c r="F126" s="2">
        <v>0.4</v>
      </c>
      <c r="G126" s="2">
        <v>10.95</v>
      </c>
      <c r="H126" s="2">
        <v>9.1</v>
      </c>
      <c r="I126" s="24">
        <v>49.2</v>
      </c>
      <c r="J126" s="2" t="s">
        <v>233</v>
      </c>
      <c r="K126" s="2">
        <v>-2.7</v>
      </c>
      <c r="L126" s="2">
        <v>19.399999999999999</v>
      </c>
      <c r="M126" s="2"/>
      <c r="P126" t="s">
        <v>188</v>
      </c>
      <c r="Q126">
        <v>12.22</v>
      </c>
      <c r="R126">
        <v>11.79</v>
      </c>
      <c r="S126">
        <v>11.48</v>
      </c>
      <c r="T126">
        <v>0</v>
      </c>
      <c r="U126">
        <v>6.4</v>
      </c>
      <c r="AH126" t="e">
        <f t="shared" si="25"/>
        <v>#NUM!</v>
      </c>
      <c r="AJ126" t="e">
        <f t="shared" si="18"/>
        <v>#NUM!</v>
      </c>
      <c r="AK126" t="e">
        <f t="shared" si="19"/>
        <v>#NUM!</v>
      </c>
      <c r="AL126" t="e">
        <f t="shared" si="20"/>
        <v>#NUM!</v>
      </c>
      <c r="AM126" t="e">
        <f t="shared" si="21"/>
        <v>#NUM!</v>
      </c>
      <c r="AO126" t="str">
        <f t="shared" si="22"/>
        <v/>
      </c>
      <c r="AP126" t="str">
        <f t="shared" si="23"/>
        <v/>
      </c>
      <c r="AQ126" t="str">
        <f t="shared" si="24"/>
        <v/>
      </c>
      <c r="AR126" t="str">
        <f t="shared" si="16"/>
        <v/>
      </c>
      <c r="AS126" t="str">
        <f t="shared" si="17"/>
        <v/>
      </c>
    </row>
    <row r="127" spans="1:45" ht="15.75" thickBot="1" x14ac:dyDescent="0.3">
      <c r="A127" s="2" t="s">
        <v>126</v>
      </c>
      <c r="B127" s="5">
        <v>45806</v>
      </c>
      <c r="C127" s="2">
        <v>60</v>
      </c>
      <c r="D127" s="2">
        <v>9.8000000000000007</v>
      </c>
      <c r="E127" s="2">
        <v>1280700</v>
      </c>
      <c r="F127" s="2">
        <v>0</v>
      </c>
      <c r="G127" s="2">
        <v>7.4</v>
      </c>
      <c r="H127" s="2">
        <v>32.4</v>
      </c>
      <c r="I127" s="24">
        <v>62.6</v>
      </c>
      <c r="J127" s="2" t="s">
        <v>233</v>
      </c>
      <c r="K127" s="2">
        <v>-22.8</v>
      </c>
      <c r="L127" s="2">
        <v>22.8</v>
      </c>
      <c r="M127" s="2"/>
      <c r="O127" t="s">
        <v>159</v>
      </c>
      <c r="P127" t="s">
        <v>188</v>
      </c>
      <c r="Q127">
        <v>9.19</v>
      </c>
      <c r="R127">
        <v>9.5399999999999991</v>
      </c>
      <c r="S127">
        <v>10.48</v>
      </c>
      <c r="T127">
        <v>0</v>
      </c>
      <c r="U127">
        <v>12.6</v>
      </c>
      <c r="AH127" t="e">
        <f t="shared" si="25"/>
        <v>#NUM!</v>
      </c>
      <c r="AJ127" t="e">
        <f t="shared" si="18"/>
        <v>#NUM!</v>
      </c>
      <c r="AK127" t="e">
        <f t="shared" si="19"/>
        <v>#NUM!</v>
      </c>
      <c r="AL127" t="e">
        <f t="shared" si="20"/>
        <v>#NUM!</v>
      </c>
      <c r="AM127" t="e">
        <f t="shared" si="21"/>
        <v>#NUM!</v>
      </c>
      <c r="AO127" t="str">
        <f t="shared" si="22"/>
        <v/>
      </c>
      <c r="AP127" t="str">
        <f t="shared" si="23"/>
        <v/>
      </c>
      <c r="AQ127" t="str">
        <f t="shared" si="24"/>
        <v/>
      </c>
      <c r="AR127" t="str">
        <f t="shared" si="16"/>
        <v/>
      </c>
      <c r="AS127" t="str">
        <f t="shared" si="17"/>
        <v/>
      </c>
    </row>
    <row r="128" spans="1:45" ht="15.75" thickBot="1" x14ac:dyDescent="0.3">
      <c r="A128" s="2" t="s">
        <v>112</v>
      </c>
      <c r="B128" s="5">
        <v>45806</v>
      </c>
      <c r="C128" s="2">
        <v>30</v>
      </c>
      <c r="D128" s="2">
        <v>18.8</v>
      </c>
      <c r="E128" s="2">
        <v>5073600</v>
      </c>
      <c r="F128" s="2">
        <v>-1.6</v>
      </c>
      <c r="G128" s="2">
        <v>16.600000000000001</v>
      </c>
      <c r="H128" s="2">
        <v>13.3</v>
      </c>
      <c r="I128" s="24">
        <v>51.1</v>
      </c>
      <c r="J128" s="2" t="s">
        <v>233</v>
      </c>
      <c r="K128" s="2">
        <v>-27.2</v>
      </c>
      <c r="L128" s="2">
        <v>55.5</v>
      </c>
      <c r="M128" s="2"/>
      <c r="O128" t="s">
        <v>159</v>
      </c>
      <c r="P128" t="s">
        <v>188</v>
      </c>
      <c r="Q128">
        <v>18.45</v>
      </c>
      <c r="R128">
        <v>19.420000000000002</v>
      </c>
      <c r="S128">
        <v>22.45</v>
      </c>
      <c r="T128">
        <v>0</v>
      </c>
      <c r="U128">
        <v>95.4</v>
      </c>
      <c r="AH128" t="e">
        <f t="shared" si="25"/>
        <v>#NUM!</v>
      </c>
      <c r="AJ128" t="e">
        <f t="shared" si="18"/>
        <v>#NUM!</v>
      </c>
      <c r="AK128" t="e">
        <f t="shared" si="19"/>
        <v>#NUM!</v>
      </c>
      <c r="AL128" t="e">
        <f t="shared" si="20"/>
        <v>#NUM!</v>
      </c>
      <c r="AM128" t="e">
        <f t="shared" si="21"/>
        <v>#NUM!</v>
      </c>
      <c r="AO128" t="str">
        <f t="shared" si="22"/>
        <v/>
      </c>
      <c r="AP128" t="str">
        <f t="shared" si="23"/>
        <v/>
      </c>
      <c r="AQ128" t="str">
        <f t="shared" si="24"/>
        <v/>
      </c>
      <c r="AR128" t="str">
        <f t="shared" si="16"/>
        <v/>
      </c>
      <c r="AS128" t="str">
        <f t="shared" si="17"/>
        <v/>
      </c>
    </row>
    <row r="129" spans="1:45" ht="15.75" thickBot="1" x14ac:dyDescent="0.3">
      <c r="A129" s="2" t="s">
        <v>89</v>
      </c>
      <c r="B129" s="5">
        <v>45806</v>
      </c>
      <c r="C129" s="2">
        <v>40</v>
      </c>
      <c r="D129" s="2">
        <v>28.5</v>
      </c>
      <c r="E129" s="2">
        <v>3496200</v>
      </c>
      <c r="F129" s="2">
        <v>-1.7</v>
      </c>
      <c r="G129" s="2">
        <v>21.4</v>
      </c>
      <c r="H129" s="2">
        <v>33.200000000000003</v>
      </c>
      <c r="I129" s="24">
        <v>58.1</v>
      </c>
      <c r="J129" s="2" t="s">
        <v>233</v>
      </c>
      <c r="K129" s="2">
        <v>-18.899999999999999</v>
      </c>
      <c r="L129" s="2">
        <v>51.8</v>
      </c>
      <c r="M129" s="2"/>
      <c r="O129" t="s">
        <v>159</v>
      </c>
      <c r="P129" t="s">
        <v>188</v>
      </c>
      <c r="Q129">
        <v>27.07</v>
      </c>
      <c r="R129">
        <v>27.87</v>
      </c>
      <c r="S129">
        <v>32.24</v>
      </c>
      <c r="T129">
        <v>0</v>
      </c>
      <c r="U129">
        <v>99.6</v>
      </c>
      <c r="AH129" t="e">
        <f t="shared" si="25"/>
        <v>#NUM!</v>
      </c>
      <c r="AJ129" t="e">
        <f t="shared" si="18"/>
        <v>#NUM!</v>
      </c>
      <c r="AK129" t="e">
        <f t="shared" si="19"/>
        <v>#NUM!</v>
      </c>
      <c r="AL129" t="e">
        <f t="shared" si="20"/>
        <v>#NUM!</v>
      </c>
      <c r="AM129" t="e">
        <f t="shared" si="21"/>
        <v>#NUM!</v>
      </c>
      <c r="AO129" t="str">
        <f t="shared" si="22"/>
        <v/>
      </c>
      <c r="AP129" t="str">
        <f t="shared" si="23"/>
        <v/>
      </c>
      <c r="AQ129" t="str">
        <f t="shared" si="24"/>
        <v/>
      </c>
      <c r="AR129" t="str">
        <f t="shared" si="16"/>
        <v/>
      </c>
      <c r="AS129" t="str">
        <f t="shared" si="17"/>
        <v/>
      </c>
    </row>
    <row r="130" spans="1:45" ht="15.75" thickBot="1" x14ac:dyDescent="0.3">
      <c r="A130" s="2" t="s">
        <v>86</v>
      </c>
      <c r="B130" s="5">
        <v>45806</v>
      </c>
      <c r="C130" s="2">
        <v>40</v>
      </c>
      <c r="D130" s="2">
        <v>22.4</v>
      </c>
      <c r="E130" s="2">
        <v>1539000</v>
      </c>
      <c r="F130" s="2">
        <v>-0.4</v>
      </c>
      <c r="G130" s="2">
        <v>18.600000000000001</v>
      </c>
      <c r="H130" s="2">
        <v>20.399999999999999</v>
      </c>
      <c r="I130" s="24">
        <v>56.2</v>
      </c>
      <c r="J130" s="2" t="s">
        <v>233</v>
      </c>
      <c r="K130" s="2">
        <v>-9.4</v>
      </c>
      <c r="L130" s="2">
        <v>58.8</v>
      </c>
      <c r="M130" s="2"/>
      <c r="P130" t="s">
        <v>188</v>
      </c>
      <c r="Q130">
        <v>21.93</v>
      </c>
      <c r="R130">
        <v>22.39</v>
      </c>
      <c r="S130">
        <v>25.41</v>
      </c>
      <c r="T130">
        <v>0</v>
      </c>
      <c r="U130">
        <v>34.5</v>
      </c>
      <c r="AH130" t="e">
        <f t="shared" ref="AH130:AH161" si="26">IF(AND(V130&gt;=LARGE($V$2:$V$100, 10), W130&gt;=LARGE($W$2:$W$100, 10), X130&gt;=LARGE($X$2:$X$100, 10)), A130, "")</f>
        <v>#NUM!</v>
      </c>
      <c r="AJ130" t="e">
        <f t="shared" si="18"/>
        <v>#NUM!</v>
      </c>
      <c r="AK130" t="e">
        <f t="shared" si="19"/>
        <v>#NUM!</v>
      </c>
      <c r="AL130" t="e">
        <f t="shared" si="20"/>
        <v>#NUM!</v>
      </c>
      <c r="AM130" t="e">
        <f t="shared" si="21"/>
        <v>#NUM!</v>
      </c>
      <c r="AO130" t="str">
        <f t="shared" si="22"/>
        <v/>
      </c>
      <c r="AP130" t="str">
        <f t="shared" si="23"/>
        <v/>
      </c>
      <c r="AQ130" t="str">
        <f t="shared" si="24"/>
        <v/>
      </c>
      <c r="AR130" t="str">
        <f t="shared" ref="AR130:AR193" si="27">IF(AND(Y130&gt;=LARGE($Y$2:$Y$100, 10), Z130&gt;=LARGE($Z$2:$Z$100, 10), AA130&gt;=LARGE($AA$2:$AA$100, 10)), Z130, "")</f>
        <v/>
      </c>
      <c r="AS130" t="str">
        <f t="shared" ref="AS130:AS193" si="28">IF(AND(Y130&gt;=LARGE($Y$2:$Y$100, 10), Z130&gt;=LARGE($Z$2:$Z$100, 10), AA130&gt;=LARGE($AA$2:$AA$100, 10)), AA130, "")</f>
        <v/>
      </c>
    </row>
    <row r="131" spans="1:45" ht="15.75" thickBot="1" x14ac:dyDescent="0.3">
      <c r="A131" s="2" t="s">
        <v>166</v>
      </c>
      <c r="B131" s="5">
        <v>45806</v>
      </c>
      <c r="C131" s="2">
        <v>90</v>
      </c>
      <c r="D131" s="2">
        <v>12.1</v>
      </c>
      <c r="E131" s="2">
        <v>1458600</v>
      </c>
      <c r="F131" s="2">
        <v>1.3</v>
      </c>
      <c r="G131" s="2">
        <v>8.65</v>
      </c>
      <c r="H131" s="2">
        <v>39.9</v>
      </c>
      <c r="I131" s="24">
        <v>60.8</v>
      </c>
      <c r="J131" s="2" t="s">
        <v>140</v>
      </c>
      <c r="K131" s="2">
        <v>-3.3</v>
      </c>
      <c r="L131" s="2">
        <v>51.2</v>
      </c>
      <c r="M131" s="2"/>
      <c r="P131" t="s">
        <v>188</v>
      </c>
      <c r="Q131">
        <v>11.48</v>
      </c>
      <c r="R131">
        <v>11.17</v>
      </c>
      <c r="S131">
        <v>11.65</v>
      </c>
      <c r="T131">
        <v>0</v>
      </c>
      <c r="U131">
        <v>17.600000000000001</v>
      </c>
      <c r="AH131" t="e">
        <f t="shared" si="26"/>
        <v>#NUM!</v>
      </c>
      <c r="AJ131" t="e">
        <f t="shared" ref="AJ131:AJ180" si="29">IF(AND(V131&gt;=LARGE($V$2:$V$100, 10), W131&gt;=LARGE($W$2:$W$100, 10), X131&gt;=LARGE($X$2:$X$100, 10)), V131, "")</f>
        <v>#NUM!</v>
      </c>
      <c r="AK131" t="e">
        <f t="shared" ref="AK131:AK180" si="30">IF(AND(V131&gt;=LARGE($V$2:$V$100, 10), W131&gt;=LARGE($W$2:$W$100, 10), X131&gt;=LARGE($X$2:$X$100, 10)), W131, "")</f>
        <v>#NUM!</v>
      </c>
      <c r="AL131" t="e">
        <f t="shared" ref="AL131:AL180" si="31">IF(AND(V131&gt;=LARGE($V$2:$V$100, 10), W131&gt;=LARGE($W$2:$W$100, 10), X131&gt;=LARGE($X$2:$X$100, 10)), X131, "")</f>
        <v>#NUM!</v>
      </c>
      <c r="AM131" t="e">
        <f t="shared" ref="AM131:AM189" si="32">IF(AND(V131&gt;=LARGE($V$2:$V$100, 10), W131&gt;=LARGE($W$2:$W$100, 10), X131&gt;=LARGE($X$2:$X$100, 10)), C131, "")</f>
        <v>#NUM!</v>
      </c>
      <c r="AO131" t="str">
        <f t="shared" ref="AO131:AO194" si="33">IF(AND(Y131&gt;=LARGE($Y$2:$Y$100, 10), Z131&gt;=LARGE($Z$2:$Z$100, 10), AA131&gt;=LARGE($AA$2:$AA$100, 10)), A131, "")</f>
        <v/>
      </c>
      <c r="AP131" t="str">
        <f t="shared" ref="AP131:AP194" si="34">IF(AND(Y131&gt;=LARGE($Y$2:$Y$100, 10), Z131&gt;=LARGE($Z$2:$Z$100, 10), AA131&gt;=LARGE($AA$2:$AA$100, 10)), C131, "")</f>
        <v/>
      </c>
      <c r="AQ131" t="str">
        <f t="shared" si="24"/>
        <v/>
      </c>
      <c r="AR131" t="str">
        <f t="shared" si="27"/>
        <v/>
      </c>
      <c r="AS131" t="str">
        <f t="shared" si="28"/>
        <v/>
      </c>
    </row>
    <row r="132" spans="1:45" ht="15.75" thickBot="1" x14ac:dyDescent="0.3">
      <c r="A132" s="2" t="s">
        <v>36</v>
      </c>
      <c r="B132" s="5">
        <v>45806</v>
      </c>
      <c r="C132" s="2">
        <v>80</v>
      </c>
      <c r="D132" s="2">
        <v>71.400000000000006</v>
      </c>
      <c r="E132" s="2">
        <v>560300</v>
      </c>
      <c r="F132" s="2">
        <v>-1.4</v>
      </c>
      <c r="G132" s="2">
        <v>63.6</v>
      </c>
      <c r="H132" s="2">
        <v>12.3</v>
      </c>
      <c r="I132" s="24">
        <v>54.3</v>
      </c>
      <c r="J132" s="2" t="s">
        <v>233</v>
      </c>
      <c r="K132" s="2">
        <v>18.600000000000001</v>
      </c>
      <c r="L132" s="2">
        <v>17.3</v>
      </c>
      <c r="M132" s="2"/>
      <c r="P132" t="s">
        <v>188</v>
      </c>
      <c r="Q132">
        <v>70.61</v>
      </c>
      <c r="R132">
        <v>69.39</v>
      </c>
      <c r="S132">
        <v>67.38</v>
      </c>
      <c r="T132">
        <v>0</v>
      </c>
      <c r="U132">
        <v>40</v>
      </c>
      <c r="AH132" t="e">
        <f t="shared" si="26"/>
        <v>#NUM!</v>
      </c>
      <c r="AJ132" t="e">
        <f t="shared" si="29"/>
        <v>#NUM!</v>
      </c>
      <c r="AK132" t="e">
        <f t="shared" si="30"/>
        <v>#NUM!</v>
      </c>
      <c r="AL132" t="e">
        <f t="shared" si="31"/>
        <v>#NUM!</v>
      </c>
      <c r="AM132" t="e">
        <f t="shared" si="32"/>
        <v>#NUM!</v>
      </c>
      <c r="AO132" t="str">
        <f t="shared" si="33"/>
        <v/>
      </c>
      <c r="AP132" t="str">
        <f t="shared" si="34"/>
        <v/>
      </c>
      <c r="AQ132" t="str">
        <f t="shared" ref="AQ132:AQ195" si="35">IF(AND(Y132&gt;=LARGE($Y$2:$Y$100, 10), Y132&gt;=LARGE($Z$2:$Z$100, 10), AA132&gt;=LARGE($AA$2:$AA$100, 10)), Y132, "")</f>
        <v/>
      </c>
      <c r="AR132" t="str">
        <f t="shared" si="27"/>
        <v/>
      </c>
      <c r="AS132" t="str">
        <f t="shared" si="28"/>
        <v/>
      </c>
    </row>
    <row r="133" spans="1:45" ht="15.75" thickBot="1" x14ac:dyDescent="0.3">
      <c r="A133" s="2" t="s">
        <v>76</v>
      </c>
      <c r="B133" s="5">
        <v>45806</v>
      </c>
      <c r="C133" s="2">
        <v>50</v>
      </c>
      <c r="D133" s="2">
        <v>49.25</v>
      </c>
      <c r="E133" s="2">
        <v>773000</v>
      </c>
      <c r="F133" s="2">
        <v>-0.4</v>
      </c>
      <c r="G133" s="2">
        <v>45</v>
      </c>
      <c r="H133" s="2">
        <v>9.4</v>
      </c>
      <c r="I133" s="24">
        <v>50.4</v>
      </c>
      <c r="J133" s="2" t="s">
        <v>141</v>
      </c>
      <c r="K133" s="2">
        <v>-19.100000000000001</v>
      </c>
      <c r="L133" s="2">
        <v>-3.5</v>
      </c>
      <c r="M133" s="2" t="s">
        <v>99</v>
      </c>
      <c r="P133" t="s">
        <v>188</v>
      </c>
      <c r="Q133">
        <v>49.21</v>
      </c>
      <c r="R133">
        <v>48.77</v>
      </c>
      <c r="S133">
        <v>51.98</v>
      </c>
      <c r="T133">
        <v>0</v>
      </c>
      <c r="U133">
        <v>38.1</v>
      </c>
      <c r="AH133" t="e">
        <f t="shared" si="26"/>
        <v>#NUM!</v>
      </c>
      <c r="AJ133" t="e">
        <f t="shared" si="29"/>
        <v>#NUM!</v>
      </c>
      <c r="AK133" t="e">
        <f t="shared" si="30"/>
        <v>#NUM!</v>
      </c>
      <c r="AL133" t="e">
        <f t="shared" si="31"/>
        <v>#NUM!</v>
      </c>
      <c r="AM133" t="e">
        <f t="shared" si="32"/>
        <v>#NUM!</v>
      </c>
      <c r="AO133" t="str">
        <f t="shared" si="33"/>
        <v/>
      </c>
      <c r="AP133" t="str">
        <f t="shared" si="34"/>
        <v/>
      </c>
      <c r="AQ133" t="str">
        <f t="shared" si="35"/>
        <v/>
      </c>
      <c r="AR133" t="str">
        <f t="shared" si="27"/>
        <v/>
      </c>
      <c r="AS133" t="str">
        <f t="shared" si="28"/>
        <v/>
      </c>
    </row>
    <row r="134" spans="1:45" ht="15.75" thickBot="1" x14ac:dyDescent="0.3">
      <c r="A134" s="2" t="s">
        <v>178</v>
      </c>
      <c r="B134" s="5">
        <v>45806</v>
      </c>
      <c r="C134" s="2">
        <v>35</v>
      </c>
      <c r="D134" s="2">
        <v>4.7</v>
      </c>
      <c r="E134" s="2">
        <v>636700</v>
      </c>
      <c r="F134" s="2">
        <v>0</v>
      </c>
      <c r="G134" s="2">
        <v>3.3</v>
      </c>
      <c r="H134" s="2">
        <v>42.4</v>
      </c>
      <c r="I134" s="24">
        <v>50.9</v>
      </c>
      <c r="J134" s="2" t="s">
        <v>142</v>
      </c>
      <c r="K134" s="2">
        <v>-20.7</v>
      </c>
      <c r="L134" s="2">
        <v>-15.1</v>
      </c>
      <c r="M134" s="2"/>
      <c r="O134" t="s">
        <v>159</v>
      </c>
      <c r="P134" t="s">
        <v>188</v>
      </c>
      <c r="Q134">
        <v>4.62</v>
      </c>
      <c r="R134">
        <v>4.74</v>
      </c>
      <c r="S134">
        <v>4.8899999999999997</v>
      </c>
      <c r="T134">
        <v>0</v>
      </c>
      <c r="U134">
        <v>3</v>
      </c>
      <c r="AH134" t="e">
        <f t="shared" si="26"/>
        <v>#NUM!</v>
      </c>
      <c r="AJ134" t="e">
        <f t="shared" si="29"/>
        <v>#NUM!</v>
      </c>
      <c r="AK134" t="e">
        <f t="shared" si="30"/>
        <v>#NUM!</v>
      </c>
      <c r="AL134" t="e">
        <f t="shared" si="31"/>
        <v>#NUM!</v>
      </c>
      <c r="AM134" t="e">
        <f t="shared" si="32"/>
        <v>#NUM!</v>
      </c>
      <c r="AO134" t="str">
        <f t="shared" si="33"/>
        <v/>
      </c>
      <c r="AP134" t="str">
        <f t="shared" si="34"/>
        <v/>
      </c>
      <c r="AQ134" t="str">
        <f t="shared" si="35"/>
        <v/>
      </c>
      <c r="AR134" t="str">
        <f t="shared" si="27"/>
        <v/>
      </c>
      <c r="AS134" t="str">
        <f t="shared" si="28"/>
        <v/>
      </c>
    </row>
    <row r="135" spans="1:45" ht="15.75" thickBot="1" x14ac:dyDescent="0.3">
      <c r="A135" s="2" t="s">
        <v>46</v>
      </c>
      <c r="B135" s="5">
        <v>45806</v>
      </c>
      <c r="C135" s="2">
        <v>90</v>
      </c>
      <c r="D135" s="2">
        <v>6.32</v>
      </c>
      <c r="E135" s="2">
        <v>2800000</v>
      </c>
      <c r="F135" s="2">
        <v>0.8</v>
      </c>
      <c r="G135" s="2">
        <v>5.07</v>
      </c>
      <c r="H135" s="2">
        <v>24.7</v>
      </c>
      <c r="I135" s="24">
        <v>64.400000000000006</v>
      </c>
      <c r="J135" s="2" t="s">
        <v>143</v>
      </c>
      <c r="K135" s="2">
        <v>-3.1</v>
      </c>
      <c r="L135" s="2">
        <v>-11.1</v>
      </c>
      <c r="M135" s="2"/>
      <c r="P135" t="s">
        <v>188</v>
      </c>
      <c r="Q135">
        <v>6.01</v>
      </c>
      <c r="R135">
        <v>6.07</v>
      </c>
      <c r="S135">
        <v>5.76</v>
      </c>
      <c r="T135">
        <v>0</v>
      </c>
      <c r="U135">
        <v>17.7</v>
      </c>
      <c r="AH135" t="e">
        <f t="shared" si="26"/>
        <v>#NUM!</v>
      </c>
      <c r="AJ135" t="e">
        <f t="shared" si="29"/>
        <v>#NUM!</v>
      </c>
      <c r="AK135" t="e">
        <f t="shared" si="30"/>
        <v>#NUM!</v>
      </c>
      <c r="AL135" t="e">
        <f t="shared" si="31"/>
        <v>#NUM!</v>
      </c>
      <c r="AM135" t="e">
        <f t="shared" si="32"/>
        <v>#NUM!</v>
      </c>
      <c r="AO135" t="str">
        <f t="shared" si="33"/>
        <v/>
      </c>
      <c r="AP135" t="str">
        <f t="shared" si="34"/>
        <v/>
      </c>
      <c r="AQ135" t="str">
        <f t="shared" si="35"/>
        <v/>
      </c>
      <c r="AR135" t="str">
        <f t="shared" si="27"/>
        <v/>
      </c>
      <c r="AS135" t="str">
        <f t="shared" si="28"/>
        <v/>
      </c>
    </row>
    <row r="136" spans="1:45" ht="15.75" thickBot="1" x14ac:dyDescent="0.3">
      <c r="A136" s="2" t="s">
        <v>78</v>
      </c>
      <c r="B136" s="5">
        <v>45806</v>
      </c>
      <c r="C136" s="2">
        <v>85</v>
      </c>
      <c r="D136" s="2">
        <v>13.6</v>
      </c>
      <c r="E136" s="2">
        <v>76820600</v>
      </c>
      <c r="F136" s="2">
        <v>-1.4</v>
      </c>
      <c r="G136" s="2">
        <v>10.6</v>
      </c>
      <c r="H136" s="2">
        <v>28.3</v>
      </c>
      <c r="I136" s="24">
        <v>61.9</v>
      </c>
      <c r="J136" s="2" t="s">
        <v>144</v>
      </c>
      <c r="K136" s="2">
        <v>43.1</v>
      </c>
      <c r="L136" s="2">
        <v>9.4</v>
      </c>
      <c r="M136" s="2"/>
      <c r="O136" t="s">
        <v>159</v>
      </c>
      <c r="P136" t="s">
        <v>188</v>
      </c>
      <c r="Q136">
        <v>13.23</v>
      </c>
      <c r="R136">
        <v>12.62</v>
      </c>
      <c r="S136">
        <v>10.53</v>
      </c>
      <c r="T136">
        <v>0</v>
      </c>
      <c r="U136">
        <v>1044.8</v>
      </c>
      <c r="AH136" t="e">
        <f t="shared" si="26"/>
        <v>#NUM!</v>
      </c>
      <c r="AJ136" t="e">
        <f t="shared" si="29"/>
        <v>#NUM!</v>
      </c>
      <c r="AK136" t="e">
        <f t="shared" si="30"/>
        <v>#NUM!</v>
      </c>
      <c r="AL136" t="e">
        <f t="shared" si="31"/>
        <v>#NUM!</v>
      </c>
      <c r="AM136" t="e">
        <f t="shared" si="32"/>
        <v>#NUM!</v>
      </c>
      <c r="AO136" t="str">
        <f t="shared" si="33"/>
        <v/>
      </c>
      <c r="AP136" t="str">
        <f t="shared" si="34"/>
        <v/>
      </c>
      <c r="AQ136" t="str">
        <f t="shared" si="35"/>
        <v/>
      </c>
      <c r="AR136" t="str">
        <f t="shared" si="27"/>
        <v/>
      </c>
      <c r="AS136" t="str">
        <f t="shared" si="28"/>
        <v/>
      </c>
    </row>
    <row r="137" spans="1:45" ht="15.75" thickBot="1" x14ac:dyDescent="0.3">
      <c r="A137" s="2" t="s">
        <v>93</v>
      </c>
      <c r="B137" s="5">
        <v>45806</v>
      </c>
      <c r="C137" s="2">
        <v>90</v>
      </c>
      <c r="D137" s="2">
        <v>13.3</v>
      </c>
      <c r="E137" s="2">
        <v>11611100</v>
      </c>
      <c r="F137" s="2">
        <v>-0.7</v>
      </c>
      <c r="G137" s="2">
        <v>9.14</v>
      </c>
      <c r="H137" s="2">
        <v>45.5</v>
      </c>
      <c r="I137" s="24">
        <v>64.400000000000006</v>
      </c>
      <c r="J137" s="2" t="s">
        <v>142</v>
      </c>
      <c r="K137" s="2">
        <v>6.3</v>
      </c>
      <c r="L137" s="2">
        <v>35.299999999999997</v>
      </c>
      <c r="M137" s="2"/>
      <c r="P137" t="s">
        <v>188</v>
      </c>
      <c r="Q137">
        <v>12.78</v>
      </c>
      <c r="R137">
        <v>12.34</v>
      </c>
      <c r="S137">
        <v>11.71</v>
      </c>
      <c r="T137">
        <v>0</v>
      </c>
      <c r="U137">
        <v>154.4</v>
      </c>
      <c r="AH137" t="e">
        <f t="shared" si="26"/>
        <v>#NUM!</v>
      </c>
      <c r="AJ137" t="e">
        <f t="shared" si="29"/>
        <v>#NUM!</v>
      </c>
      <c r="AK137" t="e">
        <f t="shared" si="30"/>
        <v>#NUM!</v>
      </c>
      <c r="AL137" t="e">
        <f t="shared" si="31"/>
        <v>#NUM!</v>
      </c>
      <c r="AM137" t="e">
        <f t="shared" si="32"/>
        <v>#NUM!</v>
      </c>
      <c r="AO137" t="str">
        <f t="shared" si="33"/>
        <v/>
      </c>
      <c r="AP137" t="str">
        <f t="shared" si="34"/>
        <v/>
      </c>
      <c r="AQ137" t="str">
        <f t="shared" si="35"/>
        <v/>
      </c>
      <c r="AR137" t="str">
        <f t="shared" si="27"/>
        <v/>
      </c>
      <c r="AS137" t="str">
        <f t="shared" si="28"/>
        <v/>
      </c>
    </row>
    <row r="138" spans="1:45" ht="15.75" thickBot="1" x14ac:dyDescent="0.3">
      <c r="A138" s="2" t="s">
        <v>54</v>
      </c>
      <c r="B138" s="5">
        <v>45806</v>
      </c>
      <c r="C138" s="2">
        <v>25</v>
      </c>
      <c r="D138" s="2">
        <v>18.399999999999999</v>
      </c>
      <c r="E138" s="2">
        <v>1922700</v>
      </c>
      <c r="F138" s="2">
        <v>-1.1000000000000001</v>
      </c>
      <c r="G138" s="2">
        <v>18.100000000000001</v>
      </c>
      <c r="H138" s="2">
        <v>1.7</v>
      </c>
      <c r="I138" s="24">
        <v>42.6</v>
      </c>
      <c r="J138" s="2" t="s">
        <v>144</v>
      </c>
      <c r="K138" s="2">
        <v>-4.5</v>
      </c>
      <c r="L138" s="2">
        <v>-13.3</v>
      </c>
      <c r="M138" s="2"/>
      <c r="P138" t="s">
        <v>188</v>
      </c>
      <c r="Q138">
        <v>18.7</v>
      </c>
      <c r="R138">
        <v>19.07</v>
      </c>
      <c r="S138">
        <v>18.2</v>
      </c>
      <c r="T138">
        <v>0</v>
      </c>
      <c r="U138">
        <v>35.4</v>
      </c>
      <c r="AH138" t="e">
        <f t="shared" si="26"/>
        <v>#NUM!</v>
      </c>
      <c r="AJ138" t="e">
        <f t="shared" si="29"/>
        <v>#NUM!</v>
      </c>
      <c r="AK138" t="e">
        <f t="shared" si="30"/>
        <v>#NUM!</v>
      </c>
      <c r="AL138" t="e">
        <f t="shared" si="31"/>
        <v>#NUM!</v>
      </c>
      <c r="AM138" t="e">
        <f t="shared" si="32"/>
        <v>#NUM!</v>
      </c>
      <c r="AO138" t="str">
        <f t="shared" si="33"/>
        <v/>
      </c>
      <c r="AP138" t="str">
        <f t="shared" si="34"/>
        <v/>
      </c>
      <c r="AQ138" t="str">
        <f t="shared" si="35"/>
        <v/>
      </c>
      <c r="AR138" t="str">
        <f t="shared" si="27"/>
        <v/>
      </c>
      <c r="AS138" t="str">
        <f t="shared" si="28"/>
        <v/>
      </c>
    </row>
    <row r="139" spans="1:45" ht="15.75" thickBot="1" x14ac:dyDescent="0.3">
      <c r="A139" s="2" t="s">
        <v>95</v>
      </c>
      <c r="B139" s="5">
        <v>45806</v>
      </c>
      <c r="C139" s="2">
        <v>20</v>
      </c>
      <c r="D139" s="2">
        <v>23.5</v>
      </c>
      <c r="E139" s="2">
        <v>14889300</v>
      </c>
      <c r="F139" s="2">
        <v>-0.8</v>
      </c>
      <c r="G139" s="2">
        <v>21.3</v>
      </c>
      <c r="H139" s="2">
        <v>10.3</v>
      </c>
      <c r="I139" s="24">
        <v>49.1</v>
      </c>
      <c r="J139" s="2" t="s">
        <v>142</v>
      </c>
      <c r="K139" s="2">
        <v>-1.4</v>
      </c>
      <c r="L139" s="2">
        <v>43.7</v>
      </c>
      <c r="M139" s="2" t="s">
        <v>99</v>
      </c>
      <c r="P139" t="s">
        <v>188</v>
      </c>
      <c r="Q139">
        <v>23.38</v>
      </c>
      <c r="R139">
        <v>24.06</v>
      </c>
      <c r="S139">
        <v>25.05</v>
      </c>
      <c r="T139">
        <v>0</v>
      </c>
      <c r="U139">
        <v>349.9</v>
      </c>
      <c r="AH139" t="e">
        <f t="shared" si="26"/>
        <v>#NUM!</v>
      </c>
      <c r="AJ139" t="e">
        <f t="shared" si="29"/>
        <v>#NUM!</v>
      </c>
      <c r="AK139" t="e">
        <f t="shared" si="30"/>
        <v>#NUM!</v>
      </c>
      <c r="AL139" t="e">
        <f t="shared" si="31"/>
        <v>#NUM!</v>
      </c>
      <c r="AM139" t="e">
        <f t="shared" si="32"/>
        <v>#NUM!</v>
      </c>
      <c r="AO139" t="str">
        <f t="shared" si="33"/>
        <v/>
      </c>
      <c r="AP139" t="str">
        <f t="shared" si="34"/>
        <v/>
      </c>
      <c r="AQ139" t="str">
        <f t="shared" si="35"/>
        <v/>
      </c>
      <c r="AR139" t="str">
        <f t="shared" si="27"/>
        <v/>
      </c>
      <c r="AS139" t="str">
        <f t="shared" si="28"/>
        <v/>
      </c>
    </row>
    <row r="140" spans="1:45" ht="15.75" thickBot="1" x14ac:dyDescent="0.3">
      <c r="A140" s="2" t="s">
        <v>11</v>
      </c>
      <c r="B140" s="5">
        <v>45806</v>
      </c>
      <c r="C140" s="2">
        <v>90</v>
      </c>
      <c r="D140" s="2">
        <v>41.3</v>
      </c>
      <c r="E140" s="2">
        <v>7364400</v>
      </c>
      <c r="F140" s="2">
        <v>0.6</v>
      </c>
      <c r="G140" s="2">
        <v>32.4</v>
      </c>
      <c r="H140" s="2">
        <v>27.5</v>
      </c>
      <c r="I140" s="24">
        <v>58</v>
      </c>
      <c r="J140" s="2" t="s">
        <v>144</v>
      </c>
      <c r="K140" s="2">
        <v>30.4</v>
      </c>
      <c r="L140" s="2">
        <v>16.899999999999999</v>
      </c>
      <c r="M140" s="2" t="s">
        <v>99</v>
      </c>
      <c r="O140" t="s">
        <v>159</v>
      </c>
      <c r="P140" t="s">
        <v>188</v>
      </c>
      <c r="Q140">
        <v>40.24</v>
      </c>
      <c r="R140">
        <v>39.08</v>
      </c>
      <c r="S140">
        <v>36.92</v>
      </c>
      <c r="T140">
        <v>0</v>
      </c>
      <c r="U140">
        <v>304.10000000000002</v>
      </c>
      <c r="AH140" t="e">
        <f t="shared" si="26"/>
        <v>#NUM!</v>
      </c>
      <c r="AJ140" t="e">
        <f t="shared" si="29"/>
        <v>#NUM!</v>
      </c>
      <c r="AK140" t="e">
        <f t="shared" si="30"/>
        <v>#NUM!</v>
      </c>
      <c r="AL140" t="e">
        <f t="shared" si="31"/>
        <v>#NUM!</v>
      </c>
      <c r="AM140" t="e">
        <f t="shared" si="32"/>
        <v>#NUM!</v>
      </c>
      <c r="AO140" t="str">
        <f t="shared" si="33"/>
        <v/>
      </c>
      <c r="AP140" t="str">
        <f t="shared" si="34"/>
        <v/>
      </c>
      <c r="AQ140" t="str">
        <f t="shared" si="35"/>
        <v/>
      </c>
      <c r="AR140" t="str">
        <f t="shared" si="27"/>
        <v/>
      </c>
      <c r="AS140" t="str">
        <f t="shared" si="28"/>
        <v/>
      </c>
    </row>
    <row r="141" spans="1:45" ht="15.75" thickBot="1" x14ac:dyDescent="0.3">
      <c r="A141" s="2" t="s">
        <v>33</v>
      </c>
      <c r="B141" s="5">
        <v>45806</v>
      </c>
      <c r="C141" s="2">
        <v>30</v>
      </c>
      <c r="D141" s="2">
        <v>35.25</v>
      </c>
      <c r="E141" s="2">
        <v>3237200</v>
      </c>
      <c r="F141" s="2">
        <v>0.9</v>
      </c>
      <c r="G141" s="2">
        <v>27.7</v>
      </c>
      <c r="H141" s="2">
        <v>27.3</v>
      </c>
      <c r="I141" s="24">
        <v>58.1</v>
      </c>
      <c r="J141" s="2" t="s">
        <v>147</v>
      </c>
      <c r="K141" s="2">
        <v>2.7</v>
      </c>
      <c r="L141" s="2">
        <v>49</v>
      </c>
      <c r="M141" s="2"/>
      <c r="O141" t="s">
        <v>159</v>
      </c>
      <c r="P141" t="s">
        <v>188</v>
      </c>
      <c r="Q141">
        <v>33.08</v>
      </c>
      <c r="R141">
        <v>35.29</v>
      </c>
      <c r="S141">
        <v>39.909999999999997</v>
      </c>
      <c r="T141">
        <v>0</v>
      </c>
      <c r="U141">
        <v>114.1</v>
      </c>
      <c r="AH141" t="e">
        <f t="shared" si="26"/>
        <v>#NUM!</v>
      </c>
      <c r="AJ141" t="e">
        <f t="shared" si="29"/>
        <v>#NUM!</v>
      </c>
      <c r="AK141" t="e">
        <f t="shared" si="30"/>
        <v>#NUM!</v>
      </c>
      <c r="AL141" t="e">
        <f t="shared" si="31"/>
        <v>#NUM!</v>
      </c>
      <c r="AM141" t="e">
        <f t="shared" si="32"/>
        <v>#NUM!</v>
      </c>
      <c r="AO141" t="str">
        <f t="shared" si="33"/>
        <v/>
      </c>
      <c r="AP141" t="str">
        <f t="shared" si="34"/>
        <v/>
      </c>
      <c r="AQ141" t="str">
        <f t="shared" si="35"/>
        <v/>
      </c>
      <c r="AR141" t="str">
        <f t="shared" si="27"/>
        <v/>
      </c>
      <c r="AS141" t="str">
        <f t="shared" si="28"/>
        <v/>
      </c>
    </row>
    <row r="142" spans="1:45" ht="15.75" thickBot="1" x14ac:dyDescent="0.3">
      <c r="A142" s="2" t="s">
        <v>38</v>
      </c>
      <c r="B142" s="5">
        <v>45806</v>
      </c>
      <c r="C142" s="2">
        <v>90</v>
      </c>
      <c r="D142" s="2">
        <v>30.8</v>
      </c>
      <c r="E142" s="2">
        <v>14712100</v>
      </c>
      <c r="F142" s="2">
        <v>1</v>
      </c>
      <c r="G142" s="2">
        <v>23.95</v>
      </c>
      <c r="H142" s="2">
        <v>28.6</v>
      </c>
      <c r="I142" s="24">
        <v>69.400000000000006</v>
      </c>
      <c r="J142" s="2" t="s">
        <v>144</v>
      </c>
      <c r="K142" s="2">
        <v>47.6</v>
      </c>
      <c r="L142" s="2">
        <v>52.3</v>
      </c>
      <c r="M142" s="2" t="s">
        <v>99</v>
      </c>
      <c r="P142" t="s">
        <v>188</v>
      </c>
      <c r="Q142">
        <v>29.19</v>
      </c>
      <c r="R142">
        <v>27.59</v>
      </c>
      <c r="S142">
        <v>25.58</v>
      </c>
      <c r="T142">
        <v>0</v>
      </c>
      <c r="U142">
        <v>453.1</v>
      </c>
      <c r="AH142" t="e">
        <f t="shared" si="26"/>
        <v>#NUM!</v>
      </c>
      <c r="AJ142" t="e">
        <f t="shared" si="29"/>
        <v>#NUM!</v>
      </c>
      <c r="AK142" t="e">
        <f t="shared" si="30"/>
        <v>#NUM!</v>
      </c>
      <c r="AL142" t="e">
        <f t="shared" si="31"/>
        <v>#NUM!</v>
      </c>
      <c r="AM142" t="e">
        <f t="shared" si="32"/>
        <v>#NUM!</v>
      </c>
      <c r="AO142" t="str">
        <f t="shared" si="33"/>
        <v/>
      </c>
      <c r="AP142" t="str">
        <f t="shared" si="34"/>
        <v/>
      </c>
      <c r="AQ142" t="str">
        <f t="shared" si="35"/>
        <v/>
      </c>
      <c r="AR142" t="str">
        <f t="shared" si="27"/>
        <v/>
      </c>
      <c r="AS142" t="str">
        <f t="shared" si="28"/>
        <v/>
      </c>
    </row>
    <row r="143" spans="1:45" ht="15.75" thickBot="1" x14ac:dyDescent="0.3">
      <c r="A143" s="2" t="s">
        <v>168</v>
      </c>
      <c r="B143" s="5">
        <v>45806</v>
      </c>
      <c r="C143" s="2">
        <v>10</v>
      </c>
      <c r="D143" s="2">
        <v>1.95</v>
      </c>
      <c r="E143" s="2">
        <v>791900</v>
      </c>
      <c r="F143" s="2">
        <v>-0.5</v>
      </c>
      <c r="G143" s="2">
        <v>1.65</v>
      </c>
      <c r="H143" s="2">
        <v>18.2</v>
      </c>
      <c r="I143" s="24">
        <v>43</v>
      </c>
      <c r="J143" s="2" t="s">
        <v>154</v>
      </c>
      <c r="K143" s="2">
        <v>-67.3</v>
      </c>
      <c r="L143" s="2">
        <v>-10.9</v>
      </c>
      <c r="M143" s="2"/>
      <c r="P143" t="s">
        <v>188</v>
      </c>
      <c r="Q143">
        <v>1.98</v>
      </c>
      <c r="R143">
        <v>2.1800000000000002</v>
      </c>
      <c r="S143">
        <v>3.7</v>
      </c>
      <c r="T143">
        <v>0</v>
      </c>
      <c r="U143">
        <v>1.5</v>
      </c>
      <c r="AH143" t="e">
        <f t="shared" si="26"/>
        <v>#NUM!</v>
      </c>
      <c r="AJ143" t="e">
        <f t="shared" si="29"/>
        <v>#NUM!</v>
      </c>
      <c r="AK143" t="e">
        <f t="shared" si="30"/>
        <v>#NUM!</v>
      </c>
      <c r="AL143" t="e">
        <f t="shared" si="31"/>
        <v>#NUM!</v>
      </c>
      <c r="AM143" t="e">
        <f t="shared" si="32"/>
        <v>#NUM!</v>
      </c>
      <c r="AO143" t="str">
        <f t="shared" si="33"/>
        <v/>
      </c>
      <c r="AP143" t="str">
        <f t="shared" si="34"/>
        <v/>
      </c>
      <c r="AQ143" t="str">
        <f t="shared" si="35"/>
        <v/>
      </c>
      <c r="AR143" t="str">
        <f t="shared" si="27"/>
        <v/>
      </c>
      <c r="AS143" t="str">
        <f t="shared" si="28"/>
        <v/>
      </c>
    </row>
    <row r="144" spans="1:45" ht="15.75" thickBot="1" x14ac:dyDescent="0.3">
      <c r="A144" s="2" t="s">
        <v>42</v>
      </c>
      <c r="B144" s="5">
        <v>45806</v>
      </c>
      <c r="C144" s="2">
        <v>40</v>
      </c>
      <c r="D144" s="2">
        <v>34.549999999999997</v>
      </c>
      <c r="E144" s="2">
        <v>2568000</v>
      </c>
      <c r="F144" s="2">
        <v>-0.1</v>
      </c>
      <c r="G144" s="2">
        <v>27</v>
      </c>
      <c r="H144" s="2">
        <v>28</v>
      </c>
      <c r="I144" s="24">
        <v>68.5</v>
      </c>
      <c r="J144" s="2" t="s">
        <v>234</v>
      </c>
      <c r="K144" s="2">
        <v>-26.2</v>
      </c>
      <c r="L144" s="2">
        <v>31.4</v>
      </c>
      <c r="M144" s="2"/>
      <c r="P144" t="s">
        <v>188</v>
      </c>
      <c r="Q144">
        <v>30.97</v>
      </c>
      <c r="R144">
        <v>32.69</v>
      </c>
      <c r="S144">
        <v>40.39</v>
      </c>
      <c r="T144">
        <v>0</v>
      </c>
      <c r="U144">
        <v>88.7</v>
      </c>
      <c r="AH144" t="e">
        <f t="shared" si="26"/>
        <v>#NUM!</v>
      </c>
      <c r="AJ144" t="e">
        <f t="shared" si="29"/>
        <v>#NUM!</v>
      </c>
      <c r="AK144" t="e">
        <f t="shared" si="30"/>
        <v>#NUM!</v>
      </c>
      <c r="AL144" t="e">
        <f t="shared" si="31"/>
        <v>#NUM!</v>
      </c>
      <c r="AM144" t="e">
        <f t="shared" si="32"/>
        <v>#NUM!</v>
      </c>
      <c r="AO144" t="str">
        <f t="shared" si="33"/>
        <v/>
      </c>
      <c r="AP144" t="str">
        <f t="shared" si="34"/>
        <v/>
      </c>
      <c r="AQ144" t="str">
        <f t="shared" si="35"/>
        <v/>
      </c>
      <c r="AR144" t="str">
        <f t="shared" si="27"/>
        <v/>
      </c>
      <c r="AS144" t="str">
        <f t="shared" si="28"/>
        <v/>
      </c>
    </row>
    <row r="145" spans="1:45" ht="15.75" thickBot="1" x14ac:dyDescent="0.3">
      <c r="A145" s="2" t="s">
        <v>28</v>
      </c>
      <c r="B145" s="5">
        <v>45806</v>
      </c>
      <c r="C145" s="2">
        <v>70</v>
      </c>
      <c r="D145" s="2">
        <v>11.2</v>
      </c>
      <c r="E145" s="2">
        <v>876700</v>
      </c>
      <c r="F145" s="2">
        <v>0.9</v>
      </c>
      <c r="G145" s="2">
        <v>9.49</v>
      </c>
      <c r="H145" s="2">
        <v>18</v>
      </c>
      <c r="I145" s="24">
        <v>57.2</v>
      </c>
      <c r="J145" s="2" t="s">
        <v>143</v>
      </c>
      <c r="K145" s="2">
        <v>4.2</v>
      </c>
      <c r="L145" s="2">
        <v>-20.3</v>
      </c>
      <c r="M145" s="2"/>
      <c r="P145" t="s">
        <v>188</v>
      </c>
      <c r="Q145">
        <v>10.98</v>
      </c>
      <c r="R145">
        <v>11.05</v>
      </c>
      <c r="S145">
        <v>11.19</v>
      </c>
      <c r="T145">
        <v>0</v>
      </c>
      <c r="U145">
        <v>9.8000000000000007</v>
      </c>
      <c r="AH145" t="e">
        <f t="shared" si="26"/>
        <v>#NUM!</v>
      </c>
      <c r="AJ145" t="e">
        <f t="shared" si="29"/>
        <v>#NUM!</v>
      </c>
      <c r="AK145" t="e">
        <f t="shared" si="30"/>
        <v>#NUM!</v>
      </c>
      <c r="AL145" t="e">
        <f t="shared" si="31"/>
        <v>#NUM!</v>
      </c>
      <c r="AM145" t="e">
        <f t="shared" si="32"/>
        <v>#NUM!</v>
      </c>
      <c r="AO145" t="str">
        <f t="shared" si="33"/>
        <v/>
      </c>
      <c r="AP145" t="str">
        <f t="shared" si="34"/>
        <v/>
      </c>
      <c r="AQ145" t="str">
        <f t="shared" si="35"/>
        <v/>
      </c>
      <c r="AR145" t="str">
        <f t="shared" si="27"/>
        <v/>
      </c>
      <c r="AS145" t="str">
        <f t="shared" si="28"/>
        <v/>
      </c>
    </row>
    <row r="146" spans="1:45" ht="15.75" thickBot="1" x14ac:dyDescent="0.3">
      <c r="A146" s="2" t="s">
        <v>381</v>
      </c>
      <c r="B146" s="5">
        <v>45806</v>
      </c>
      <c r="C146" s="2">
        <v>75</v>
      </c>
      <c r="D146" s="2">
        <v>4.59</v>
      </c>
      <c r="E146" s="2">
        <v>524400</v>
      </c>
      <c r="F146" s="2">
        <v>-2.1</v>
      </c>
      <c r="G146" s="2">
        <v>2.42</v>
      </c>
      <c r="H146" s="2">
        <v>89.7</v>
      </c>
      <c r="I146" s="24">
        <v>54.8</v>
      </c>
      <c r="J146" s="2" t="s">
        <v>140</v>
      </c>
      <c r="K146" s="2">
        <v>47.6</v>
      </c>
      <c r="L146" s="2">
        <v>-33.200000000000003</v>
      </c>
      <c r="M146" s="2"/>
      <c r="P146" t="s">
        <v>188</v>
      </c>
      <c r="Q146">
        <v>4.6399999999999997</v>
      </c>
      <c r="R146">
        <v>3.68</v>
      </c>
      <c r="S146">
        <v>2.98</v>
      </c>
      <c r="T146">
        <v>0</v>
      </c>
      <c r="U146">
        <v>2.4</v>
      </c>
      <c r="AH146" t="e">
        <f t="shared" si="26"/>
        <v>#NUM!</v>
      </c>
      <c r="AJ146" t="e">
        <f t="shared" si="29"/>
        <v>#NUM!</v>
      </c>
      <c r="AK146" t="e">
        <f t="shared" si="30"/>
        <v>#NUM!</v>
      </c>
      <c r="AL146" t="e">
        <f t="shared" si="31"/>
        <v>#NUM!</v>
      </c>
      <c r="AM146" t="e">
        <f t="shared" si="32"/>
        <v>#NUM!</v>
      </c>
      <c r="AO146" t="str">
        <f t="shared" si="33"/>
        <v/>
      </c>
      <c r="AP146" t="str">
        <f t="shared" si="34"/>
        <v/>
      </c>
      <c r="AQ146" t="str">
        <f t="shared" si="35"/>
        <v/>
      </c>
      <c r="AR146" t="str">
        <f t="shared" si="27"/>
        <v/>
      </c>
      <c r="AS146" t="str">
        <f t="shared" si="28"/>
        <v/>
      </c>
    </row>
    <row r="147" spans="1:45" ht="15.75" thickBot="1" x14ac:dyDescent="0.3">
      <c r="A147" s="2" t="s">
        <v>40</v>
      </c>
      <c r="B147" s="5">
        <v>45806</v>
      </c>
      <c r="C147" s="2">
        <v>25</v>
      </c>
      <c r="D147" s="2">
        <v>6.9</v>
      </c>
      <c r="E147" s="2">
        <v>1327300</v>
      </c>
      <c r="F147" s="2">
        <v>-1.4</v>
      </c>
      <c r="G147" s="2">
        <v>5.5</v>
      </c>
      <c r="H147" s="2">
        <v>25.5</v>
      </c>
      <c r="I147" s="24">
        <v>44.6</v>
      </c>
      <c r="J147" s="2" t="s">
        <v>143</v>
      </c>
      <c r="K147" s="2">
        <v>-46.4</v>
      </c>
      <c r="L147" s="2">
        <v>47.9</v>
      </c>
      <c r="M147" s="2"/>
      <c r="P147" t="s">
        <v>188</v>
      </c>
      <c r="Q147">
        <v>6.82</v>
      </c>
      <c r="R147">
        <v>8.07</v>
      </c>
      <c r="S147">
        <v>11.29</v>
      </c>
      <c r="T147">
        <v>0</v>
      </c>
      <c r="U147">
        <v>9.1999999999999993</v>
      </c>
      <c r="AH147" t="e">
        <f t="shared" si="26"/>
        <v>#NUM!</v>
      </c>
      <c r="AJ147" t="e">
        <f t="shared" si="29"/>
        <v>#NUM!</v>
      </c>
      <c r="AK147" t="e">
        <f t="shared" si="30"/>
        <v>#NUM!</v>
      </c>
      <c r="AL147" t="e">
        <f t="shared" si="31"/>
        <v>#NUM!</v>
      </c>
      <c r="AM147" t="e">
        <f t="shared" si="32"/>
        <v>#NUM!</v>
      </c>
      <c r="AO147" t="str">
        <f t="shared" si="33"/>
        <v/>
      </c>
      <c r="AP147" t="str">
        <f t="shared" si="34"/>
        <v/>
      </c>
      <c r="AQ147" t="str">
        <f t="shared" si="35"/>
        <v/>
      </c>
      <c r="AR147" t="str">
        <f t="shared" si="27"/>
        <v/>
      </c>
      <c r="AS147" t="str">
        <f t="shared" si="28"/>
        <v/>
      </c>
    </row>
    <row r="148" spans="1:45" ht="15.75" thickBot="1" x14ac:dyDescent="0.3">
      <c r="A148" s="2" t="s">
        <v>169</v>
      </c>
      <c r="B148" s="5">
        <v>45806</v>
      </c>
      <c r="C148" s="2">
        <v>90</v>
      </c>
      <c r="D148" s="2">
        <v>7.24</v>
      </c>
      <c r="E148" s="2">
        <v>841000</v>
      </c>
      <c r="F148" s="2">
        <v>-4.5999999999999996</v>
      </c>
      <c r="G148" s="2">
        <v>5.12</v>
      </c>
      <c r="H148" s="2">
        <v>41.4</v>
      </c>
      <c r="I148" s="24">
        <v>69.099999999999994</v>
      </c>
      <c r="J148" s="2" t="s">
        <v>140</v>
      </c>
      <c r="K148" s="2">
        <v>42.3</v>
      </c>
      <c r="L148" s="2">
        <v>0.7</v>
      </c>
      <c r="M148" s="2"/>
      <c r="P148" t="s">
        <v>188</v>
      </c>
      <c r="Q148">
        <v>6.54</v>
      </c>
      <c r="R148">
        <v>6.24</v>
      </c>
      <c r="S148">
        <v>6.06</v>
      </c>
      <c r="T148">
        <v>0</v>
      </c>
      <c r="U148">
        <v>6.1</v>
      </c>
      <c r="AH148" t="e">
        <f t="shared" si="26"/>
        <v>#NUM!</v>
      </c>
      <c r="AJ148" t="e">
        <f t="shared" si="29"/>
        <v>#NUM!</v>
      </c>
      <c r="AK148" t="e">
        <f t="shared" si="30"/>
        <v>#NUM!</v>
      </c>
      <c r="AL148" t="e">
        <f t="shared" si="31"/>
        <v>#NUM!</v>
      </c>
      <c r="AM148" t="e">
        <f t="shared" si="32"/>
        <v>#NUM!</v>
      </c>
      <c r="AO148" t="str">
        <f t="shared" si="33"/>
        <v/>
      </c>
      <c r="AP148" t="str">
        <f t="shared" si="34"/>
        <v/>
      </c>
      <c r="AQ148" t="str">
        <f t="shared" si="35"/>
        <v/>
      </c>
      <c r="AR148" t="str">
        <f t="shared" si="27"/>
        <v/>
      </c>
      <c r="AS148" t="str">
        <f t="shared" si="28"/>
        <v/>
      </c>
    </row>
    <row r="149" spans="1:45" ht="15.75" thickBot="1" x14ac:dyDescent="0.3">
      <c r="A149" s="2" t="s">
        <v>3</v>
      </c>
      <c r="B149" s="5">
        <v>45806</v>
      </c>
      <c r="C149" s="2">
        <v>75</v>
      </c>
      <c r="D149" s="2">
        <v>54</v>
      </c>
      <c r="E149" s="2">
        <v>655900</v>
      </c>
      <c r="F149" s="2">
        <v>0.9</v>
      </c>
      <c r="G149" s="2">
        <v>43.61</v>
      </c>
      <c r="H149" s="2">
        <v>23.8</v>
      </c>
      <c r="I149" s="24">
        <v>67.599999999999994</v>
      </c>
      <c r="J149" s="2" t="s">
        <v>140</v>
      </c>
      <c r="K149" s="2">
        <v>3.4</v>
      </c>
      <c r="L149" s="2">
        <v>5.3</v>
      </c>
      <c r="M149" s="2"/>
      <c r="P149" t="s">
        <v>188</v>
      </c>
      <c r="Q149">
        <v>48.86</v>
      </c>
      <c r="R149">
        <v>50.06</v>
      </c>
      <c r="S149">
        <v>56.46</v>
      </c>
      <c r="T149">
        <v>0</v>
      </c>
      <c r="U149">
        <v>35.4</v>
      </c>
      <c r="AH149" t="e">
        <f t="shared" si="26"/>
        <v>#NUM!</v>
      </c>
      <c r="AJ149" t="e">
        <f t="shared" si="29"/>
        <v>#NUM!</v>
      </c>
      <c r="AK149" t="e">
        <f t="shared" si="30"/>
        <v>#NUM!</v>
      </c>
      <c r="AL149" t="e">
        <f t="shared" si="31"/>
        <v>#NUM!</v>
      </c>
      <c r="AM149" t="e">
        <f t="shared" si="32"/>
        <v>#NUM!</v>
      </c>
      <c r="AO149" t="str">
        <f t="shared" si="33"/>
        <v/>
      </c>
      <c r="AP149" t="str">
        <f t="shared" si="34"/>
        <v/>
      </c>
      <c r="AQ149" t="str">
        <f t="shared" si="35"/>
        <v/>
      </c>
      <c r="AR149" t="str">
        <f t="shared" si="27"/>
        <v/>
      </c>
      <c r="AS149" t="str">
        <f t="shared" si="28"/>
        <v/>
      </c>
    </row>
    <row r="150" spans="1:45" ht="15.75" thickBot="1" x14ac:dyDescent="0.3">
      <c r="A150" s="2" t="s">
        <v>195</v>
      </c>
      <c r="B150" s="5">
        <v>45806</v>
      </c>
      <c r="C150" s="2">
        <v>60</v>
      </c>
      <c r="D150" s="2">
        <v>5.48</v>
      </c>
      <c r="E150" s="2">
        <v>507900</v>
      </c>
      <c r="F150" s="2">
        <v>-3</v>
      </c>
      <c r="G150" s="2">
        <v>4.26</v>
      </c>
      <c r="H150" s="2">
        <v>28.6</v>
      </c>
      <c r="I150" s="24">
        <v>51.1</v>
      </c>
      <c r="J150" s="2" t="s">
        <v>152</v>
      </c>
      <c r="K150" s="2">
        <v>-10.7</v>
      </c>
      <c r="L150" s="2">
        <v>1.7</v>
      </c>
      <c r="M150" s="2"/>
      <c r="P150" t="s">
        <v>188</v>
      </c>
      <c r="Q150">
        <v>5.55</v>
      </c>
      <c r="R150">
        <v>5.35</v>
      </c>
      <c r="S150">
        <v>4.9800000000000004</v>
      </c>
      <c r="T150">
        <v>0</v>
      </c>
      <c r="U150">
        <v>2.8</v>
      </c>
      <c r="AH150" t="e">
        <f t="shared" si="26"/>
        <v>#NUM!</v>
      </c>
      <c r="AJ150" t="e">
        <f t="shared" si="29"/>
        <v>#NUM!</v>
      </c>
      <c r="AK150" t="e">
        <f t="shared" si="30"/>
        <v>#NUM!</v>
      </c>
      <c r="AL150" t="e">
        <f t="shared" si="31"/>
        <v>#NUM!</v>
      </c>
      <c r="AM150" t="e">
        <f t="shared" si="32"/>
        <v>#NUM!</v>
      </c>
      <c r="AO150" t="str">
        <f t="shared" si="33"/>
        <v/>
      </c>
      <c r="AP150" t="str">
        <f t="shared" si="34"/>
        <v/>
      </c>
      <c r="AQ150" t="str">
        <f t="shared" si="35"/>
        <v/>
      </c>
      <c r="AR150" t="str">
        <f t="shared" si="27"/>
        <v/>
      </c>
      <c r="AS150" t="str">
        <f t="shared" si="28"/>
        <v/>
      </c>
    </row>
    <row r="151" spans="1:45" ht="15.75" thickBot="1" x14ac:dyDescent="0.3">
      <c r="A151" s="2" t="s">
        <v>14</v>
      </c>
      <c r="B151" s="5">
        <v>45806</v>
      </c>
      <c r="C151" s="2">
        <v>60</v>
      </c>
      <c r="D151" s="2">
        <v>19.5</v>
      </c>
      <c r="E151" s="2">
        <v>1222000</v>
      </c>
      <c r="F151" s="2">
        <v>2.1</v>
      </c>
      <c r="G151" s="2">
        <v>13.49</v>
      </c>
      <c r="H151" s="2">
        <v>44.6</v>
      </c>
      <c r="I151" s="24">
        <v>67.2</v>
      </c>
      <c r="J151" s="2" t="s">
        <v>234</v>
      </c>
      <c r="K151" s="2">
        <v>-3</v>
      </c>
      <c r="L151" s="2">
        <v>36.700000000000003</v>
      </c>
      <c r="M151" s="2"/>
      <c r="P151" t="s">
        <v>188</v>
      </c>
      <c r="Q151">
        <v>17.43</v>
      </c>
      <c r="R151">
        <v>17.72</v>
      </c>
      <c r="S151">
        <v>21.26</v>
      </c>
      <c r="T151">
        <v>0</v>
      </c>
      <c r="U151">
        <v>23.8</v>
      </c>
      <c r="AH151" t="e">
        <f t="shared" si="26"/>
        <v>#NUM!</v>
      </c>
      <c r="AJ151" t="e">
        <f t="shared" si="29"/>
        <v>#NUM!</v>
      </c>
      <c r="AK151" t="e">
        <f t="shared" si="30"/>
        <v>#NUM!</v>
      </c>
      <c r="AL151" t="e">
        <f t="shared" si="31"/>
        <v>#NUM!</v>
      </c>
      <c r="AM151" t="e">
        <f t="shared" si="32"/>
        <v>#NUM!</v>
      </c>
      <c r="AO151" t="str">
        <f t="shared" si="33"/>
        <v/>
      </c>
      <c r="AP151" t="str">
        <f t="shared" si="34"/>
        <v/>
      </c>
      <c r="AQ151" t="str">
        <f t="shared" si="35"/>
        <v/>
      </c>
      <c r="AR151" t="str">
        <f t="shared" si="27"/>
        <v/>
      </c>
      <c r="AS151" t="str">
        <f t="shared" si="28"/>
        <v/>
      </c>
    </row>
    <row r="152" spans="1:45" ht="15.75" thickBot="1" x14ac:dyDescent="0.3">
      <c r="A152" s="2" t="s">
        <v>19</v>
      </c>
      <c r="B152" s="5">
        <v>45806</v>
      </c>
      <c r="C152" s="2">
        <v>55</v>
      </c>
      <c r="D152" s="2">
        <v>13.4</v>
      </c>
      <c r="E152" s="2">
        <v>7026200</v>
      </c>
      <c r="F152" s="2">
        <v>0.4</v>
      </c>
      <c r="G152" s="2">
        <v>10.35</v>
      </c>
      <c r="H152" s="2">
        <v>29.5</v>
      </c>
      <c r="I152" s="24">
        <v>54.7</v>
      </c>
      <c r="J152" s="2" t="s">
        <v>144</v>
      </c>
      <c r="K152" s="2">
        <v>-6.6</v>
      </c>
      <c r="L152" s="2">
        <v>2.2000000000000002</v>
      </c>
      <c r="M152" s="2" t="s">
        <v>99</v>
      </c>
      <c r="P152" t="s">
        <v>188</v>
      </c>
      <c r="Q152">
        <v>13.32</v>
      </c>
      <c r="R152">
        <v>13.06</v>
      </c>
      <c r="S152">
        <v>14.58</v>
      </c>
      <c r="T152">
        <v>0</v>
      </c>
      <c r="U152">
        <v>94.2</v>
      </c>
      <c r="AH152" t="e">
        <f t="shared" si="26"/>
        <v>#NUM!</v>
      </c>
      <c r="AJ152" t="e">
        <f t="shared" si="29"/>
        <v>#NUM!</v>
      </c>
      <c r="AK152" t="e">
        <f t="shared" si="30"/>
        <v>#NUM!</v>
      </c>
      <c r="AL152" t="e">
        <f t="shared" si="31"/>
        <v>#NUM!</v>
      </c>
      <c r="AM152" t="e">
        <f t="shared" si="32"/>
        <v>#NUM!</v>
      </c>
      <c r="AO152" t="str">
        <f t="shared" si="33"/>
        <v/>
      </c>
      <c r="AP152" t="str">
        <f t="shared" si="34"/>
        <v/>
      </c>
      <c r="AQ152" t="str">
        <f t="shared" si="35"/>
        <v/>
      </c>
      <c r="AR152" t="str">
        <f t="shared" si="27"/>
        <v/>
      </c>
      <c r="AS152" t="str">
        <f t="shared" si="28"/>
        <v/>
      </c>
    </row>
    <row r="153" spans="1:45" ht="15.75" thickBot="1" x14ac:dyDescent="0.3">
      <c r="A153" s="2" t="s">
        <v>196</v>
      </c>
      <c r="B153" s="5">
        <v>45806</v>
      </c>
      <c r="C153" s="2">
        <v>90</v>
      </c>
      <c r="D153" s="2">
        <v>2.97</v>
      </c>
      <c r="E153" s="2">
        <v>712900</v>
      </c>
      <c r="F153" s="2">
        <v>0</v>
      </c>
      <c r="G153" s="2">
        <v>2.56</v>
      </c>
      <c r="H153" s="2">
        <v>16</v>
      </c>
      <c r="I153" s="24">
        <v>59.1</v>
      </c>
      <c r="J153" s="2" t="s">
        <v>232</v>
      </c>
      <c r="K153" s="2">
        <v>-5.2</v>
      </c>
      <c r="L153" s="2">
        <v>-30.9</v>
      </c>
      <c r="M153" s="2"/>
      <c r="P153" t="s">
        <v>188</v>
      </c>
      <c r="Q153">
        <v>2.89</v>
      </c>
      <c r="R153">
        <v>2.84</v>
      </c>
      <c r="S153">
        <v>2.62</v>
      </c>
      <c r="T153">
        <v>0</v>
      </c>
      <c r="U153">
        <v>2.1</v>
      </c>
      <c r="AH153" t="e">
        <f t="shared" si="26"/>
        <v>#NUM!</v>
      </c>
      <c r="AJ153" t="e">
        <f t="shared" si="29"/>
        <v>#NUM!</v>
      </c>
      <c r="AK153" t="e">
        <f t="shared" si="30"/>
        <v>#NUM!</v>
      </c>
      <c r="AL153" t="e">
        <f t="shared" si="31"/>
        <v>#NUM!</v>
      </c>
      <c r="AM153" t="e">
        <f t="shared" si="32"/>
        <v>#NUM!</v>
      </c>
      <c r="AO153" t="str">
        <f t="shared" si="33"/>
        <v/>
      </c>
      <c r="AP153" t="str">
        <f t="shared" si="34"/>
        <v/>
      </c>
      <c r="AQ153" t="str">
        <f t="shared" si="35"/>
        <v/>
      </c>
      <c r="AR153" t="str">
        <f t="shared" si="27"/>
        <v/>
      </c>
      <c r="AS153" t="str">
        <f t="shared" si="28"/>
        <v/>
      </c>
    </row>
    <row r="154" spans="1:45" ht="15.75" thickBot="1" x14ac:dyDescent="0.3">
      <c r="A154" s="2" t="s">
        <v>15</v>
      </c>
      <c r="B154" s="5">
        <v>45806</v>
      </c>
      <c r="C154" s="2">
        <v>55</v>
      </c>
      <c r="D154" s="2">
        <v>10.95</v>
      </c>
      <c r="E154" s="2">
        <v>503000</v>
      </c>
      <c r="F154" s="2">
        <v>-0.5</v>
      </c>
      <c r="G154" s="2">
        <v>9.15</v>
      </c>
      <c r="H154" s="2">
        <v>19.7</v>
      </c>
      <c r="I154" s="24">
        <v>57</v>
      </c>
      <c r="J154" s="2" t="s">
        <v>233</v>
      </c>
      <c r="K154" s="2">
        <v>17.399999999999999</v>
      </c>
      <c r="L154" s="2">
        <v>-3</v>
      </c>
      <c r="M154" s="2"/>
      <c r="P154" t="s">
        <v>188</v>
      </c>
      <c r="Q154">
        <v>10.67</v>
      </c>
      <c r="R154">
        <v>10.87</v>
      </c>
      <c r="S154">
        <v>11.64</v>
      </c>
      <c r="T154">
        <v>0</v>
      </c>
      <c r="U154">
        <v>5.5</v>
      </c>
      <c r="AH154" t="e">
        <f t="shared" si="26"/>
        <v>#NUM!</v>
      </c>
      <c r="AJ154" t="e">
        <f t="shared" si="29"/>
        <v>#NUM!</v>
      </c>
      <c r="AK154" t="e">
        <f t="shared" si="30"/>
        <v>#NUM!</v>
      </c>
      <c r="AL154" t="e">
        <f t="shared" si="31"/>
        <v>#NUM!</v>
      </c>
      <c r="AM154" t="e">
        <f t="shared" si="32"/>
        <v>#NUM!</v>
      </c>
      <c r="AO154" t="str">
        <f t="shared" si="33"/>
        <v/>
      </c>
      <c r="AP154" t="str">
        <f t="shared" si="34"/>
        <v/>
      </c>
      <c r="AQ154" t="str">
        <f t="shared" si="35"/>
        <v/>
      </c>
      <c r="AR154" t="str">
        <f t="shared" si="27"/>
        <v/>
      </c>
      <c r="AS154" t="str">
        <f t="shared" si="28"/>
        <v/>
      </c>
    </row>
    <row r="155" spans="1:45" ht="15.75" thickBot="1" x14ac:dyDescent="0.3">
      <c r="A155" s="2" t="s">
        <v>67</v>
      </c>
      <c r="B155" s="5">
        <v>45806</v>
      </c>
      <c r="C155" s="2">
        <v>25</v>
      </c>
      <c r="D155" s="2">
        <v>2.59</v>
      </c>
      <c r="E155" s="2">
        <v>554900</v>
      </c>
      <c r="F155" s="2">
        <v>-0.4</v>
      </c>
      <c r="G155" s="2">
        <v>2.31</v>
      </c>
      <c r="H155" s="2">
        <v>12.1</v>
      </c>
      <c r="I155" s="24">
        <v>49.5</v>
      </c>
      <c r="J155" s="2" t="s">
        <v>140</v>
      </c>
      <c r="K155" s="2">
        <v>-32.5</v>
      </c>
      <c r="L155" s="2">
        <v>-24.2</v>
      </c>
      <c r="M155" s="2"/>
      <c r="P155" t="s">
        <v>188</v>
      </c>
      <c r="Q155">
        <v>2.56</v>
      </c>
      <c r="R155">
        <v>2.69</v>
      </c>
      <c r="S155">
        <v>2.96</v>
      </c>
      <c r="T155">
        <v>0</v>
      </c>
      <c r="U155">
        <v>1.4</v>
      </c>
      <c r="AH155" t="e">
        <f t="shared" si="26"/>
        <v>#NUM!</v>
      </c>
      <c r="AJ155" t="e">
        <f t="shared" si="29"/>
        <v>#NUM!</v>
      </c>
      <c r="AK155" t="e">
        <f t="shared" si="30"/>
        <v>#NUM!</v>
      </c>
      <c r="AL155" t="e">
        <f t="shared" si="31"/>
        <v>#NUM!</v>
      </c>
      <c r="AM155" t="e">
        <f t="shared" si="32"/>
        <v>#NUM!</v>
      </c>
      <c r="AO155" t="str">
        <f t="shared" si="33"/>
        <v/>
      </c>
      <c r="AP155" t="str">
        <f t="shared" si="34"/>
        <v/>
      </c>
      <c r="AQ155" t="str">
        <f t="shared" si="35"/>
        <v/>
      </c>
      <c r="AR155" t="str">
        <f t="shared" si="27"/>
        <v/>
      </c>
      <c r="AS155" t="str">
        <f t="shared" si="28"/>
        <v/>
      </c>
    </row>
    <row r="156" spans="1:45" ht="15.75" thickBot="1" x14ac:dyDescent="0.3">
      <c r="A156" s="2" t="s">
        <v>9</v>
      </c>
      <c r="B156" s="5">
        <v>45806</v>
      </c>
      <c r="C156" s="2">
        <v>60</v>
      </c>
      <c r="D156" s="2">
        <v>8</v>
      </c>
      <c r="E156" s="2">
        <v>335300</v>
      </c>
      <c r="F156" s="2">
        <v>0</v>
      </c>
      <c r="G156" s="2">
        <v>6.4</v>
      </c>
      <c r="H156" s="2">
        <v>25</v>
      </c>
      <c r="I156" s="24">
        <v>54.3</v>
      </c>
      <c r="J156" s="2" t="s">
        <v>140</v>
      </c>
      <c r="K156" s="2">
        <v>-22</v>
      </c>
      <c r="L156" s="2">
        <v>-33.6</v>
      </c>
      <c r="M156" s="2"/>
      <c r="P156" t="s">
        <v>188</v>
      </c>
      <c r="Q156">
        <v>7.82</v>
      </c>
      <c r="R156">
        <v>7.86</v>
      </c>
      <c r="S156">
        <v>8.6999999999999993</v>
      </c>
      <c r="T156">
        <v>0</v>
      </c>
      <c r="U156">
        <v>2.7</v>
      </c>
      <c r="AH156" t="e">
        <f t="shared" si="26"/>
        <v>#NUM!</v>
      </c>
      <c r="AJ156" t="e">
        <f t="shared" si="29"/>
        <v>#NUM!</v>
      </c>
      <c r="AK156" t="e">
        <f t="shared" si="30"/>
        <v>#NUM!</v>
      </c>
      <c r="AL156" t="e">
        <f t="shared" si="31"/>
        <v>#NUM!</v>
      </c>
      <c r="AM156" t="e">
        <f t="shared" si="32"/>
        <v>#NUM!</v>
      </c>
      <c r="AO156" t="str">
        <f t="shared" si="33"/>
        <v/>
      </c>
      <c r="AP156" t="str">
        <f t="shared" si="34"/>
        <v/>
      </c>
      <c r="AQ156" t="str">
        <f t="shared" si="35"/>
        <v/>
      </c>
      <c r="AR156" t="str">
        <f t="shared" si="27"/>
        <v/>
      </c>
      <c r="AS156" t="str">
        <f t="shared" si="28"/>
        <v/>
      </c>
    </row>
    <row r="157" spans="1:45" ht="15.75" thickBot="1" x14ac:dyDescent="0.3">
      <c r="A157" s="2" t="s">
        <v>69</v>
      </c>
      <c r="B157" s="5">
        <v>45806</v>
      </c>
      <c r="C157" s="2">
        <v>55</v>
      </c>
      <c r="D157" s="2">
        <v>27.5</v>
      </c>
      <c r="E157" s="2">
        <v>616100</v>
      </c>
      <c r="F157" s="2">
        <v>-1.1000000000000001</v>
      </c>
      <c r="G157" s="2">
        <v>26</v>
      </c>
      <c r="H157" s="2">
        <v>5.8</v>
      </c>
      <c r="I157" s="24">
        <v>48.4</v>
      </c>
      <c r="J157" s="2" t="s">
        <v>143</v>
      </c>
      <c r="K157" s="2">
        <v>8.5</v>
      </c>
      <c r="L157" s="2">
        <v>12.1</v>
      </c>
      <c r="M157" s="2"/>
      <c r="P157" t="s">
        <v>188</v>
      </c>
      <c r="Q157">
        <v>27.56</v>
      </c>
      <c r="R157">
        <v>27.49</v>
      </c>
      <c r="S157">
        <v>27.78</v>
      </c>
      <c r="T157">
        <v>0</v>
      </c>
      <c r="U157">
        <v>16.899999999999999</v>
      </c>
      <c r="AH157" t="e">
        <f t="shared" si="26"/>
        <v>#NUM!</v>
      </c>
      <c r="AJ157" t="e">
        <f t="shared" si="29"/>
        <v>#NUM!</v>
      </c>
      <c r="AK157" t="e">
        <f t="shared" si="30"/>
        <v>#NUM!</v>
      </c>
      <c r="AL157" t="e">
        <f t="shared" si="31"/>
        <v>#NUM!</v>
      </c>
      <c r="AM157" t="e">
        <f t="shared" si="32"/>
        <v>#NUM!</v>
      </c>
      <c r="AO157" t="str">
        <f t="shared" si="33"/>
        <v/>
      </c>
      <c r="AP157" t="str">
        <f t="shared" si="34"/>
        <v/>
      </c>
      <c r="AQ157" t="str">
        <f t="shared" si="35"/>
        <v/>
      </c>
      <c r="AR157" t="str">
        <f t="shared" si="27"/>
        <v/>
      </c>
      <c r="AS157" t="str">
        <f t="shared" si="28"/>
        <v/>
      </c>
    </row>
    <row r="158" spans="1:45" ht="15.75" thickBot="1" x14ac:dyDescent="0.3">
      <c r="A158" s="2" t="s">
        <v>5</v>
      </c>
      <c r="B158" s="5">
        <v>45806</v>
      </c>
      <c r="C158" s="2">
        <v>60</v>
      </c>
      <c r="D158" s="2">
        <v>9.3000000000000007</v>
      </c>
      <c r="E158" s="2">
        <v>462700</v>
      </c>
      <c r="F158" s="2">
        <v>1.1000000000000001</v>
      </c>
      <c r="G158" s="2">
        <v>7.2</v>
      </c>
      <c r="H158" s="2">
        <v>29.2</v>
      </c>
      <c r="I158" s="24">
        <v>61.8</v>
      </c>
      <c r="J158" s="2" t="s">
        <v>140</v>
      </c>
      <c r="K158" s="2">
        <v>-26.9</v>
      </c>
      <c r="L158" s="2">
        <v>4.7</v>
      </c>
      <c r="M158" s="2"/>
      <c r="P158" t="s">
        <v>188</v>
      </c>
      <c r="Q158">
        <v>8.64</v>
      </c>
      <c r="R158">
        <v>8.81</v>
      </c>
      <c r="S158">
        <v>10.050000000000001</v>
      </c>
      <c r="T158">
        <v>0</v>
      </c>
      <c r="U158">
        <v>4.3</v>
      </c>
      <c r="AH158" t="e">
        <f t="shared" si="26"/>
        <v>#NUM!</v>
      </c>
      <c r="AJ158" t="e">
        <f t="shared" si="29"/>
        <v>#NUM!</v>
      </c>
      <c r="AK158" t="e">
        <f t="shared" si="30"/>
        <v>#NUM!</v>
      </c>
      <c r="AL158" t="e">
        <f t="shared" si="31"/>
        <v>#NUM!</v>
      </c>
      <c r="AM158" t="e">
        <f t="shared" si="32"/>
        <v>#NUM!</v>
      </c>
      <c r="AO158" t="str">
        <f t="shared" si="33"/>
        <v/>
      </c>
      <c r="AP158" t="str">
        <f t="shared" si="34"/>
        <v/>
      </c>
      <c r="AQ158" t="str">
        <f t="shared" si="35"/>
        <v/>
      </c>
      <c r="AR158" t="str">
        <f t="shared" si="27"/>
        <v/>
      </c>
      <c r="AS158" t="str">
        <f t="shared" si="28"/>
        <v/>
      </c>
    </row>
    <row r="159" spans="1:45" ht="15.75" thickBot="1" x14ac:dyDescent="0.3">
      <c r="A159" s="2" t="s">
        <v>79</v>
      </c>
      <c r="B159" s="5">
        <v>45806</v>
      </c>
      <c r="C159" s="2">
        <v>10</v>
      </c>
      <c r="D159" s="2">
        <v>56.7</v>
      </c>
      <c r="E159" s="2">
        <v>3904500</v>
      </c>
      <c r="F159" s="2">
        <v>-0.2</v>
      </c>
      <c r="G159" s="2">
        <v>54.7</v>
      </c>
      <c r="H159" s="2">
        <v>3.7</v>
      </c>
      <c r="I159" s="24">
        <v>40.4</v>
      </c>
      <c r="J159" s="2" t="s">
        <v>144</v>
      </c>
      <c r="K159" s="2">
        <v>-4.2</v>
      </c>
      <c r="L159" s="2">
        <v>13.3</v>
      </c>
      <c r="M159" s="2" t="s">
        <v>99</v>
      </c>
      <c r="P159" t="s">
        <v>188</v>
      </c>
      <c r="Q159">
        <v>57.13</v>
      </c>
      <c r="R159">
        <v>59.71</v>
      </c>
      <c r="S159">
        <v>61.23</v>
      </c>
      <c r="T159">
        <v>0</v>
      </c>
      <c r="U159">
        <v>221.4</v>
      </c>
      <c r="AH159" t="e">
        <f t="shared" si="26"/>
        <v>#NUM!</v>
      </c>
      <c r="AJ159" t="e">
        <f t="shared" si="29"/>
        <v>#NUM!</v>
      </c>
      <c r="AK159" t="e">
        <f t="shared" si="30"/>
        <v>#NUM!</v>
      </c>
      <c r="AL159" t="e">
        <f t="shared" si="31"/>
        <v>#NUM!</v>
      </c>
      <c r="AM159" t="e">
        <f t="shared" si="32"/>
        <v>#NUM!</v>
      </c>
      <c r="AO159" t="str">
        <f t="shared" si="33"/>
        <v/>
      </c>
      <c r="AP159" t="str">
        <f t="shared" si="34"/>
        <v/>
      </c>
      <c r="AQ159" t="str">
        <f t="shared" si="35"/>
        <v/>
      </c>
      <c r="AR159" t="str">
        <f t="shared" si="27"/>
        <v/>
      </c>
      <c r="AS159" t="str">
        <f t="shared" si="28"/>
        <v/>
      </c>
    </row>
    <row r="160" spans="1:45" ht="15.75" thickBot="1" x14ac:dyDescent="0.3">
      <c r="A160" s="2" t="s">
        <v>96</v>
      </c>
      <c r="B160" s="5">
        <v>45806</v>
      </c>
      <c r="C160" s="2">
        <v>80</v>
      </c>
      <c r="D160" s="2">
        <v>22.25</v>
      </c>
      <c r="E160" s="2">
        <v>11575200</v>
      </c>
      <c r="F160" s="2">
        <v>0.2</v>
      </c>
      <c r="G160" s="2">
        <v>21</v>
      </c>
      <c r="H160" s="2">
        <v>6</v>
      </c>
      <c r="I160" s="24">
        <v>53.3</v>
      </c>
      <c r="J160" s="2" t="s">
        <v>140</v>
      </c>
      <c r="K160" s="2">
        <v>18.7</v>
      </c>
      <c r="L160" s="2">
        <v>12.9</v>
      </c>
      <c r="M160" s="2"/>
      <c r="P160" t="s">
        <v>188</v>
      </c>
      <c r="Q160">
        <v>22</v>
      </c>
      <c r="R160">
        <v>21.48</v>
      </c>
      <c r="S160">
        <v>19.8</v>
      </c>
      <c r="T160">
        <v>0</v>
      </c>
      <c r="U160">
        <v>257.5</v>
      </c>
      <c r="AH160" t="e">
        <f t="shared" si="26"/>
        <v>#NUM!</v>
      </c>
      <c r="AJ160" t="e">
        <f t="shared" si="29"/>
        <v>#NUM!</v>
      </c>
      <c r="AK160" t="e">
        <f t="shared" si="30"/>
        <v>#NUM!</v>
      </c>
      <c r="AL160" t="e">
        <f t="shared" si="31"/>
        <v>#NUM!</v>
      </c>
      <c r="AM160" t="e">
        <f t="shared" si="32"/>
        <v>#NUM!</v>
      </c>
      <c r="AO160" t="str">
        <f t="shared" si="33"/>
        <v/>
      </c>
      <c r="AP160" t="str">
        <f t="shared" si="34"/>
        <v/>
      </c>
      <c r="AQ160" t="str">
        <f t="shared" si="35"/>
        <v/>
      </c>
      <c r="AR160" t="str">
        <f t="shared" si="27"/>
        <v/>
      </c>
      <c r="AS160" t="str">
        <f t="shared" si="28"/>
        <v/>
      </c>
    </row>
    <row r="161" spans="1:45" ht="15.75" thickBot="1" x14ac:dyDescent="0.3">
      <c r="A161" s="2" t="s">
        <v>62</v>
      </c>
      <c r="B161" s="5">
        <v>45806</v>
      </c>
      <c r="C161" s="2">
        <v>75</v>
      </c>
      <c r="D161" s="2">
        <v>36.15</v>
      </c>
      <c r="E161" s="2">
        <v>7379300</v>
      </c>
      <c r="F161" s="2">
        <v>-1.1000000000000001</v>
      </c>
      <c r="G161" s="2">
        <v>33.25</v>
      </c>
      <c r="H161" s="2">
        <v>8.6999999999999993</v>
      </c>
      <c r="I161" s="24">
        <v>44.5</v>
      </c>
      <c r="J161" s="2" t="s">
        <v>142</v>
      </c>
      <c r="K161" s="2">
        <v>10.4</v>
      </c>
      <c r="L161" s="2">
        <v>47.8</v>
      </c>
      <c r="M161" s="2"/>
      <c r="O161" t="s">
        <v>159</v>
      </c>
      <c r="P161" t="s">
        <v>188</v>
      </c>
      <c r="Q161">
        <v>36.86</v>
      </c>
      <c r="R161">
        <v>37.11</v>
      </c>
      <c r="S161">
        <v>35.28</v>
      </c>
      <c r="T161">
        <v>0</v>
      </c>
      <c r="U161">
        <v>266.8</v>
      </c>
      <c r="AH161" t="e">
        <f t="shared" si="26"/>
        <v>#NUM!</v>
      </c>
      <c r="AJ161" t="e">
        <f t="shared" si="29"/>
        <v>#NUM!</v>
      </c>
      <c r="AK161" t="e">
        <f t="shared" si="30"/>
        <v>#NUM!</v>
      </c>
      <c r="AL161" t="e">
        <f t="shared" si="31"/>
        <v>#NUM!</v>
      </c>
      <c r="AM161" t="e">
        <f t="shared" si="32"/>
        <v>#NUM!</v>
      </c>
      <c r="AO161" t="str">
        <f t="shared" si="33"/>
        <v/>
      </c>
      <c r="AP161" t="str">
        <f t="shared" si="34"/>
        <v/>
      </c>
      <c r="AQ161" t="str">
        <f t="shared" si="35"/>
        <v/>
      </c>
      <c r="AR161" t="str">
        <f t="shared" si="27"/>
        <v/>
      </c>
      <c r="AS161" t="str">
        <f t="shared" si="28"/>
        <v/>
      </c>
    </row>
    <row r="162" spans="1:45" ht="15.75" thickBot="1" x14ac:dyDescent="0.3">
      <c r="A162" s="2" t="s">
        <v>125</v>
      </c>
      <c r="B162" s="5">
        <v>45806</v>
      </c>
      <c r="C162" s="2">
        <v>30</v>
      </c>
      <c r="D162" s="2">
        <v>15</v>
      </c>
      <c r="E162" s="2">
        <v>1201400</v>
      </c>
      <c r="F162" s="2">
        <v>-1.3</v>
      </c>
      <c r="G162" s="2">
        <v>13.25</v>
      </c>
      <c r="H162" s="2">
        <v>13.2</v>
      </c>
      <c r="I162" s="24">
        <v>49.1</v>
      </c>
      <c r="J162" s="2" t="s">
        <v>142</v>
      </c>
      <c r="K162" s="2">
        <v>-11.8</v>
      </c>
      <c r="L162" s="2">
        <v>99.1</v>
      </c>
      <c r="M162" s="2"/>
      <c r="P162" t="s">
        <v>188</v>
      </c>
      <c r="Q162">
        <v>14.71</v>
      </c>
      <c r="R162">
        <v>15.98</v>
      </c>
      <c r="S162">
        <v>18.23</v>
      </c>
      <c r="T162">
        <v>0</v>
      </c>
      <c r="U162">
        <v>18</v>
      </c>
      <c r="AH162" t="e">
        <f t="shared" ref="AH162:AH191" si="36">IF(AND(V162&gt;=LARGE($V$2:$V$100, 10), W162&gt;=LARGE($W$2:$W$100, 10), X162&gt;=LARGE($X$2:$X$100, 10)), A162, "")</f>
        <v>#NUM!</v>
      </c>
      <c r="AJ162" t="e">
        <f t="shared" si="29"/>
        <v>#NUM!</v>
      </c>
      <c r="AK162" t="e">
        <f t="shared" si="30"/>
        <v>#NUM!</v>
      </c>
      <c r="AL162" t="e">
        <f t="shared" si="31"/>
        <v>#NUM!</v>
      </c>
      <c r="AM162" t="e">
        <f t="shared" si="32"/>
        <v>#NUM!</v>
      </c>
      <c r="AO162" t="str">
        <f t="shared" si="33"/>
        <v/>
      </c>
      <c r="AP162" t="str">
        <f t="shared" si="34"/>
        <v/>
      </c>
      <c r="AQ162" t="str">
        <f t="shared" si="35"/>
        <v/>
      </c>
      <c r="AR162" t="str">
        <f t="shared" si="27"/>
        <v/>
      </c>
      <c r="AS162" t="str">
        <f t="shared" si="28"/>
        <v/>
      </c>
    </row>
    <row r="163" spans="1:45" ht="15.75" thickBot="1" x14ac:dyDescent="0.3">
      <c r="A163" s="2" t="s">
        <v>43</v>
      </c>
      <c r="B163" s="5">
        <v>45806</v>
      </c>
      <c r="C163" s="2">
        <v>60</v>
      </c>
      <c r="D163" s="2">
        <v>45.25</v>
      </c>
      <c r="E163" s="2">
        <v>1137600</v>
      </c>
      <c r="F163" s="2">
        <v>0.6</v>
      </c>
      <c r="G163" s="2">
        <v>36.5</v>
      </c>
      <c r="H163" s="2">
        <v>24</v>
      </c>
      <c r="I163" s="24">
        <v>55.5</v>
      </c>
      <c r="J163" s="2" t="s">
        <v>147</v>
      </c>
      <c r="K163" s="2">
        <v>0.6</v>
      </c>
      <c r="L163" s="2">
        <v>18.8</v>
      </c>
      <c r="M163" s="2"/>
      <c r="P163" t="s">
        <v>188</v>
      </c>
      <c r="Q163">
        <v>44.07</v>
      </c>
      <c r="R163">
        <v>44.38</v>
      </c>
      <c r="S163">
        <v>45.56</v>
      </c>
      <c r="T163">
        <v>0</v>
      </c>
      <c r="U163">
        <v>51.5</v>
      </c>
      <c r="AH163" t="e">
        <f t="shared" si="36"/>
        <v>#NUM!</v>
      </c>
      <c r="AJ163" t="e">
        <f t="shared" si="29"/>
        <v>#NUM!</v>
      </c>
      <c r="AK163" t="e">
        <f t="shared" si="30"/>
        <v>#NUM!</v>
      </c>
      <c r="AL163" t="e">
        <f t="shared" si="31"/>
        <v>#NUM!</v>
      </c>
      <c r="AM163" t="e">
        <f t="shared" si="32"/>
        <v>#NUM!</v>
      </c>
      <c r="AO163" t="str">
        <f t="shared" si="33"/>
        <v/>
      </c>
      <c r="AP163" t="str">
        <f t="shared" si="34"/>
        <v/>
      </c>
      <c r="AQ163" t="str">
        <f t="shared" si="35"/>
        <v/>
      </c>
      <c r="AR163" t="str">
        <f t="shared" si="27"/>
        <v/>
      </c>
      <c r="AS163" t="str">
        <f t="shared" si="28"/>
        <v/>
      </c>
    </row>
    <row r="164" spans="1:45" ht="15.75" thickBot="1" x14ac:dyDescent="0.3">
      <c r="A164" s="2" t="s">
        <v>170</v>
      </c>
      <c r="B164" s="5">
        <v>45806</v>
      </c>
      <c r="C164" s="2">
        <v>40</v>
      </c>
      <c r="D164" s="2">
        <v>26.1</v>
      </c>
      <c r="E164" s="2">
        <v>1229700</v>
      </c>
      <c r="F164" s="2">
        <v>1.6</v>
      </c>
      <c r="G164" s="2">
        <v>19.3</v>
      </c>
      <c r="H164" s="2">
        <v>35.200000000000003</v>
      </c>
      <c r="I164" s="24">
        <v>61.7</v>
      </c>
      <c r="J164" s="2" t="s">
        <v>152</v>
      </c>
      <c r="K164" s="2">
        <v>1</v>
      </c>
      <c r="L164" s="2">
        <v>125.6</v>
      </c>
      <c r="M164" s="2"/>
      <c r="N164" t="s">
        <v>158</v>
      </c>
      <c r="O164" t="s">
        <v>159</v>
      </c>
      <c r="P164" t="s">
        <v>188</v>
      </c>
      <c r="Q164">
        <v>24.43</v>
      </c>
      <c r="R164">
        <v>24.73</v>
      </c>
      <c r="S164">
        <v>28.76</v>
      </c>
      <c r="T164">
        <v>0</v>
      </c>
      <c r="U164">
        <v>32.1</v>
      </c>
      <c r="AH164" t="e">
        <f t="shared" si="36"/>
        <v>#NUM!</v>
      </c>
      <c r="AJ164" t="e">
        <f t="shared" si="29"/>
        <v>#NUM!</v>
      </c>
      <c r="AK164" t="e">
        <f t="shared" si="30"/>
        <v>#NUM!</v>
      </c>
      <c r="AL164" t="e">
        <f t="shared" si="31"/>
        <v>#NUM!</v>
      </c>
      <c r="AM164" t="e">
        <f t="shared" si="32"/>
        <v>#NUM!</v>
      </c>
      <c r="AO164" t="str">
        <f t="shared" si="33"/>
        <v/>
      </c>
      <c r="AP164" t="str">
        <f t="shared" si="34"/>
        <v/>
      </c>
      <c r="AQ164" t="str">
        <f t="shared" si="35"/>
        <v/>
      </c>
      <c r="AR164" t="str">
        <f t="shared" si="27"/>
        <v/>
      </c>
      <c r="AS164" t="str">
        <f t="shared" si="28"/>
        <v/>
      </c>
    </row>
    <row r="165" spans="1:45" ht="15.75" thickBot="1" x14ac:dyDescent="0.3">
      <c r="A165" s="2" t="s">
        <v>56</v>
      </c>
      <c r="B165" s="5">
        <v>45806</v>
      </c>
      <c r="C165" s="2">
        <v>40</v>
      </c>
      <c r="D165" s="2">
        <v>57.7</v>
      </c>
      <c r="E165" s="2">
        <v>1161600</v>
      </c>
      <c r="F165" s="2">
        <v>1.4</v>
      </c>
      <c r="G165" s="2">
        <v>43.75</v>
      </c>
      <c r="H165" s="2">
        <v>31.9</v>
      </c>
      <c r="I165" s="24">
        <v>59.7</v>
      </c>
      <c r="J165" s="2" t="s">
        <v>234</v>
      </c>
      <c r="K165" s="2">
        <v>-9.1999999999999993</v>
      </c>
      <c r="L165" s="2">
        <v>27.1</v>
      </c>
      <c r="M165" s="2"/>
      <c r="O165" t="s">
        <v>159</v>
      </c>
      <c r="P165" t="s">
        <v>188</v>
      </c>
      <c r="Q165">
        <v>53.56</v>
      </c>
      <c r="R165">
        <v>55.15</v>
      </c>
      <c r="S165">
        <v>65.31</v>
      </c>
      <c r="T165">
        <v>0</v>
      </c>
      <c r="U165">
        <v>67</v>
      </c>
      <c r="AH165" t="e">
        <f t="shared" si="36"/>
        <v>#NUM!</v>
      </c>
      <c r="AJ165" t="e">
        <f t="shared" si="29"/>
        <v>#NUM!</v>
      </c>
      <c r="AK165" t="e">
        <f t="shared" si="30"/>
        <v>#NUM!</v>
      </c>
      <c r="AL165" t="e">
        <f t="shared" si="31"/>
        <v>#NUM!</v>
      </c>
      <c r="AM165" t="e">
        <f t="shared" si="32"/>
        <v>#NUM!</v>
      </c>
      <c r="AO165" t="str">
        <f t="shared" si="33"/>
        <v/>
      </c>
      <c r="AP165" t="str">
        <f t="shared" si="34"/>
        <v/>
      </c>
      <c r="AQ165" t="str">
        <f t="shared" si="35"/>
        <v/>
      </c>
      <c r="AR165" t="str">
        <f t="shared" si="27"/>
        <v/>
      </c>
      <c r="AS165" t="str">
        <f t="shared" si="28"/>
        <v/>
      </c>
    </row>
    <row r="166" spans="1:45" ht="15.75" thickBot="1" x14ac:dyDescent="0.3">
      <c r="A166" s="2" t="s">
        <v>34</v>
      </c>
      <c r="B166" s="5">
        <v>45806</v>
      </c>
      <c r="C166" s="2">
        <v>90</v>
      </c>
      <c r="D166" s="2">
        <v>76.900000000000006</v>
      </c>
      <c r="E166" s="2">
        <v>7947900</v>
      </c>
      <c r="F166" s="2">
        <v>1.6</v>
      </c>
      <c r="G166" s="2">
        <v>45.6</v>
      </c>
      <c r="H166" s="2">
        <v>68.599999999999994</v>
      </c>
      <c r="I166" s="24">
        <v>82.3</v>
      </c>
      <c r="J166" s="2" t="s">
        <v>143</v>
      </c>
      <c r="K166" s="2">
        <v>76.5</v>
      </c>
      <c r="L166" s="2">
        <v>-23.6</v>
      </c>
      <c r="M166" s="2" t="s">
        <v>99</v>
      </c>
      <c r="P166" t="s">
        <v>188</v>
      </c>
      <c r="Q166">
        <v>64.680000000000007</v>
      </c>
      <c r="R166">
        <v>57.64</v>
      </c>
      <c r="S166">
        <v>46.71</v>
      </c>
      <c r="T166">
        <v>0</v>
      </c>
      <c r="U166">
        <v>611.20000000000005</v>
      </c>
      <c r="AH166" t="e">
        <f t="shared" si="36"/>
        <v>#NUM!</v>
      </c>
      <c r="AJ166" t="e">
        <f t="shared" si="29"/>
        <v>#NUM!</v>
      </c>
      <c r="AK166" t="e">
        <f t="shared" si="30"/>
        <v>#NUM!</v>
      </c>
      <c r="AL166" t="e">
        <f t="shared" si="31"/>
        <v>#NUM!</v>
      </c>
      <c r="AM166" t="e">
        <f t="shared" si="32"/>
        <v>#NUM!</v>
      </c>
      <c r="AO166" t="str">
        <f t="shared" si="33"/>
        <v/>
      </c>
      <c r="AP166" t="str">
        <f t="shared" si="34"/>
        <v/>
      </c>
      <c r="AQ166" t="str">
        <f t="shared" si="35"/>
        <v/>
      </c>
      <c r="AR166" t="str">
        <f t="shared" si="27"/>
        <v/>
      </c>
      <c r="AS166" t="str">
        <f t="shared" si="28"/>
        <v/>
      </c>
    </row>
    <row r="167" spans="1:45" x14ac:dyDescent="0.25">
      <c r="A167" t="s">
        <v>51</v>
      </c>
      <c r="B167" s="1">
        <v>45806</v>
      </c>
      <c r="C167">
        <v>70</v>
      </c>
      <c r="D167">
        <v>18.3</v>
      </c>
      <c r="E167">
        <v>3602200</v>
      </c>
      <c r="F167">
        <v>-0.8</v>
      </c>
      <c r="G167">
        <v>17.3</v>
      </c>
      <c r="H167">
        <v>5.8</v>
      </c>
      <c r="I167" s="15">
        <v>53.1</v>
      </c>
      <c r="J167" t="s">
        <v>144</v>
      </c>
      <c r="K167">
        <v>4.9000000000000004</v>
      </c>
      <c r="L167">
        <v>24.3</v>
      </c>
      <c r="M167" t="s">
        <v>99</v>
      </c>
      <c r="P167" t="s">
        <v>188</v>
      </c>
      <c r="Q167">
        <v>18.04</v>
      </c>
      <c r="R167">
        <v>18.2</v>
      </c>
      <c r="S167">
        <v>18.579999999999998</v>
      </c>
      <c r="T167">
        <v>0</v>
      </c>
      <c r="U167">
        <v>65.900000000000006</v>
      </c>
      <c r="AH167" t="e">
        <f t="shared" si="36"/>
        <v>#NUM!</v>
      </c>
      <c r="AJ167" t="e">
        <f t="shared" si="29"/>
        <v>#NUM!</v>
      </c>
      <c r="AK167" t="e">
        <f t="shared" si="30"/>
        <v>#NUM!</v>
      </c>
      <c r="AL167" t="e">
        <f t="shared" si="31"/>
        <v>#NUM!</v>
      </c>
      <c r="AM167" t="e">
        <f t="shared" si="32"/>
        <v>#NUM!</v>
      </c>
      <c r="AO167" t="str">
        <f t="shared" si="33"/>
        <v/>
      </c>
      <c r="AP167" t="str">
        <f t="shared" si="34"/>
        <v/>
      </c>
      <c r="AQ167" t="str">
        <f t="shared" si="35"/>
        <v/>
      </c>
      <c r="AR167" t="str">
        <f t="shared" si="27"/>
        <v/>
      </c>
      <c r="AS167" t="str">
        <f t="shared" si="28"/>
        <v/>
      </c>
    </row>
    <row r="168" spans="1:45" x14ac:dyDescent="0.25">
      <c r="A168" t="s">
        <v>81</v>
      </c>
      <c r="B168" s="1">
        <v>45806</v>
      </c>
      <c r="C168">
        <v>90</v>
      </c>
      <c r="D168">
        <v>97</v>
      </c>
      <c r="E168">
        <v>4732400</v>
      </c>
      <c r="F168">
        <v>0</v>
      </c>
      <c r="G168">
        <v>58</v>
      </c>
      <c r="H168">
        <v>67.2</v>
      </c>
      <c r="I168" s="15">
        <v>83.2</v>
      </c>
      <c r="J168" t="s">
        <v>143</v>
      </c>
      <c r="K168">
        <v>118.7</v>
      </c>
      <c r="L168">
        <v>-17.5</v>
      </c>
      <c r="M168" t="s">
        <v>99</v>
      </c>
      <c r="P168" t="s">
        <v>188</v>
      </c>
      <c r="Q168">
        <v>83.73</v>
      </c>
      <c r="R168">
        <v>69.45</v>
      </c>
      <c r="S168">
        <v>50.67</v>
      </c>
      <c r="T168">
        <v>0</v>
      </c>
      <c r="U168">
        <v>459</v>
      </c>
      <c r="AH168" t="e">
        <f t="shared" si="36"/>
        <v>#NUM!</v>
      </c>
      <c r="AJ168" t="e">
        <f t="shared" si="29"/>
        <v>#NUM!</v>
      </c>
      <c r="AK168" t="e">
        <f t="shared" si="30"/>
        <v>#NUM!</v>
      </c>
      <c r="AL168" t="e">
        <f t="shared" si="31"/>
        <v>#NUM!</v>
      </c>
      <c r="AM168" t="e">
        <f t="shared" si="32"/>
        <v>#NUM!</v>
      </c>
      <c r="AO168" t="str">
        <f t="shared" si="33"/>
        <v/>
      </c>
      <c r="AP168" t="str">
        <f t="shared" si="34"/>
        <v/>
      </c>
      <c r="AQ168" t="str">
        <f t="shared" si="35"/>
        <v/>
      </c>
      <c r="AR168" t="str">
        <f t="shared" si="27"/>
        <v/>
      </c>
      <c r="AS168" t="str">
        <f t="shared" si="28"/>
        <v/>
      </c>
    </row>
    <row r="169" spans="1:45" x14ac:dyDescent="0.25">
      <c r="A169" t="s">
        <v>267</v>
      </c>
      <c r="B169" s="1">
        <v>45806</v>
      </c>
      <c r="C169">
        <v>15</v>
      </c>
      <c r="D169">
        <v>6.6</v>
      </c>
      <c r="E169">
        <v>129500</v>
      </c>
      <c r="F169">
        <v>-1.5</v>
      </c>
      <c r="G169">
        <v>5.4</v>
      </c>
      <c r="H169">
        <v>22.2</v>
      </c>
      <c r="I169" s="15">
        <v>42.9</v>
      </c>
      <c r="J169" t="s">
        <v>142</v>
      </c>
      <c r="K169">
        <v>-2.4</v>
      </c>
      <c r="L169">
        <v>1.9</v>
      </c>
      <c r="P169" t="s">
        <v>188</v>
      </c>
      <c r="Q169">
        <v>7.13</v>
      </c>
      <c r="R169">
        <v>6.98</v>
      </c>
      <c r="S169">
        <v>6.25</v>
      </c>
      <c r="T169">
        <v>0</v>
      </c>
      <c r="U169">
        <v>0.9</v>
      </c>
      <c r="AH169" t="e">
        <f t="shared" si="36"/>
        <v>#NUM!</v>
      </c>
      <c r="AJ169" t="e">
        <f t="shared" si="29"/>
        <v>#NUM!</v>
      </c>
      <c r="AK169" t="e">
        <f t="shared" si="30"/>
        <v>#NUM!</v>
      </c>
      <c r="AL169" t="e">
        <f t="shared" si="31"/>
        <v>#NUM!</v>
      </c>
      <c r="AM169" t="e">
        <f t="shared" si="32"/>
        <v>#NUM!</v>
      </c>
      <c r="AO169" t="str">
        <f t="shared" si="33"/>
        <v/>
      </c>
      <c r="AP169" t="str">
        <f t="shared" si="34"/>
        <v/>
      </c>
      <c r="AQ169" t="str">
        <f t="shared" si="35"/>
        <v/>
      </c>
      <c r="AR169" t="str">
        <f t="shared" si="27"/>
        <v/>
      </c>
      <c r="AS169" t="str">
        <f t="shared" si="28"/>
        <v/>
      </c>
    </row>
    <row r="170" spans="1:45" x14ac:dyDescent="0.25">
      <c r="A170" t="s">
        <v>124</v>
      </c>
      <c r="B170" s="1">
        <v>45806</v>
      </c>
      <c r="C170">
        <v>90</v>
      </c>
      <c r="D170">
        <v>13.9</v>
      </c>
      <c r="E170">
        <v>55360700</v>
      </c>
      <c r="F170">
        <v>0.7</v>
      </c>
      <c r="G170">
        <v>10.45</v>
      </c>
      <c r="H170">
        <v>33</v>
      </c>
      <c r="I170" s="15">
        <v>69.599999999999994</v>
      </c>
      <c r="J170" t="s">
        <v>142</v>
      </c>
      <c r="K170">
        <v>26.7</v>
      </c>
      <c r="L170">
        <v>58.6</v>
      </c>
      <c r="N170" t="s">
        <v>158</v>
      </c>
      <c r="P170" t="s">
        <v>188</v>
      </c>
      <c r="Q170">
        <v>12.97</v>
      </c>
      <c r="R170">
        <v>12.51</v>
      </c>
      <c r="S170">
        <v>11.12</v>
      </c>
      <c r="T170">
        <v>0</v>
      </c>
      <c r="U170">
        <v>769.5</v>
      </c>
      <c r="AH170" t="e">
        <f t="shared" si="36"/>
        <v>#NUM!</v>
      </c>
      <c r="AJ170" t="e">
        <f t="shared" si="29"/>
        <v>#NUM!</v>
      </c>
      <c r="AK170" t="e">
        <f t="shared" si="30"/>
        <v>#NUM!</v>
      </c>
      <c r="AL170" t="e">
        <f t="shared" si="31"/>
        <v>#NUM!</v>
      </c>
      <c r="AM170" t="e">
        <f t="shared" si="32"/>
        <v>#NUM!</v>
      </c>
      <c r="AO170" t="str">
        <f t="shared" si="33"/>
        <v/>
      </c>
      <c r="AP170" t="str">
        <f t="shared" si="34"/>
        <v/>
      </c>
      <c r="AQ170" t="str">
        <f t="shared" si="35"/>
        <v/>
      </c>
      <c r="AR170" t="str">
        <f t="shared" si="27"/>
        <v/>
      </c>
      <c r="AS170" t="str">
        <f t="shared" si="28"/>
        <v/>
      </c>
    </row>
    <row r="171" spans="1:45" x14ac:dyDescent="0.25">
      <c r="A171" t="s">
        <v>82</v>
      </c>
      <c r="B171" s="1">
        <v>45806</v>
      </c>
      <c r="C171">
        <v>15</v>
      </c>
      <c r="D171">
        <v>87.5</v>
      </c>
      <c r="E171">
        <v>523700</v>
      </c>
      <c r="F171">
        <v>-0.6</v>
      </c>
      <c r="G171">
        <v>80.099999999999994</v>
      </c>
      <c r="H171">
        <v>9.1999999999999993</v>
      </c>
      <c r="I171" s="15">
        <v>45.4</v>
      </c>
      <c r="J171" t="s">
        <v>140</v>
      </c>
      <c r="K171">
        <v>-13.2</v>
      </c>
      <c r="L171">
        <v>-1.4</v>
      </c>
      <c r="M171" t="s">
        <v>99</v>
      </c>
      <c r="P171" t="s">
        <v>188</v>
      </c>
      <c r="Q171">
        <v>88.95</v>
      </c>
      <c r="R171">
        <v>89.78</v>
      </c>
      <c r="S171">
        <v>96.9</v>
      </c>
      <c r="T171">
        <v>0</v>
      </c>
      <c r="U171">
        <v>45.8</v>
      </c>
      <c r="AH171" t="e">
        <f t="shared" si="36"/>
        <v>#NUM!</v>
      </c>
      <c r="AJ171" t="e">
        <f t="shared" si="29"/>
        <v>#NUM!</v>
      </c>
      <c r="AK171" t="e">
        <f t="shared" si="30"/>
        <v>#NUM!</v>
      </c>
      <c r="AL171" t="e">
        <f t="shared" si="31"/>
        <v>#NUM!</v>
      </c>
      <c r="AM171" t="e">
        <f t="shared" si="32"/>
        <v>#NUM!</v>
      </c>
      <c r="AO171" t="str">
        <f t="shared" si="33"/>
        <v/>
      </c>
      <c r="AP171" t="str">
        <f t="shared" si="34"/>
        <v/>
      </c>
      <c r="AQ171" t="str">
        <f t="shared" si="35"/>
        <v/>
      </c>
      <c r="AR171" t="str">
        <f t="shared" si="27"/>
        <v/>
      </c>
      <c r="AS171" t="str">
        <f t="shared" si="28"/>
        <v/>
      </c>
    </row>
    <row r="172" spans="1:45" x14ac:dyDescent="0.25">
      <c r="A172" t="s">
        <v>99</v>
      </c>
      <c r="B172" s="1">
        <v>45806</v>
      </c>
      <c r="C172">
        <v>90</v>
      </c>
      <c r="D172">
        <v>1431.57</v>
      </c>
      <c r="E172">
        <v>291799968</v>
      </c>
      <c r="F172">
        <v>0</v>
      </c>
      <c r="G172">
        <v>1216.3499999999999</v>
      </c>
      <c r="H172">
        <v>17.7</v>
      </c>
      <c r="I172" s="15">
        <v>69.099999999999994</v>
      </c>
      <c r="J172" t="s">
        <v>140</v>
      </c>
      <c r="K172">
        <v>13.9</v>
      </c>
      <c r="L172">
        <v>15.9</v>
      </c>
      <c r="O172" t="s">
        <v>159</v>
      </c>
      <c r="P172" t="s">
        <v>210</v>
      </c>
      <c r="Q172">
        <v>1382.86</v>
      </c>
      <c r="R172">
        <v>1349.31</v>
      </c>
      <c r="S172">
        <v>1335.96</v>
      </c>
      <c r="T172">
        <v>0</v>
      </c>
      <c r="U172">
        <v>417732.1</v>
      </c>
      <c r="AH172" t="e">
        <f t="shared" si="36"/>
        <v>#NUM!</v>
      </c>
      <c r="AJ172" t="e">
        <f t="shared" si="29"/>
        <v>#NUM!</v>
      </c>
      <c r="AK172" t="e">
        <f t="shared" si="30"/>
        <v>#NUM!</v>
      </c>
      <c r="AL172" t="e">
        <f t="shared" si="31"/>
        <v>#NUM!</v>
      </c>
      <c r="AM172" t="e">
        <f t="shared" si="32"/>
        <v>#NUM!</v>
      </c>
      <c r="AO172" t="str">
        <f t="shared" si="33"/>
        <v/>
      </c>
      <c r="AP172" t="str">
        <f t="shared" si="34"/>
        <v/>
      </c>
      <c r="AQ172" t="str">
        <f t="shared" si="35"/>
        <v/>
      </c>
      <c r="AR172" t="str">
        <f t="shared" si="27"/>
        <v/>
      </c>
      <c r="AS172" t="str">
        <f t="shared" si="28"/>
        <v/>
      </c>
    </row>
    <row r="173" spans="1:45" x14ac:dyDescent="0.25">
      <c r="A173" t="s">
        <v>294</v>
      </c>
      <c r="B173" s="1">
        <v>45806</v>
      </c>
      <c r="C173">
        <v>90</v>
      </c>
      <c r="D173">
        <v>1423.7</v>
      </c>
      <c r="E173">
        <v>159670</v>
      </c>
      <c r="F173">
        <v>0.2</v>
      </c>
      <c r="G173">
        <v>1212.5</v>
      </c>
      <c r="H173">
        <v>17.399999999999999</v>
      </c>
      <c r="I173" s="15">
        <v>68.599999999999994</v>
      </c>
      <c r="J173" t="s">
        <v>140</v>
      </c>
      <c r="K173">
        <v>14.5</v>
      </c>
      <c r="L173">
        <v>13.6</v>
      </c>
      <c r="O173" t="s">
        <v>159</v>
      </c>
      <c r="P173" t="s">
        <v>188</v>
      </c>
      <c r="Q173">
        <v>1379.7</v>
      </c>
      <c r="R173">
        <v>1345.45</v>
      </c>
      <c r="S173">
        <v>1336.82</v>
      </c>
      <c r="T173">
        <v>0</v>
      </c>
      <c r="U173">
        <v>227.3</v>
      </c>
      <c r="AH173" t="e">
        <f t="shared" si="36"/>
        <v>#NUM!</v>
      </c>
      <c r="AJ173" t="e">
        <f t="shared" si="29"/>
        <v>#NUM!</v>
      </c>
      <c r="AK173" t="e">
        <f t="shared" si="30"/>
        <v>#NUM!</v>
      </c>
      <c r="AL173" t="e">
        <f t="shared" si="31"/>
        <v>#NUM!</v>
      </c>
      <c r="AM173" t="e">
        <f t="shared" si="32"/>
        <v>#NUM!</v>
      </c>
      <c r="AO173" t="str">
        <f t="shared" si="33"/>
        <v/>
      </c>
      <c r="AP173" t="str">
        <f t="shared" si="34"/>
        <v/>
      </c>
      <c r="AQ173" t="str">
        <f t="shared" si="35"/>
        <v/>
      </c>
      <c r="AR173" t="str">
        <f t="shared" si="27"/>
        <v/>
      </c>
      <c r="AS173" t="str">
        <f t="shared" si="28"/>
        <v/>
      </c>
    </row>
    <row r="174" spans="1:45" x14ac:dyDescent="0.25">
      <c r="A174" t="s">
        <v>92</v>
      </c>
      <c r="B174" s="1">
        <v>45806</v>
      </c>
      <c r="C174">
        <v>90</v>
      </c>
      <c r="D174">
        <v>15.75</v>
      </c>
      <c r="E174">
        <v>26897900</v>
      </c>
      <c r="F174">
        <v>-2.5</v>
      </c>
      <c r="G174">
        <v>12.65</v>
      </c>
      <c r="H174">
        <v>24.5</v>
      </c>
      <c r="I174" s="15">
        <v>57.1</v>
      </c>
      <c r="J174" t="s">
        <v>142</v>
      </c>
      <c r="K174">
        <v>1.1000000000000001</v>
      </c>
      <c r="L174">
        <v>1.7</v>
      </c>
      <c r="P174" t="s">
        <v>188</v>
      </c>
      <c r="Q174">
        <v>15.24</v>
      </c>
      <c r="R174">
        <v>15.09</v>
      </c>
      <c r="S174">
        <v>13.93</v>
      </c>
      <c r="T174">
        <v>0</v>
      </c>
      <c r="U174">
        <v>423.6</v>
      </c>
      <c r="AH174" t="e">
        <f t="shared" si="36"/>
        <v>#NUM!</v>
      </c>
      <c r="AJ174" t="e">
        <f t="shared" si="29"/>
        <v>#NUM!</v>
      </c>
      <c r="AK174" t="e">
        <f t="shared" si="30"/>
        <v>#NUM!</v>
      </c>
      <c r="AL174" t="e">
        <f t="shared" si="31"/>
        <v>#NUM!</v>
      </c>
      <c r="AM174" t="e">
        <f t="shared" si="32"/>
        <v>#NUM!</v>
      </c>
      <c r="AO174" t="str">
        <f t="shared" si="33"/>
        <v/>
      </c>
      <c r="AP174" t="str">
        <f t="shared" si="34"/>
        <v/>
      </c>
      <c r="AQ174" t="str">
        <f t="shared" si="35"/>
        <v/>
      </c>
      <c r="AR174" t="str">
        <f t="shared" si="27"/>
        <v/>
      </c>
      <c r="AS174" t="str">
        <f t="shared" si="28"/>
        <v/>
      </c>
    </row>
    <row r="175" spans="1:45" x14ac:dyDescent="0.25">
      <c r="A175" t="s">
        <v>98</v>
      </c>
      <c r="B175" s="1">
        <v>45806</v>
      </c>
      <c r="C175">
        <v>90</v>
      </c>
      <c r="D175">
        <v>1341.86</v>
      </c>
      <c r="E175">
        <v>894845120</v>
      </c>
      <c r="F175">
        <v>0</v>
      </c>
      <c r="G175">
        <v>1136.98</v>
      </c>
      <c r="H175">
        <v>18</v>
      </c>
      <c r="I175" s="15">
        <v>68.8</v>
      </c>
      <c r="J175" t="s">
        <v>140</v>
      </c>
      <c r="K175">
        <v>9.4</v>
      </c>
      <c r="L175">
        <v>14.4</v>
      </c>
      <c r="O175" t="s">
        <v>159</v>
      </c>
      <c r="P175" t="s">
        <v>188</v>
      </c>
      <c r="Q175">
        <v>1295.78</v>
      </c>
      <c r="R175">
        <v>1271.8800000000001</v>
      </c>
      <c r="S175">
        <v>1267.4100000000001</v>
      </c>
      <c r="T175">
        <v>0</v>
      </c>
      <c r="U175">
        <v>1200756.8999999999</v>
      </c>
      <c r="AH175" t="e">
        <f t="shared" si="36"/>
        <v>#NUM!</v>
      </c>
      <c r="AJ175" t="e">
        <f t="shared" si="29"/>
        <v>#NUM!</v>
      </c>
      <c r="AK175" t="e">
        <f t="shared" si="30"/>
        <v>#NUM!</v>
      </c>
      <c r="AL175" t="e">
        <f t="shared" si="31"/>
        <v>#NUM!</v>
      </c>
      <c r="AM175" t="e">
        <f t="shared" si="32"/>
        <v>#NUM!</v>
      </c>
      <c r="AO175" t="str">
        <f t="shared" si="33"/>
        <v/>
      </c>
      <c r="AP175" t="str">
        <f t="shared" si="34"/>
        <v/>
      </c>
      <c r="AQ175" t="str">
        <f t="shared" si="35"/>
        <v/>
      </c>
      <c r="AR175" t="str">
        <f t="shared" si="27"/>
        <v/>
      </c>
      <c r="AS175" t="str">
        <f t="shared" si="28"/>
        <v/>
      </c>
    </row>
    <row r="176" spans="1:45" x14ac:dyDescent="0.25">
      <c r="A176" t="s">
        <v>118</v>
      </c>
      <c r="B176" s="1">
        <v>45806</v>
      </c>
      <c r="C176">
        <v>15</v>
      </c>
      <c r="D176">
        <v>55.1</v>
      </c>
      <c r="E176">
        <v>2182300</v>
      </c>
      <c r="F176">
        <v>-0.2</v>
      </c>
      <c r="G176">
        <v>52.06</v>
      </c>
      <c r="H176">
        <v>5.8</v>
      </c>
      <c r="I176" s="15">
        <v>44.9</v>
      </c>
      <c r="J176" t="s">
        <v>232</v>
      </c>
      <c r="K176">
        <v>-10.3</v>
      </c>
      <c r="L176">
        <v>-1.1000000000000001</v>
      </c>
      <c r="M176" t="s">
        <v>99</v>
      </c>
      <c r="P176" t="s">
        <v>188</v>
      </c>
      <c r="Q176">
        <v>55.66</v>
      </c>
      <c r="R176">
        <v>56.18</v>
      </c>
      <c r="S176">
        <v>59.43</v>
      </c>
      <c r="T176">
        <v>0</v>
      </c>
      <c r="U176">
        <v>120.2</v>
      </c>
      <c r="AH176" t="e">
        <f t="shared" si="36"/>
        <v>#NUM!</v>
      </c>
      <c r="AJ176" t="e">
        <f t="shared" si="29"/>
        <v>#NUM!</v>
      </c>
      <c r="AK176" t="e">
        <f t="shared" si="30"/>
        <v>#NUM!</v>
      </c>
      <c r="AL176" t="e">
        <f t="shared" si="31"/>
        <v>#NUM!</v>
      </c>
      <c r="AM176" t="e">
        <f t="shared" si="32"/>
        <v>#NUM!</v>
      </c>
      <c r="AO176" t="str">
        <f t="shared" si="33"/>
        <v/>
      </c>
      <c r="AP176" t="str">
        <f t="shared" si="34"/>
        <v/>
      </c>
      <c r="AQ176" t="str">
        <f t="shared" si="35"/>
        <v/>
      </c>
      <c r="AR176" t="str">
        <f t="shared" si="27"/>
        <v/>
      </c>
      <c r="AS176" t="str">
        <f t="shared" si="28"/>
        <v/>
      </c>
    </row>
    <row r="177" spans="1:45" x14ac:dyDescent="0.25">
      <c r="A177" t="s">
        <v>12</v>
      </c>
      <c r="B177" s="1">
        <v>45806</v>
      </c>
      <c r="C177">
        <v>55</v>
      </c>
      <c r="D177">
        <v>14.45</v>
      </c>
      <c r="E177">
        <v>4192100</v>
      </c>
      <c r="F177">
        <v>-4</v>
      </c>
      <c r="G177">
        <v>11.2</v>
      </c>
      <c r="H177">
        <v>29</v>
      </c>
      <c r="I177" s="15">
        <v>53.6</v>
      </c>
      <c r="J177" t="s">
        <v>140</v>
      </c>
      <c r="K177">
        <v>-6.6</v>
      </c>
      <c r="L177">
        <v>62.1</v>
      </c>
      <c r="O177" t="s">
        <v>159</v>
      </c>
      <c r="P177" t="s">
        <v>269</v>
      </c>
      <c r="Q177">
        <v>14.1</v>
      </c>
      <c r="R177">
        <v>14.1</v>
      </c>
      <c r="S177">
        <v>15.24</v>
      </c>
      <c r="T177">
        <v>32</v>
      </c>
      <c r="U177">
        <v>60.6</v>
      </c>
      <c r="AH177" t="e">
        <f t="shared" si="36"/>
        <v>#NUM!</v>
      </c>
      <c r="AJ177" t="e">
        <f t="shared" si="29"/>
        <v>#NUM!</v>
      </c>
      <c r="AK177" t="e">
        <f t="shared" si="30"/>
        <v>#NUM!</v>
      </c>
      <c r="AL177" t="e">
        <f t="shared" si="31"/>
        <v>#NUM!</v>
      </c>
      <c r="AM177" t="e">
        <f t="shared" si="32"/>
        <v>#NUM!</v>
      </c>
      <c r="AO177" t="str">
        <f t="shared" si="33"/>
        <v/>
      </c>
      <c r="AP177" t="str">
        <f t="shared" si="34"/>
        <v/>
      </c>
      <c r="AQ177" t="str">
        <f t="shared" si="35"/>
        <v/>
      </c>
      <c r="AR177" t="str">
        <f t="shared" si="27"/>
        <v/>
      </c>
      <c r="AS177" t="str">
        <f t="shared" si="28"/>
        <v/>
      </c>
    </row>
    <row r="178" spans="1:45" x14ac:dyDescent="0.25">
      <c r="A178" t="s">
        <v>45</v>
      </c>
      <c r="B178" s="1">
        <v>45806</v>
      </c>
      <c r="C178">
        <v>55</v>
      </c>
      <c r="D178">
        <v>18.149999999999999</v>
      </c>
      <c r="E178">
        <v>46408000</v>
      </c>
      <c r="F178">
        <v>0.8</v>
      </c>
      <c r="G178">
        <v>15.14</v>
      </c>
      <c r="H178">
        <v>19.899999999999999</v>
      </c>
      <c r="I178" s="15">
        <v>59.6</v>
      </c>
      <c r="J178" t="s">
        <v>144</v>
      </c>
      <c r="K178">
        <v>0.3</v>
      </c>
      <c r="L178">
        <v>1.2</v>
      </c>
      <c r="M178" t="s">
        <v>99</v>
      </c>
      <c r="P178" t="s">
        <v>188</v>
      </c>
      <c r="Q178">
        <v>17.559999999999999</v>
      </c>
      <c r="R178">
        <v>17.52</v>
      </c>
      <c r="S178">
        <v>18.29</v>
      </c>
      <c r="T178">
        <v>0</v>
      </c>
      <c r="U178">
        <v>842.3</v>
      </c>
      <c r="AH178" t="e">
        <f t="shared" si="36"/>
        <v>#NUM!</v>
      </c>
      <c r="AJ178" t="e">
        <f t="shared" si="29"/>
        <v>#NUM!</v>
      </c>
      <c r="AK178" t="e">
        <f t="shared" si="30"/>
        <v>#NUM!</v>
      </c>
      <c r="AL178" t="e">
        <f t="shared" si="31"/>
        <v>#NUM!</v>
      </c>
      <c r="AM178" t="e">
        <f t="shared" si="32"/>
        <v>#NUM!</v>
      </c>
      <c r="AO178" t="str">
        <f t="shared" si="33"/>
        <v/>
      </c>
      <c r="AP178" t="str">
        <f t="shared" si="34"/>
        <v/>
      </c>
      <c r="AQ178" t="str">
        <f t="shared" si="35"/>
        <v/>
      </c>
      <c r="AR178" t="str">
        <f t="shared" si="27"/>
        <v/>
      </c>
      <c r="AS178" t="str">
        <f t="shared" si="28"/>
        <v/>
      </c>
    </row>
    <row r="179" spans="1:45" x14ac:dyDescent="0.25">
      <c r="A179" t="s">
        <v>197</v>
      </c>
      <c r="B179" s="1">
        <v>45806</v>
      </c>
      <c r="C179">
        <v>75</v>
      </c>
      <c r="D179">
        <v>12.1</v>
      </c>
      <c r="E179">
        <v>569500</v>
      </c>
      <c r="F179">
        <v>-0.8</v>
      </c>
      <c r="G179">
        <v>9.17</v>
      </c>
      <c r="H179">
        <v>32</v>
      </c>
      <c r="I179" s="15">
        <v>57</v>
      </c>
      <c r="J179" t="s">
        <v>140</v>
      </c>
      <c r="K179">
        <v>-15.3</v>
      </c>
      <c r="L179">
        <v>-15.7</v>
      </c>
      <c r="P179" t="s">
        <v>188</v>
      </c>
      <c r="Q179">
        <v>11.77</v>
      </c>
      <c r="R179">
        <v>11.48</v>
      </c>
      <c r="S179">
        <v>11.94</v>
      </c>
      <c r="T179">
        <v>0</v>
      </c>
      <c r="U179">
        <v>6.9</v>
      </c>
      <c r="AH179" t="e">
        <f t="shared" si="36"/>
        <v>#NUM!</v>
      </c>
      <c r="AJ179" t="e">
        <f t="shared" si="29"/>
        <v>#NUM!</v>
      </c>
      <c r="AK179" t="e">
        <f t="shared" si="30"/>
        <v>#NUM!</v>
      </c>
      <c r="AL179" t="e">
        <f t="shared" si="31"/>
        <v>#NUM!</v>
      </c>
      <c r="AM179" t="e">
        <f t="shared" si="32"/>
        <v>#NUM!</v>
      </c>
      <c r="AO179" t="str">
        <f t="shared" si="33"/>
        <v/>
      </c>
      <c r="AP179" t="str">
        <f t="shared" si="34"/>
        <v/>
      </c>
      <c r="AQ179" t="str">
        <f t="shared" si="35"/>
        <v/>
      </c>
      <c r="AR179" t="str">
        <f t="shared" si="27"/>
        <v/>
      </c>
      <c r="AS179" t="str">
        <f t="shared" si="28"/>
        <v/>
      </c>
    </row>
    <row r="180" spans="1:45" x14ac:dyDescent="0.25">
      <c r="A180" t="s">
        <v>55</v>
      </c>
      <c r="B180" s="1">
        <v>45806</v>
      </c>
      <c r="C180">
        <v>30</v>
      </c>
      <c r="D180">
        <v>53</v>
      </c>
      <c r="E180">
        <v>2183300</v>
      </c>
      <c r="F180">
        <v>2.5</v>
      </c>
      <c r="G180">
        <v>55.6</v>
      </c>
      <c r="H180">
        <v>-4.7</v>
      </c>
      <c r="I180" s="15">
        <v>54.3</v>
      </c>
      <c r="J180" t="s">
        <v>140</v>
      </c>
      <c r="K180">
        <v>6.7</v>
      </c>
      <c r="L180">
        <v>6</v>
      </c>
      <c r="P180" t="s">
        <v>188</v>
      </c>
      <c r="Q180">
        <v>50.98</v>
      </c>
      <c r="R180">
        <v>54.24</v>
      </c>
      <c r="S180">
        <v>56.94</v>
      </c>
      <c r="T180">
        <v>0</v>
      </c>
      <c r="U180">
        <v>115.7</v>
      </c>
      <c r="AH180" t="e">
        <f t="shared" si="36"/>
        <v>#NUM!</v>
      </c>
      <c r="AJ180" t="e">
        <f t="shared" si="29"/>
        <v>#NUM!</v>
      </c>
      <c r="AK180" t="e">
        <f t="shared" si="30"/>
        <v>#NUM!</v>
      </c>
      <c r="AL180" t="e">
        <f t="shared" si="31"/>
        <v>#NUM!</v>
      </c>
      <c r="AM180" t="e">
        <f t="shared" si="32"/>
        <v>#NUM!</v>
      </c>
      <c r="AO180" t="str">
        <f t="shared" si="33"/>
        <v/>
      </c>
      <c r="AP180" t="str">
        <f t="shared" si="34"/>
        <v/>
      </c>
      <c r="AQ180" t="str">
        <f t="shared" si="35"/>
        <v/>
      </c>
      <c r="AR180" t="str">
        <f t="shared" si="27"/>
        <v/>
      </c>
      <c r="AS180" t="str">
        <f t="shared" si="28"/>
        <v/>
      </c>
    </row>
    <row r="181" spans="1:45" x14ac:dyDescent="0.25">
      <c r="A181" t="s">
        <v>49</v>
      </c>
      <c r="B181" s="1">
        <v>45806</v>
      </c>
      <c r="C181">
        <v>90</v>
      </c>
      <c r="D181">
        <v>27.65</v>
      </c>
      <c r="E181">
        <v>16071500</v>
      </c>
      <c r="F181">
        <v>3.6</v>
      </c>
      <c r="G181">
        <v>16.5</v>
      </c>
      <c r="H181">
        <v>67.599999999999994</v>
      </c>
      <c r="I181" s="15">
        <v>77.400000000000006</v>
      </c>
      <c r="J181" t="s">
        <v>140</v>
      </c>
      <c r="K181">
        <v>30.6</v>
      </c>
      <c r="L181">
        <v>-14.9</v>
      </c>
      <c r="M181" t="s">
        <v>99</v>
      </c>
      <c r="P181" t="s">
        <v>188</v>
      </c>
      <c r="Q181">
        <v>25.25</v>
      </c>
      <c r="R181">
        <v>22</v>
      </c>
      <c r="S181">
        <v>18.98</v>
      </c>
      <c r="T181">
        <v>0</v>
      </c>
      <c r="U181">
        <v>444.4</v>
      </c>
      <c r="AH181" t="e">
        <f t="shared" si="36"/>
        <v>#NUM!</v>
      </c>
      <c r="AM181" t="e">
        <f t="shared" si="32"/>
        <v>#NUM!</v>
      </c>
      <c r="AO181" t="str">
        <f t="shared" si="33"/>
        <v/>
      </c>
      <c r="AP181" t="str">
        <f t="shared" si="34"/>
        <v/>
      </c>
      <c r="AQ181" t="str">
        <f t="shared" si="35"/>
        <v/>
      </c>
      <c r="AR181" t="str">
        <f t="shared" si="27"/>
        <v/>
      </c>
      <c r="AS181" t="str">
        <f t="shared" si="28"/>
        <v/>
      </c>
    </row>
    <row r="182" spans="1:45" x14ac:dyDescent="0.25">
      <c r="A182" t="s">
        <v>103</v>
      </c>
      <c r="B182" s="1">
        <v>45806</v>
      </c>
      <c r="C182">
        <v>75</v>
      </c>
      <c r="D182">
        <v>21.95</v>
      </c>
      <c r="E182">
        <v>22651900</v>
      </c>
      <c r="F182">
        <v>-7</v>
      </c>
      <c r="G182">
        <v>13.95</v>
      </c>
      <c r="H182">
        <v>57.3</v>
      </c>
      <c r="I182" s="15">
        <v>51.5</v>
      </c>
      <c r="J182" t="s">
        <v>140</v>
      </c>
      <c r="K182">
        <v>18.3</v>
      </c>
      <c r="L182">
        <v>11.5</v>
      </c>
      <c r="P182" t="s">
        <v>188</v>
      </c>
      <c r="Q182">
        <v>22.77</v>
      </c>
      <c r="R182">
        <v>19.579999999999998</v>
      </c>
      <c r="S182">
        <v>17.809999999999999</v>
      </c>
      <c r="T182">
        <v>0</v>
      </c>
      <c r="U182">
        <v>497.2</v>
      </c>
      <c r="AH182" t="e">
        <f t="shared" si="36"/>
        <v>#NUM!</v>
      </c>
      <c r="AM182" t="e">
        <f t="shared" si="32"/>
        <v>#NUM!</v>
      </c>
      <c r="AO182" t="str">
        <f t="shared" si="33"/>
        <v/>
      </c>
      <c r="AP182" t="str">
        <f t="shared" si="34"/>
        <v/>
      </c>
      <c r="AQ182" t="str">
        <f t="shared" si="35"/>
        <v/>
      </c>
      <c r="AR182" t="str">
        <f t="shared" si="27"/>
        <v/>
      </c>
      <c r="AS182" t="str">
        <f t="shared" si="28"/>
        <v/>
      </c>
    </row>
    <row r="183" spans="1:45" x14ac:dyDescent="0.25">
      <c r="A183" t="s">
        <v>26</v>
      </c>
      <c r="B183" s="1">
        <v>45806</v>
      </c>
      <c r="C183">
        <v>70</v>
      </c>
      <c r="D183">
        <v>14.2</v>
      </c>
      <c r="E183">
        <v>960800</v>
      </c>
      <c r="F183">
        <v>0</v>
      </c>
      <c r="G183">
        <v>11.5</v>
      </c>
      <c r="H183">
        <v>23.5</v>
      </c>
      <c r="I183" s="15">
        <v>62.8</v>
      </c>
      <c r="J183" t="s">
        <v>140</v>
      </c>
      <c r="K183">
        <v>24.7</v>
      </c>
      <c r="L183">
        <v>83.7</v>
      </c>
      <c r="P183" t="s">
        <v>188</v>
      </c>
      <c r="Q183">
        <v>13.44</v>
      </c>
      <c r="R183">
        <v>13.33</v>
      </c>
      <c r="S183">
        <v>14.01</v>
      </c>
      <c r="T183">
        <v>0</v>
      </c>
      <c r="U183">
        <v>13.6</v>
      </c>
      <c r="AH183" t="e">
        <f t="shared" si="36"/>
        <v>#NUM!</v>
      </c>
      <c r="AM183" t="e">
        <f t="shared" si="32"/>
        <v>#NUM!</v>
      </c>
      <c r="AO183" t="str">
        <f t="shared" si="33"/>
        <v/>
      </c>
      <c r="AP183" t="str">
        <f t="shared" si="34"/>
        <v/>
      </c>
      <c r="AQ183" t="str">
        <f t="shared" si="35"/>
        <v/>
      </c>
      <c r="AR183" t="str">
        <f t="shared" si="27"/>
        <v/>
      </c>
      <c r="AS183" t="str">
        <f t="shared" si="28"/>
        <v/>
      </c>
    </row>
    <row r="184" spans="1:45" x14ac:dyDescent="0.25">
      <c r="B184" s="1"/>
      <c r="AH184" t="e">
        <f t="shared" si="36"/>
        <v>#NUM!</v>
      </c>
      <c r="AM184" t="e">
        <f t="shared" si="32"/>
        <v>#NUM!</v>
      </c>
      <c r="AO184" t="str">
        <f t="shared" si="33"/>
        <v/>
      </c>
      <c r="AP184" t="str">
        <f t="shared" si="34"/>
        <v/>
      </c>
      <c r="AQ184" t="str">
        <f t="shared" si="35"/>
        <v/>
      </c>
      <c r="AR184" t="str">
        <f t="shared" si="27"/>
        <v/>
      </c>
      <c r="AS184" t="str">
        <f t="shared" si="28"/>
        <v/>
      </c>
    </row>
    <row r="185" spans="1:45" x14ac:dyDescent="0.25">
      <c r="A185" t="s">
        <v>12</v>
      </c>
      <c r="B185" s="1">
        <v>45793</v>
      </c>
      <c r="C185">
        <v>30</v>
      </c>
      <c r="D185">
        <v>14.1</v>
      </c>
      <c r="E185">
        <v>2734400</v>
      </c>
      <c r="F185">
        <v>1.4</v>
      </c>
      <c r="G185">
        <v>11.2</v>
      </c>
      <c r="H185">
        <v>25.9</v>
      </c>
      <c r="I185" s="15">
        <v>52.6</v>
      </c>
      <c r="J185" t="s">
        <v>140</v>
      </c>
      <c r="K185">
        <v>-6</v>
      </c>
      <c r="L185">
        <v>36.6</v>
      </c>
      <c r="O185" t="s">
        <v>159</v>
      </c>
      <c r="P185" t="s">
        <v>269</v>
      </c>
      <c r="Q185">
        <v>13.69</v>
      </c>
      <c r="R185">
        <v>14.42</v>
      </c>
      <c r="S185">
        <v>15.31</v>
      </c>
      <c r="T185">
        <v>23</v>
      </c>
      <c r="U185">
        <v>38.6</v>
      </c>
      <c r="AH185" t="e">
        <f t="shared" si="36"/>
        <v>#NUM!</v>
      </c>
      <c r="AM185" t="e">
        <f t="shared" si="32"/>
        <v>#NUM!</v>
      </c>
      <c r="AO185" t="str">
        <f t="shared" si="33"/>
        <v/>
      </c>
      <c r="AP185" t="str">
        <f t="shared" si="34"/>
        <v/>
      </c>
      <c r="AQ185" t="str">
        <f t="shared" si="35"/>
        <v/>
      </c>
      <c r="AR185" t="str">
        <f t="shared" si="27"/>
        <v/>
      </c>
      <c r="AS185" t="str">
        <f t="shared" si="28"/>
        <v/>
      </c>
    </row>
    <row r="186" spans="1:45" x14ac:dyDescent="0.25">
      <c r="A186" t="s">
        <v>45</v>
      </c>
      <c r="B186" s="1">
        <v>45793</v>
      </c>
      <c r="C186">
        <v>60</v>
      </c>
      <c r="D186">
        <v>18.05</v>
      </c>
      <c r="E186">
        <v>37978200</v>
      </c>
      <c r="F186">
        <v>-2.7</v>
      </c>
      <c r="G186">
        <v>15.14</v>
      </c>
      <c r="H186">
        <v>19.2</v>
      </c>
      <c r="I186" s="15">
        <v>62.3</v>
      </c>
      <c r="J186" t="s">
        <v>144</v>
      </c>
      <c r="K186">
        <v>1.8</v>
      </c>
      <c r="L186">
        <v>1.9</v>
      </c>
      <c r="M186" t="s">
        <v>99</v>
      </c>
      <c r="P186" t="s">
        <v>188</v>
      </c>
      <c r="Q186">
        <v>16.68</v>
      </c>
      <c r="R186">
        <v>17.63</v>
      </c>
      <c r="S186">
        <v>18.399999999999999</v>
      </c>
      <c r="T186">
        <v>0</v>
      </c>
      <c r="U186">
        <v>685.5</v>
      </c>
      <c r="AH186" t="e">
        <f t="shared" si="36"/>
        <v>#NUM!</v>
      </c>
      <c r="AM186" t="e">
        <f t="shared" si="32"/>
        <v>#NUM!</v>
      </c>
      <c r="AO186" t="str">
        <f t="shared" si="33"/>
        <v/>
      </c>
      <c r="AP186" t="str">
        <f t="shared" si="34"/>
        <v/>
      </c>
      <c r="AQ186" t="str">
        <f t="shared" si="35"/>
        <v/>
      </c>
      <c r="AR186" t="str">
        <f t="shared" si="27"/>
        <v/>
      </c>
      <c r="AS186" t="str">
        <f t="shared" si="28"/>
        <v/>
      </c>
    </row>
    <row r="187" spans="1:45" x14ac:dyDescent="0.25">
      <c r="A187" t="s">
        <v>197</v>
      </c>
      <c r="B187" s="1">
        <v>45793</v>
      </c>
      <c r="C187">
        <v>55</v>
      </c>
      <c r="D187">
        <v>11.85</v>
      </c>
      <c r="E187">
        <v>211800</v>
      </c>
      <c r="F187">
        <v>-1.2</v>
      </c>
      <c r="G187">
        <v>9.17</v>
      </c>
      <c r="H187">
        <v>29.2</v>
      </c>
      <c r="I187" s="15">
        <v>54.6</v>
      </c>
      <c r="J187" t="s">
        <v>140</v>
      </c>
      <c r="K187">
        <v>-15.5</v>
      </c>
      <c r="L187">
        <v>-18</v>
      </c>
      <c r="P187" t="s">
        <v>188</v>
      </c>
      <c r="Q187">
        <v>11.39</v>
      </c>
      <c r="R187">
        <v>11.59</v>
      </c>
      <c r="S187">
        <v>12.04</v>
      </c>
      <c r="T187">
        <v>0</v>
      </c>
      <c r="U187">
        <v>2.5</v>
      </c>
      <c r="AH187" t="e">
        <f t="shared" si="36"/>
        <v>#NUM!</v>
      </c>
      <c r="AM187" t="e">
        <f t="shared" si="32"/>
        <v>#NUM!</v>
      </c>
      <c r="AO187" t="str">
        <f t="shared" si="33"/>
        <v/>
      </c>
      <c r="AP187" t="str">
        <f t="shared" si="34"/>
        <v/>
      </c>
      <c r="AQ187" t="str">
        <f t="shared" si="35"/>
        <v/>
      </c>
      <c r="AR187" t="str">
        <f t="shared" si="27"/>
        <v/>
      </c>
      <c r="AS187" t="str">
        <f t="shared" si="28"/>
        <v/>
      </c>
    </row>
    <row r="188" spans="1:45" x14ac:dyDescent="0.25">
      <c r="A188" t="s">
        <v>55</v>
      </c>
      <c r="B188" s="1">
        <v>45793</v>
      </c>
      <c r="C188">
        <v>10</v>
      </c>
      <c r="D188">
        <v>49</v>
      </c>
      <c r="E188">
        <v>2772100</v>
      </c>
      <c r="F188">
        <v>1.2</v>
      </c>
      <c r="G188">
        <v>55.6</v>
      </c>
      <c r="H188">
        <v>-11.9</v>
      </c>
      <c r="I188" s="15">
        <v>32.200000000000003</v>
      </c>
      <c r="J188" t="s">
        <v>140</v>
      </c>
      <c r="K188">
        <v>-3.2</v>
      </c>
      <c r="L188">
        <v>6.6</v>
      </c>
      <c r="P188" t="s">
        <v>188</v>
      </c>
      <c r="Q188">
        <v>52.19</v>
      </c>
      <c r="R188">
        <v>55.38</v>
      </c>
      <c r="S188">
        <v>57.32</v>
      </c>
      <c r="T188">
        <v>0</v>
      </c>
      <c r="U188">
        <v>135.80000000000001</v>
      </c>
      <c r="AH188" t="e">
        <f t="shared" si="36"/>
        <v>#NUM!</v>
      </c>
      <c r="AM188" t="e">
        <f t="shared" si="32"/>
        <v>#NUM!</v>
      </c>
      <c r="AO188" t="str">
        <f t="shared" si="33"/>
        <v/>
      </c>
      <c r="AP188" t="str">
        <f t="shared" si="34"/>
        <v/>
      </c>
      <c r="AQ188" t="str">
        <f t="shared" si="35"/>
        <v/>
      </c>
      <c r="AR188" t="str">
        <f t="shared" si="27"/>
        <v/>
      </c>
      <c r="AS188" t="str">
        <f t="shared" si="28"/>
        <v/>
      </c>
    </row>
    <row r="189" spans="1:45" x14ac:dyDescent="0.25">
      <c r="A189" t="s">
        <v>49</v>
      </c>
      <c r="B189" s="1">
        <v>45793</v>
      </c>
      <c r="C189">
        <v>85</v>
      </c>
      <c r="D189">
        <v>24.5</v>
      </c>
      <c r="E189">
        <v>13251800</v>
      </c>
      <c r="F189">
        <v>1.4</v>
      </c>
      <c r="G189">
        <v>16.5</v>
      </c>
      <c r="H189">
        <v>48.5</v>
      </c>
      <c r="I189" s="15">
        <v>67.599999999999994</v>
      </c>
      <c r="J189" t="s">
        <v>140</v>
      </c>
      <c r="K189">
        <v>14.6</v>
      </c>
      <c r="L189">
        <v>-12.8</v>
      </c>
      <c r="M189" t="s">
        <v>99</v>
      </c>
      <c r="P189" t="s">
        <v>188</v>
      </c>
      <c r="Q189">
        <v>23.27</v>
      </c>
      <c r="R189">
        <v>20.63</v>
      </c>
      <c r="S189">
        <v>18.55</v>
      </c>
      <c r="T189">
        <v>0</v>
      </c>
      <c r="U189">
        <v>324.7</v>
      </c>
      <c r="AH189" t="e">
        <f t="shared" si="36"/>
        <v>#NUM!</v>
      </c>
      <c r="AM189" t="e">
        <f t="shared" si="32"/>
        <v>#NUM!</v>
      </c>
      <c r="AO189" t="str">
        <f t="shared" si="33"/>
        <v/>
      </c>
      <c r="AP189" t="str">
        <f t="shared" si="34"/>
        <v/>
      </c>
      <c r="AQ189" t="str">
        <f t="shared" si="35"/>
        <v/>
      </c>
      <c r="AR189" t="str">
        <f t="shared" si="27"/>
        <v/>
      </c>
      <c r="AS189" t="str">
        <f t="shared" si="28"/>
        <v/>
      </c>
    </row>
    <row r="190" spans="1:45" x14ac:dyDescent="0.25">
      <c r="A190" t="s">
        <v>103</v>
      </c>
      <c r="B190" s="1">
        <v>45793</v>
      </c>
      <c r="C190">
        <v>80</v>
      </c>
      <c r="D190">
        <v>21.5</v>
      </c>
      <c r="E190">
        <v>6242100</v>
      </c>
      <c r="F190">
        <v>-3.2</v>
      </c>
      <c r="G190">
        <v>13.95</v>
      </c>
      <c r="H190">
        <v>54.1</v>
      </c>
      <c r="I190" s="15">
        <v>55.6</v>
      </c>
      <c r="J190" t="s">
        <v>140</v>
      </c>
      <c r="K190">
        <v>21.3</v>
      </c>
      <c r="L190">
        <v>6.2</v>
      </c>
      <c r="P190" t="s">
        <v>188</v>
      </c>
      <c r="Q190">
        <v>20.95</v>
      </c>
      <c r="R190">
        <v>18.8</v>
      </c>
      <c r="S190">
        <v>17.489999999999998</v>
      </c>
      <c r="T190">
        <v>0</v>
      </c>
      <c r="U190">
        <v>134.19999999999999</v>
      </c>
      <c r="AH190" t="e">
        <f t="shared" si="36"/>
        <v>#NUM!</v>
      </c>
      <c r="AO190" t="str">
        <f t="shared" si="33"/>
        <v/>
      </c>
      <c r="AP190" t="str">
        <f t="shared" si="34"/>
        <v/>
      </c>
      <c r="AQ190" t="str">
        <f t="shared" si="35"/>
        <v/>
      </c>
      <c r="AR190" t="str">
        <f t="shared" si="27"/>
        <v/>
      </c>
      <c r="AS190" t="str">
        <f t="shared" si="28"/>
        <v/>
      </c>
    </row>
    <row r="191" spans="1:45" x14ac:dyDescent="0.25">
      <c r="A191" t="s">
        <v>26</v>
      </c>
      <c r="B191" s="1">
        <v>45793</v>
      </c>
      <c r="C191">
        <v>45</v>
      </c>
      <c r="D191">
        <v>13.3</v>
      </c>
      <c r="E191">
        <v>253300</v>
      </c>
      <c r="F191">
        <v>-0.4</v>
      </c>
      <c r="G191">
        <v>11.5</v>
      </c>
      <c r="H191">
        <v>15.7</v>
      </c>
      <c r="I191" s="15">
        <v>53.4</v>
      </c>
      <c r="J191" t="s">
        <v>140</v>
      </c>
      <c r="K191">
        <v>20.8</v>
      </c>
      <c r="L191">
        <v>60</v>
      </c>
      <c r="P191" t="s">
        <v>188</v>
      </c>
      <c r="Q191">
        <v>12.77</v>
      </c>
      <c r="R191">
        <v>13.73</v>
      </c>
      <c r="S191">
        <v>13.93</v>
      </c>
      <c r="T191">
        <v>0</v>
      </c>
      <c r="U191">
        <v>3.4</v>
      </c>
      <c r="AH191" t="e">
        <f t="shared" si="36"/>
        <v>#NUM!</v>
      </c>
      <c r="AO191" t="str">
        <f t="shared" si="33"/>
        <v/>
      </c>
      <c r="AP191" t="str">
        <f t="shared" si="34"/>
        <v/>
      </c>
      <c r="AQ191" t="str">
        <f t="shared" si="35"/>
        <v/>
      </c>
      <c r="AR191" t="str">
        <f t="shared" si="27"/>
        <v/>
      </c>
      <c r="AS191" t="str">
        <f t="shared" si="28"/>
        <v/>
      </c>
    </row>
    <row r="192" spans="1:45" x14ac:dyDescent="0.25">
      <c r="B192" s="1"/>
      <c r="AO192" t="str">
        <f t="shared" si="33"/>
        <v/>
      </c>
      <c r="AP192" t="str">
        <f t="shared" si="34"/>
        <v/>
      </c>
      <c r="AQ192" t="str">
        <f t="shared" si="35"/>
        <v/>
      </c>
      <c r="AR192" t="str">
        <f t="shared" si="27"/>
        <v/>
      </c>
      <c r="AS192" t="str">
        <f t="shared" si="28"/>
        <v/>
      </c>
    </row>
    <row r="193" spans="1:45" x14ac:dyDescent="0.25">
      <c r="A193" t="s">
        <v>26</v>
      </c>
      <c r="B193" s="1">
        <v>45790</v>
      </c>
      <c r="C193">
        <v>55</v>
      </c>
      <c r="D193">
        <v>13.4</v>
      </c>
      <c r="E193">
        <v>510000</v>
      </c>
      <c r="F193">
        <v>0</v>
      </c>
      <c r="G193">
        <v>11.5</v>
      </c>
      <c r="H193">
        <v>16.5</v>
      </c>
      <c r="I193" s="15">
        <v>55.2</v>
      </c>
      <c r="J193" t="s">
        <v>140</v>
      </c>
      <c r="K193">
        <v>21.7</v>
      </c>
      <c r="L193">
        <v>50.8</v>
      </c>
      <c r="P193" t="s">
        <v>188</v>
      </c>
      <c r="Q193">
        <v>12.65</v>
      </c>
      <c r="R193">
        <v>13.93</v>
      </c>
      <c r="S193">
        <v>13.92</v>
      </c>
      <c r="T193">
        <v>0</v>
      </c>
      <c r="U193">
        <v>6.8</v>
      </c>
      <c r="AO193" t="str">
        <f t="shared" si="33"/>
        <v/>
      </c>
      <c r="AP193" t="str">
        <f t="shared" si="34"/>
        <v/>
      </c>
      <c r="AQ193" t="str">
        <f t="shared" si="35"/>
        <v/>
      </c>
      <c r="AR193" t="str">
        <f t="shared" si="27"/>
        <v/>
      </c>
      <c r="AS193" t="str">
        <f t="shared" si="28"/>
        <v/>
      </c>
    </row>
    <row r="194" spans="1:45" x14ac:dyDescent="0.25">
      <c r="AO194" t="str">
        <f t="shared" si="33"/>
        <v/>
      </c>
      <c r="AP194" t="str">
        <f t="shared" si="34"/>
        <v/>
      </c>
      <c r="AQ194" t="str">
        <f t="shared" si="35"/>
        <v/>
      </c>
      <c r="AR194" t="str">
        <f t="shared" ref="AR194:AR257" si="37">IF(AND(Y194&gt;=LARGE($Y$2:$Y$100, 10), Z194&gt;=LARGE($Z$2:$Z$100, 10), AA194&gt;=LARGE($AA$2:$AA$100, 10)), Z194, "")</f>
        <v/>
      </c>
      <c r="AS194" t="str">
        <f t="shared" ref="AS194:AS257" si="38">IF(AND(Y194&gt;=LARGE($Y$2:$Y$100, 10), Z194&gt;=LARGE($Z$2:$Z$100, 10), AA194&gt;=LARGE($AA$2:$AA$100, 10)), AA194, "")</f>
        <v/>
      </c>
    </row>
    <row r="195" spans="1:45" x14ac:dyDescent="0.25">
      <c r="AO195" t="str">
        <f t="shared" ref="AO195:AO258" si="39">IF(AND(Y195&gt;=LARGE($Y$2:$Y$100, 10), Z195&gt;=LARGE($Z$2:$Z$100, 10), AA195&gt;=LARGE($AA$2:$AA$100, 10)), A195, "")</f>
        <v/>
      </c>
      <c r="AP195" t="str">
        <f t="shared" ref="AP195:AP258" si="40">IF(AND(Y195&gt;=LARGE($Y$2:$Y$100, 10), Z195&gt;=LARGE($Z$2:$Z$100, 10), AA195&gt;=LARGE($AA$2:$AA$100, 10)), C195, "")</f>
        <v/>
      </c>
      <c r="AQ195" t="str">
        <f t="shared" si="35"/>
        <v/>
      </c>
      <c r="AR195" t="str">
        <f t="shared" si="37"/>
        <v/>
      </c>
      <c r="AS195" t="str">
        <f t="shared" si="38"/>
        <v/>
      </c>
    </row>
    <row r="196" spans="1:45" x14ac:dyDescent="0.25">
      <c r="AO196" t="str">
        <f t="shared" si="39"/>
        <v/>
      </c>
      <c r="AP196" t="str">
        <f t="shared" si="40"/>
        <v/>
      </c>
      <c r="AQ196" t="str">
        <f t="shared" ref="AQ196:AQ259" si="41">IF(AND(Y196&gt;=LARGE($Y$2:$Y$100, 10), Y196&gt;=LARGE($Z$2:$Z$100, 10), AA196&gt;=LARGE($AA$2:$AA$100, 10)), Y196, "")</f>
        <v/>
      </c>
      <c r="AR196" t="str">
        <f t="shared" si="37"/>
        <v/>
      </c>
      <c r="AS196" t="str">
        <f t="shared" si="38"/>
        <v/>
      </c>
    </row>
    <row r="197" spans="1:45" x14ac:dyDescent="0.25">
      <c r="AO197" t="str">
        <f t="shared" si="39"/>
        <v/>
      </c>
      <c r="AP197" t="str">
        <f t="shared" si="40"/>
        <v/>
      </c>
      <c r="AQ197" t="str">
        <f t="shared" si="41"/>
        <v/>
      </c>
      <c r="AR197" t="str">
        <f t="shared" si="37"/>
        <v/>
      </c>
      <c r="AS197" t="str">
        <f t="shared" si="38"/>
        <v/>
      </c>
    </row>
    <row r="198" spans="1:45" x14ac:dyDescent="0.25">
      <c r="AO198" t="str">
        <f t="shared" si="39"/>
        <v/>
      </c>
      <c r="AP198" t="str">
        <f t="shared" si="40"/>
        <v/>
      </c>
      <c r="AQ198" t="str">
        <f t="shared" si="41"/>
        <v/>
      </c>
      <c r="AR198" t="str">
        <f t="shared" si="37"/>
        <v/>
      </c>
      <c r="AS198" t="str">
        <f t="shared" si="38"/>
        <v/>
      </c>
    </row>
    <row r="199" spans="1:45" x14ac:dyDescent="0.25">
      <c r="AO199" t="str">
        <f t="shared" si="39"/>
        <v/>
      </c>
      <c r="AP199" t="str">
        <f t="shared" si="40"/>
        <v/>
      </c>
      <c r="AQ199" t="str">
        <f t="shared" si="41"/>
        <v/>
      </c>
      <c r="AR199" t="str">
        <f t="shared" si="37"/>
        <v/>
      </c>
      <c r="AS199" t="str">
        <f t="shared" si="38"/>
        <v/>
      </c>
    </row>
    <row r="200" spans="1:45" x14ac:dyDescent="0.25">
      <c r="AO200" t="str">
        <f t="shared" si="39"/>
        <v/>
      </c>
      <c r="AP200" t="str">
        <f t="shared" si="40"/>
        <v/>
      </c>
      <c r="AQ200" t="str">
        <f t="shared" si="41"/>
        <v/>
      </c>
      <c r="AR200" t="str">
        <f t="shared" si="37"/>
        <v/>
      </c>
      <c r="AS200" t="str">
        <f t="shared" si="38"/>
        <v/>
      </c>
    </row>
    <row r="201" spans="1:45" x14ac:dyDescent="0.25">
      <c r="AO201" t="str">
        <f t="shared" si="39"/>
        <v/>
      </c>
      <c r="AP201" t="str">
        <f t="shared" si="40"/>
        <v/>
      </c>
      <c r="AQ201" t="str">
        <f t="shared" si="41"/>
        <v/>
      </c>
      <c r="AR201" t="str">
        <f t="shared" si="37"/>
        <v/>
      </c>
      <c r="AS201" t="str">
        <f t="shared" si="38"/>
        <v/>
      </c>
    </row>
    <row r="202" spans="1:45" x14ac:dyDescent="0.25">
      <c r="AO202" t="str">
        <f t="shared" si="39"/>
        <v/>
      </c>
      <c r="AP202" t="str">
        <f t="shared" si="40"/>
        <v/>
      </c>
      <c r="AQ202" t="str">
        <f t="shared" si="41"/>
        <v/>
      </c>
      <c r="AR202" t="str">
        <f t="shared" si="37"/>
        <v/>
      </c>
      <c r="AS202" t="str">
        <f t="shared" si="38"/>
        <v/>
      </c>
    </row>
    <row r="203" spans="1:45" x14ac:dyDescent="0.25">
      <c r="AO203" t="str">
        <f t="shared" si="39"/>
        <v/>
      </c>
      <c r="AP203" t="str">
        <f t="shared" si="40"/>
        <v/>
      </c>
      <c r="AQ203" t="str">
        <f t="shared" si="41"/>
        <v/>
      </c>
      <c r="AR203" t="str">
        <f t="shared" si="37"/>
        <v/>
      </c>
      <c r="AS203" t="str">
        <f t="shared" si="38"/>
        <v/>
      </c>
    </row>
    <row r="204" spans="1:45" x14ac:dyDescent="0.25">
      <c r="AO204" t="str">
        <f t="shared" si="39"/>
        <v/>
      </c>
      <c r="AP204" t="str">
        <f t="shared" si="40"/>
        <v/>
      </c>
      <c r="AQ204" t="str">
        <f t="shared" si="41"/>
        <v/>
      </c>
      <c r="AR204" t="str">
        <f t="shared" si="37"/>
        <v/>
      </c>
      <c r="AS204" t="str">
        <f t="shared" si="38"/>
        <v/>
      </c>
    </row>
    <row r="205" spans="1:45" x14ac:dyDescent="0.25">
      <c r="AO205" t="str">
        <f t="shared" si="39"/>
        <v/>
      </c>
      <c r="AP205" t="str">
        <f t="shared" si="40"/>
        <v/>
      </c>
      <c r="AQ205" t="str">
        <f t="shared" si="41"/>
        <v/>
      </c>
      <c r="AR205" t="str">
        <f t="shared" si="37"/>
        <v/>
      </c>
      <c r="AS205" t="str">
        <f t="shared" si="38"/>
        <v/>
      </c>
    </row>
    <row r="206" spans="1:45" x14ac:dyDescent="0.25">
      <c r="AO206" t="str">
        <f t="shared" si="39"/>
        <v/>
      </c>
      <c r="AP206" t="str">
        <f t="shared" si="40"/>
        <v/>
      </c>
      <c r="AQ206" t="str">
        <f t="shared" si="41"/>
        <v/>
      </c>
      <c r="AR206" t="str">
        <f t="shared" si="37"/>
        <v/>
      </c>
      <c r="AS206" t="str">
        <f t="shared" si="38"/>
        <v/>
      </c>
    </row>
    <row r="207" spans="1:45" x14ac:dyDescent="0.25">
      <c r="AO207" t="str">
        <f t="shared" si="39"/>
        <v/>
      </c>
      <c r="AP207" t="str">
        <f t="shared" si="40"/>
        <v/>
      </c>
      <c r="AQ207" t="str">
        <f t="shared" si="41"/>
        <v/>
      </c>
      <c r="AR207" t="str">
        <f t="shared" si="37"/>
        <v/>
      </c>
      <c r="AS207" t="str">
        <f t="shared" si="38"/>
        <v/>
      </c>
    </row>
    <row r="208" spans="1:45" x14ac:dyDescent="0.25">
      <c r="AO208" t="str">
        <f t="shared" si="39"/>
        <v/>
      </c>
      <c r="AP208" t="str">
        <f t="shared" si="40"/>
        <v/>
      </c>
      <c r="AQ208" t="str">
        <f t="shared" si="41"/>
        <v/>
      </c>
      <c r="AR208" t="str">
        <f t="shared" si="37"/>
        <v/>
      </c>
      <c r="AS208" t="str">
        <f t="shared" si="38"/>
        <v/>
      </c>
    </row>
    <row r="209" spans="41:45" x14ac:dyDescent="0.25">
      <c r="AO209" t="str">
        <f t="shared" si="39"/>
        <v/>
      </c>
      <c r="AP209" t="str">
        <f t="shared" si="40"/>
        <v/>
      </c>
      <c r="AQ209" t="str">
        <f t="shared" si="41"/>
        <v/>
      </c>
      <c r="AR209" t="str">
        <f t="shared" si="37"/>
        <v/>
      </c>
      <c r="AS209" t="str">
        <f t="shared" si="38"/>
        <v/>
      </c>
    </row>
    <row r="210" spans="41:45" x14ac:dyDescent="0.25">
      <c r="AO210" t="str">
        <f t="shared" si="39"/>
        <v/>
      </c>
      <c r="AP210" t="str">
        <f t="shared" si="40"/>
        <v/>
      </c>
      <c r="AQ210" t="str">
        <f t="shared" si="41"/>
        <v/>
      </c>
      <c r="AR210" t="str">
        <f t="shared" si="37"/>
        <v/>
      </c>
      <c r="AS210" t="str">
        <f t="shared" si="38"/>
        <v/>
      </c>
    </row>
    <row r="211" spans="41:45" x14ac:dyDescent="0.25">
      <c r="AO211" t="str">
        <f t="shared" si="39"/>
        <v/>
      </c>
      <c r="AP211" t="str">
        <f t="shared" si="40"/>
        <v/>
      </c>
      <c r="AQ211" t="str">
        <f t="shared" si="41"/>
        <v/>
      </c>
      <c r="AR211" t="str">
        <f t="shared" si="37"/>
        <v/>
      </c>
      <c r="AS211" t="str">
        <f t="shared" si="38"/>
        <v/>
      </c>
    </row>
    <row r="212" spans="41:45" x14ac:dyDescent="0.25">
      <c r="AO212" t="str">
        <f t="shared" si="39"/>
        <v/>
      </c>
      <c r="AP212" t="str">
        <f t="shared" si="40"/>
        <v/>
      </c>
      <c r="AQ212" t="str">
        <f t="shared" si="41"/>
        <v/>
      </c>
      <c r="AR212" t="str">
        <f t="shared" si="37"/>
        <v/>
      </c>
      <c r="AS212" t="str">
        <f t="shared" si="38"/>
        <v/>
      </c>
    </row>
    <row r="213" spans="41:45" x14ac:dyDescent="0.25">
      <c r="AO213" t="str">
        <f t="shared" si="39"/>
        <v/>
      </c>
      <c r="AP213" t="str">
        <f t="shared" si="40"/>
        <v/>
      </c>
      <c r="AQ213" t="str">
        <f t="shared" si="41"/>
        <v/>
      </c>
      <c r="AR213" t="str">
        <f t="shared" si="37"/>
        <v/>
      </c>
      <c r="AS213" t="str">
        <f t="shared" si="38"/>
        <v/>
      </c>
    </row>
    <row r="214" spans="41:45" x14ac:dyDescent="0.25">
      <c r="AO214" t="str">
        <f t="shared" si="39"/>
        <v/>
      </c>
      <c r="AP214" t="str">
        <f t="shared" si="40"/>
        <v/>
      </c>
      <c r="AQ214" t="str">
        <f t="shared" si="41"/>
        <v/>
      </c>
      <c r="AR214" t="str">
        <f t="shared" si="37"/>
        <v/>
      </c>
      <c r="AS214" t="str">
        <f t="shared" si="38"/>
        <v/>
      </c>
    </row>
    <row r="215" spans="41:45" x14ac:dyDescent="0.25">
      <c r="AO215" t="str">
        <f t="shared" si="39"/>
        <v/>
      </c>
      <c r="AP215" t="str">
        <f t="shared" si="40"/>
        <v/>
      </c>
      <c r="AQ215" t="str">
        <f t="shared" si="41"/>
        <v/>
      </c>
      <c r="AR215" t="str">
        <f t="shared" si="37"/>
        <v/>
      </c>
      <c r="AS215" t="str">
        <f t="shared" si="38"/>
        <v/>
      </c>
    </row>
    <row r="216" spans="41:45" x14ac:dyDescent="0.25">
      <c r="AO216" t="str">
        <f t="shared" si="39"/>
        <v/>
      </c>
      <c r="AP216" t="str">
        <f t="shared" si="40"/>
        <v/>
      </c>
      <c r="AQ216" t="str">
        <f t="shared" si="41"/>
        <v/>
      </c>
      <c r="AR216" t="str">
        <f t="shared" si="37"/>
        <v/>
      </c>
      <c r="AS216" t="str">
        <f t="shared" si="38"/>
        <v/>
      </c>
    </row>
    <row r="217" spans="41:45" x14ac:dyDescent="0.25">
      <c r="AO217" t="str">
        <f t="shared" si="39"/>
        <v/>
      </c>
      <c r="AP217" t="str">
        <f t="shared" si="40"/>
        <v/>
      </c>
      <c r="AQ217" t="str">
        <f t="shared" si="41"/>
        <v/>
      </c>
      <c r="AR217" t="str">
        <f t="shared" si="37"/>
        <v/>
      </c>
      <c r="AS217" t="str">
        <f t="shared" si="38"/>
        <v/>
      </c>
    </row>
    <row r="218" spans="41:45" x14ac:dyDescent="0.25">
      <c r="AO218" t="str">
        <f t="shared" si="39"/>
        <v/>
      </c>
      <c r="AP218" t="str">
        <f t="shared" si="40"/>
        <v/>
      </c>
      <c r="AQ218" t="str">
        <f t="shared" si="41"/>
        <v/>
      </c>
      <c r="AR218" t="str">
        <f t="shared" si="37"/>
        <v/>
      </c>
      <c r="AS218" t="str">
        <f t="shared" si="38"/>
        <v/>
      </c>
    </row>
    <row r="219" spans="41:45" x14ac:dyDescent="0.25">
      <c r="AO219" t="str">
        <f t="shared" si="39"/>
        <v/>
      </c>
      <c r="AP219" t="str">
        <f t="shared" si="40"/>
        <v/>
      </c>
      <c r="AQ219" t="str">
        <f t="shared" si="41"/>
        <v/>
      </c>
      <c r="AR219" t="str">
        <f t="shared" si="37"/>
        <v/>
      </c>
      <c r="AS219" t="str">
        <f t="shared" si="38"/>
        <v/>
      </c>
    </row>
    <row r="220" spans="41:45" x14ac:dyDescent="0.25">
      <c r="AO220" t="str">
        <f t="shared" si="39"/>
        <v/>
      </c>
      <c r="AP220" t="str">
        <f t="shared" si="40"/>
        <v/>
      </c>
      <c r="AQ220" t="str">
        <f t="shared" si="41"/>
        <v/>
      </c>
      <c r="AR220" t="str">
        <f t="shared" si="37"/>
        <v/>
      </c>
      <c r="AS220" t="str">
        <f t="shared" si="38"/>
        <v/>
      </c>
    </row>
    <row r="221" spans="41:45" x14ac:dyDescent="0.25">
      <c r="AO221" t="str">
        <f t="shared" si="39"/>
        <v/>
      </c>
      <c r="AP221" t="str">
        <f t="shared" si="40"/>
        <v/>
      </c>
      <c r="AQ221" t="str">
        <f t="shared" si="41"/>
        <v/>
      </c>
      <c r="AR221" t="str">
        <f t="shared" si="37"/>
        <v/>
      </c>
      <c r="AS221" t="str">
        <f t="shared" si="38"/>
        <v/>
      </c>
    </row>
    <row r="222" spans="41:45" x14ac:dyDescent="0.25">
      <c r="AO222" t="str">
        <f t="shared" si="39"/>
        <v/>
      </c>
      <c r="AP222" t="str">
        <f t="shared" si="40"/>
        <v/>
      </c>
      <c r="AQ222" t="str">
        <f t="shared" si="41"/>
        <v/>
      </c>
      <c r="AR222" t="str">
        <f t="shared" si="37"/>
        <v/>
      </c>
      <c r="AS222" t="str">
        <f t="shared" si="38"/>
        <v/>
      </c>
    </row>
    <row r="223" spans="41:45" x14ac:dyDescent="0.25">
      <c r="AO223" t="str">
        <f t="shared" si="39"/>
        <v/>
      </c>
      <c r="AP223" t="str">
        <f t="shared" si="40"/>
        <v/>
      </c>
      <c r="AQ223" t="str">
        <f t="shared" si="41"/>
        <v/>
      </c>
      <c r="AR223" t="str">
        <f t="shared" si="37"/>
        <v/>
      </c>
      <c r="AS223" t="str">
        <f t="shared" si="38"/>
        <v/>
      </c>
    </row>
    <row r="224" spans="41:45" x14ac:dyDescent="0.25">
      <c r="AO224" t="str">
        <f t="shared" si="39"/>
        <v/>
      </c>
      <c r="AP224" t="str">
        <f t="shared" si="40"/>
        <v/>
      </c>
      <c r="AQ224" t="str">
        <f t="shared" si="41"/>
        <v/>
      </c>
      <c r="AR224" t="str">
        <f t="shared" si="37"/>
        <v/>
      </c>
      <c r="AS224" t="str">
        <f t="shared" si="38"/>
        <v/>
      </c>
    </row>
    <row r="225" spans="41:45" x14ac:dyDescent="0.25">
      <c r="AO225" t="str">
        <f t="shared" si="39"/>
        <v/>
      </c>
      <c r="AP225" t="str">
        <f t="shared" si="40"/>
        <v/>
      </c>
      <c r="AQ225" t="str">
        <f t="shared" si="41"/>
        <v/>
      </c>
      <c r="AR225" t="str">
        <f t="shared" si="37"/>
        <v/>
      </c>
      <c r="AS225" t="str">
        <f t="shared" si="38"/>
        <v/>
      </c>
    </row>
    <row r="226" spans="41:45" x14ac:dyDescent="0.25">
      <c r="AO226" t="str">
        <f t="shared" si="39"/>
        <v/>
      </c>
      <c r="AP226" t="str">
        <f t="shared" si="40"/>
        <v/>
      </c>
      <c r="AQ226" t="str">
        <f t="shared" si="41"/>
        <v/>
      </c>
      <c r="AR226" t="str">
        <f t="shared" si="37"/>
        <v/>
      </c>
      <c r="AS226" t="str">
        <f t="shared" si="38"/>
        <v/>
      </c>
    </row>
    <row r="227" spans="41:45" x14ac:dyDescent="0.25">
      <c r="AO227" t="str">
        <f t="shared" si="39"/>
        <v/>
      </c>
      <c r="AP227" t="str">
        <f t="shared" si="40"/>
        <v/>
      </c>
      <c r="AQ227" t="str">
        <f t="shared" si="41"/>
        <v/>
      </c>
      <c r="AR227" t="str">
        <f t="shared" si="37"/>
        <v/>
      </c>
      <c r="AS227" t="str">
        <f t="shared" si="38"/>
        <v/>
      </c>
    </row>
    <row r="228" spans="41:45" x14ac:dyDescent="0.25">
      <c r="AO228" t="str">
        <f t="shared" si="39"/>
        <v/>
      </c>
      <c r="AP228" t="str">
        <f t="shared" si="40"/>
        <v/>
      </c>
      <c r="AQ228" t="str">
        <f t="shared" si="41"/>
        <v/>
      </c>
      <c r="AR228" t="str">
        <f t="shared" si="37"/>
        <v/>
      </c>
      <c r="AS228" t="str">
        <f t="shared" si="38"/>
        <v/>
      </c>
    </row>
    <row r="229" spans="41:45" x14ac:dyDescent="0.25">
      <c r="AO229" t="str">
        <f t="shared" si="39"/>
        <v/>
      </c>
      <c r="AP229" t="str">
        <f t="shared" si="40"/>
        <v/>
      </c>
      <c r="AQ229" t="str">
        <f t="shared" si="41"/>
        <v/>
      </c>
      <c r="AR229" t="str">
        <f t="shared" si="37"/>
        <v/>
      </c>
      <c r="AS229" t="str">
        <f t="shared" si="38"/>
        <v/>
      </c>
    </row>
    <row r="230" spans="41:45" x14ac:dyDescent="0.25">
      <c r="AO230" t="str">
        <f t="shared" si="39"/>
        <v/>
      </c>
      <c r="AP230" t="str">
        <f t="shared" si="40"/>
        <v/>
      </c>
      <c r="AQ230" t="str">
        <f t="shared" si="41"/>
        <v/>
      </c>
      <c r="AR230" t="str">
        <f t="shared" si="37"/>
        <v/>
      </c>
      <c r="AS230" t="str">
        <f t="shared" si="38"/>
        <v/>
      </c>
    </row>
    <row r="231" spans="41:45" x14ac:dyDescent="0.25">
      <c r="AO231" t="str">
        <f t="shared" si="39"/>
        <v/>
      </c>
      <c r="AP231" t="str">
        <f t="shared" si="40"/>
        <v/>
      </c>
      <c r="AQ231" t="str">
        <f t="shared" si="41"/>
        <v/>
      </c>
      <c r="AR231" t="str">
        <f t="shared" si="37"/>
        <v/>
      </c>
      <c r="AS231" t="str">
        <f t="shared" si="38"/>
        <v/>
      </c>
    </row>
    <row r="232" spans="41:45" x14ac:dyDescent="0.25">
      <c r="AO232" t="str">
        <f t="shared" si="39"/>
        <v/>
      </c>
      <c r="AP232" t="str">
        <f t="shared" si="40"/>
        <v/>
      </c>
      <c r="AQ232" t="str">
        <f t="shared" si="41"/>
        <v/>
      </c>
      <c r="AR232" t="str">
        <f t="shared" si="37"/>
        <v/>
      </c>
      <c r="AS232" t="str">
        <f t="shared" si="38"/>
        <v/>
      </c>
    </row>
    <row r="233" spans="41:45" x14ac:dyDescent="0.25">
      <c r="AO233" t="str">
        <f t="shared" si="39"/>
        <v/>
      </c>
      <c r="AP233" t="str">
        <f t="shared" si="40"/>
        <v/>
      </c>
      <c r="AQ233" t="str">
        <f t="shared" si="41"/>
        <v/>
      </c>
      <c r="AR233" t="str">
        <f t="shared" si="37"/>
        <v/>
      </c>
      <c r="AS233" t="str">
        <f t="shared" si="38"/>
        <v/>
      </c>
    </row>
    <row r="234" spans="41:45" x14ac:dyDescent="0.25">
      <c r="AO234" t="str">
        <f t="shared" si="39"/>
        <v/>
      </c>
      <c r="AP234" t="str">
        <f t="shared" si="40"/>
        <v/>
      </c>
      <c r="AQ234" t="str">
        <f t="shared" si="41"/>
        <v/>
      </c>
      <c r="AR234" t="str">
        <f t="shared" si="37"/>
        <v/>
      </c>
      <c r="AS234" t="str">
        <f t="shared" si="38"/>
        <v/>
      </c>
    </row>
    <row r="235" spans="41:45" x14ac:dyDescent="0.25">
      <c r="AO235" t="str">
        <f t="shared" si="39"/>
        <v/>
      </c>
      <c r="AP235" t="str">
        <f t="shared" si="40"/>
        <v/>
      </c>
      <c r="AQ235" t="str">
        <f t="shared" si="41"/>
        <v/>
      </c>
      <c r="AR235" t="str">
        <f t="shared" si="37"/>
        <v/>
      </c>
      <c r="AS235" t="str">
        <f t="shared" si="38"/>
        <v/>
      </c>
    </row>
    <row r="236" spans="41:45" x14ac:dyDescent="0.25">
      <c r="AO236" t="str">
        <f t="shared" si="39"/>
        <v/>
      </c>
      <c r="AP236" t="str">
        <f t="shared" si="40"/>
        <v/>
      </c>
      <c r="AQ236" t="str">
        <f t="shared" si="41"/>
        <v/>
      </c>
      <c r="AR236" t="str">
        <f t="shared" si="37"/>
        <v/>
      </c>
      <c r="AS236" t="str">
        <f t="shared" si="38"/>
        <v/>
      </c>
    </row>
    <row r="237" spans="41:45" x14ac:dyDescent="0.25">
      <c r="AO237" t="str">
        <f t="shared" si="39"/>
        <v/>
      </c>
      <c r="AP237" t="str">
        <f t="shared" si="40"/>
        <v/>
      </c>
      <c r="AQ237" t="str">
        <f t="shared" si="41"/>
        <v/>
      </c>
      <c r="AR237" t="str">
        <f t="shared" si="37"/>
        <v/>
      </c>
      <c r="AS237" t="str">
        <f t="shared" si="38"/>
        <v/>
      </c>
    </row>
    <row r="238" spans="41:45" x14ac:dyDescent="0.25">
      <c r="AO238" t="str">
        <f t="shared" si="39"/>
        <v/>
      </c>
      <c r="AP238" t="str">
        <f t="shared" si="40"/>
        <v/>
      </c>
      <c r="AQ238" t="str">
        <f t="shared" si="41"/>
        <v/>
      </c>
      <c r="AR238" t="str">
        <f t="shared" si="37"/>
        <v/>
      </c>
      <c r="AS238" t="str">
        <f t="shared" si="38"/>
        <v/>
      </c>
    </row>
    <row r="239" spans="41:45" x14ac:dyDescent="0.25">
      <c r="AO239" t="str">
        <f t="shared" si="39"/>
        <v/>
      </c>
      <c r="AP239" t="str">
        <f t="shared" si="40"/>
        <v/>
      </c>
      <c r="AQ239" t="str">
        <f t="shared" si="41"/>
        <v/>
      </c>
      <c r="AR239" t="str">
        <f t="shared" si="37"/>
        <v/>
      </c>
      <c r="AS239" t="str">
        <f t="shared" si="38"/>
        <v/>
      </c>
    </row>
    <row r="240" spans="41:45" x14ac:dyDescent="0.25">
      <c r="AO240" t="str">
        <f t="shared" si="39"/>
        <v/>
      </c>
      <c r="AP240" t="str">
        <f t="shared" si="40"/>
        <v/>
      </c>
      <c r="AQ240" t="str">
        <f t="shared" si="41"/>
        <v/>
      </c>
      <c r="AR240" t="str">
        <f t="shared" si="37"/>
        <v/>
      </c>
      <c r="AS240" t="str">
        <f t="shared" si="38"/>
        <v/>
      </c>
    </row>
    <row r="241" spans="41:45" x14ac:dyDescent="0.25">
      <c r="AO241" t="str">
        <f t="shared" si="39"/>
        <v/>
      </c>
      <c r="AP241" t="str">
        <f t="shared" si="40"/>
        <v/>
      </c>
      <c r="AQ241" t="str">
        <f t="shared" si="41"/>
        <v/>
      </c>
      <c r="AR241" t="str">
        <f t="shared" si="37"/>
        <v/>
      </c>
      <c r="AS241" t="str">
        <f t="shared" si="38"/>
        <v/>
      </c>
    </row>
    <row r="242" spans="41:45" x14ac:dyDescent="0.25">
      <c r="AO242" t="str">
        <f t="shared" si="39"/>
        <v/>
      </c>
      <c r="AP242" t="str">
        <f t="shared" si="40"/>
        <v/>
      </c>
      <c r="AQ242" t="str">
        <f t="shared" si="41"/>
        <v/>
      </c>
      <c r="AR242" t="str">
        <f t="shared" si="37"/>
        <v/>
      </c>
      <c r="AS242" t="str">
        <f t="shared" si="38"/>
        <v/>
      </c>
    </row>
    <row r="243" spans="41:45" x14ac:dyDescent="0.25">
      <c r="AO243" t="str">
        <f t="shared" si="39"/>
        <v/>
      </c>
      <c r="AP243" t="str">
        <f t="shared" si="40"/>
        <v/>
      </c>
      <c r="AQ243" t="str">
        <f t="shared" si="41"/>
        <v/>
      </c>
      <c r="AR243" t="str">
        <f t="shared" si="37"/>
        <v/>
      </c>
      <c r="AS243" t="str">
        <f t="shared" si="38"/>
        <v/>
      </c>
    </row>
    <row r="244" spans="41:45" x14ac:dyDescent="0.25">
      <c r="AO244" t="str">
        <f t="shared" si="39"/>
        <v/>
      </c>
      <c r="AP244" t="str">
        <f t="shared" si="40"/>
        <v/>
      </c>
      <c r="AQ244" t="str">
        <f t="shared" si="41"/>
        <v/>
      </c>
      <c r="AR244" t="str">
        <f t="shared" si="37"/>
        <v/>
      </c>
      <c r="AS244" t="str">
        <f t="shared" si="38"/>
        <v/>
      </c>
    </row>
    <row r="245" spans="41:45" x14ac:dyDescent="0.25">
      <c r="AO245" t="str">
        <f t="shared" si="39"/>
        <v/>
      </c>
      <c r="AP245" t="str">
        <f t="shared" si="40"/>
        <v/>
      </c>
      <c r="AQ245" t="str">
        <f t="shared" si="41"/>
        <v/>
      </c>
      <c r="AR245" t="str">
        <f t="shared" si="37"/>
        <v/>
      </c>
      <c r="AS245" t="str">
        <f t="shared" si="38"/>
        <v/>
      </c>
    </row>
    <row r="246" spans="41:45" x14ac:dyDescent="0.25">
      <c r="AO246" t="str">
        <f t="shared" si="39"/>
        <v/>
      </c>
      <c r="AP246" t="str">
        <f t="shared" si="40"/>
        <v/>
      </c>
      <c r="AQ246" t="str">
        <f t="shared" si="41"/>
        <v/>
      </c>
      <c r="AR246" t="str">
        <f t="shared" si="37"/>
        <v/>
      </c>
      <c r="AS246" t="str">
        <f t="shared" si="38"/>
        <v/>
      </c>
    </row>
    <row r="247" spans="41:45" x14ac:dyDescent="0.25">
      <c r="AO247" t="str">
        <f t="shared" si="39"/>
        <v/>
      </c>
      <c r="AP247" t="str">
        <f t="shared" si="40"/>
        <v/>
      </c>
      <c r="AQ247" t="str">
        <f t="shared" si="41"/>
        <v/>
      </c>
      <c r="AR247" t="str">
        <f t="shared" si="37"/>
        <v/>
      </c>
      <c r="AS247" t="str">
        <f t="shared" si="38"/>
        <v/>
      </c>
    </row>
    <row r="248" spans="41:45" x14ac:dyDescent="0.25">
      <c r="AO248" t="str">
        <f t="shared" si="39"/>
        <v/>
      </c>
      <c r="AP248" t="str">
        <f t="shared" si="40"/>
        <v/>
      </c>
      <c r="AQ248" t="str">
        <f t="shared" si="41"/>
        <v/>
      </c>
      <c r="AR248" t="str">
        <f t="shared" si="37"/>
        <v/>
      </c>
      <c r="AS248" t="str">
        <f t="shared" si="38"/>
        <v/>
      </c>
    </row>
    <row r="249" spans="41:45" x14ac:dyDescent="0.25">
      <c r="AO249" t="str">
        <f t="shared" si="39"/>
        <v/>
      </c>
      <c r="AP249" t="str">
        <f t="shared" si="40"/>
        <v/>
      </c>
      <c r="AQ249" t="str">
        <f t="shared" si="41"/>
        <v/>
      </c>
      <c r="AR249" t="str">
        <f t="shared" si="37"/>
        <v/>
      </c>
      <c r="AS249" t="str">
        <f t="shared" si="38"/>
        <v/>
      </c>
    </row>
    <row r="250" spans="41:45" x14ac:dyDescent="0.25">
      <c r="AO250" t="str">
        <f t="shared" si="39"/>
        <v/>
      </c>
      <c r="AP250" t="str">
        <f t="shared" si="40"/>
        <v/>
      </c>
      <c r="AQ250" t="str">
        <f t="shared" si="41"/>
        <v/>
      </c>
      <c r="AR250" t="str">
        <f t="shared" si="37"/>
        <v/>
      </c>
      <c r="AS250" t="str">
        <f t="shared" si="38"/>
        <v/>
      </c>
    </row>
    <row r="251" spans="41:45" x14ac:dyDescent="0.25">
      <c r="AO251" t="str">
        <f t="shared" si="39"/>
        <v/>
      </c>
      <c r="AP251" t="str">
        <f t="shared" si="40"/>
        <v/>
      </c>
      <c r="AQ251" t="str">
        <f t="shared" si="41"/>
        <v/>
      </c>
      <c r="AR251" t="str">
        <f t="shared" si="37"/>
        <v/>
      </c>
      <c r="AS251" t="str">
        <f t="shared" si="38"/>
        <v/>
      </c>
    </row>
    <row r="252" spans="41:45" x14ac:dyDescent="0.25">
      <c r="AO252" t="str">
        <f t="shared" si="39"/>
        <v/>
      </c>
      <c r="AP252" t="str">
        <f t="shared" si="40"/>
        <v/>
      </c>
      <c r="AQ252" t="str">
        <f t="shared" si="41"/>
        <v/>
      </c>
      <c r="AR252" t="str">
        <f t="shared" si="37"/>
        <v/>
      </c>
      <c r="AS252" t="str">
        <f t="shared" si="38"/>
        <v/>
      </c>
    </row>
    <row r="253" spans="41:45" x14ac:dyDescent="0.25">
      <c r="AO253" t="str">
        <f t="shared" si="39"/>
        <v/>
      </c>
      <c r="AP253" t="str">
        <f t="shared" si="40"/>
        <v/>
      </c>
      <c r="AQ253" t="str">
        <f t="shared" si="41"/>
        <v/>
      </c>
      <c r="AR253" t="str">
        <f t="shared" si="37"/>
        <v/>
      </c>
      <c r="AS253" t="str">
        <f t="shared" si="38"/>
        <v/>
      </c>
    </row>
    <row r="254" spans="41:45" x14ac:dyDescent="0.25">
      <c r="AO254" t="str">
        <f t="shared" si="39"/>
        <v/>
      </c>
      <c r="AP254" t="str">
        <f t="shared" si="40"/>
        <v/>
      </c>
      <c r="AQ254" t="str">
        <f t="shared" si="41"/>
        <v/>
      </c>
      <c r="AR254" t="str">
        <f t="shared" si="37"/>
        <v/>
      </c>
      <c r="AS254" t="str">
        <f t="shared" si="38"/>
        <v/>
      </c>
    </row>
    <row r="255" spans="41:45" x14ac:dyDescent="0.25">
      <c r="AO255" t="str">
        <f t="shared" si="39"/>
        <v/>
      </c>
      <c r="AP255" t="str">
        <f t="shared" si="40"/>
        <v/>
      </c>
      <c r="AQ255" t="str">
        <f t="shared" si="41"/>
        <v/>
      </c>
      <c r="AR255" t="str">
        <f t="shared" si="37"/>
        <v/>
      </c>
      <c r="AS255" t="str">
        <f t="shared" si="38"/>
        <v/>
      </c>
    </row>
    <row r="256" spans="41:45" x14ac:dyDescent="0.25">
      <c r="AO256" t="str">
        <f t="shared" si="39"/>
        <v/>
      </c>
      <c r="AP256" t="str">
        <f t="shared" si="40"/>
        <v/>
      </c>
      <c r="AQ256" t="str">
        <f t="shared" si="41"/>
        <v/>
      </c>
      <c r="AR256" t="str">
        <f t="shared" si="37"/>
        <v/>
      </c>
      <c r="AS256" t="str">
        <f t="shared" si="38"/>
        <v/>
      </c>
    </row>
    <row r="257" spans="41:45" x14ac:dyDescent="0.25">
      <c r="AO257" t="str">
        <f t="shared" si="39"/>
        <v/>
      </c>
      <c r="AP257" t="str">
        <f t="shared" si="40"/>
        <v/>
      </c>
      <c r="AQ257" t="str">
        <f t="shared" si="41"/>
        <v/>
      </c>
      <c r="AR257" t="str">
        <f t="shared" si="37"/>
        <v/>
      </c>
      <c r="AS257" t="str">
        <f t="shared" si="38"/>
        <v/>
      </c>
    </row>
    <row r="258" spans="41:45" x14ac:dyDescent="0.25">
      <c r="AO258" t="str">
        <f t="shared" si="39"/>
        <v/>
      </c>
      <c r="AP258" t="str">
        <f t="shared" si="40"/>
        <v/>
      </c>
      <c r="AQ258" t="str">
        <f t="shared" si="41"/>
        <v/>
      </c>
      <c r="AR258" t="str">
        <f t="shared" ref="AR258:AR282" si="42">IF(AND(Y258&gt;=LARGE($Y$2:$Y$100, 10), Z258&gt;=LARGE($Z$2:$Z$100, 10), AA258&gt;=LARGE($AA$2:$AA$100, 10)), Z258, "")</f>
        <v/>
      </c>
      <c r="AS258" t="str">
        <f t="shared" ref="AS258:AS321" si="43">IF(AND(Y258&gt;=LARGE($Y$2:$Y$100, 10), Z258&gt;=LARGE($Z$2:$Z$100, 10), AA258&gt;=LARGE($AA$2:$AA$100, 10)), AA258, "")</f>
        <v/>
      </c>
    </row>
    <row r="259" spans="41:45" x14ac:dyDescent="0.25">
      <c r="AO259" t="str">
        <f t="shared" ref="AO259:AO322" si="44">IF(AND(Y259&gt;=LARGE($Y$2:$Y$100, 10), Z259&gt;=LARGE($Z$2:$Z$100, 10), AA259&gt;=LARGE($AA$2:$AA$100, 10)), A259, "")</f>
        <v/>
      </c>
      <c r="AP259" t="str">
        <f t="shared" ref="AP259:AP322" si="45">IF(AND(Y259&gt;=LARGE($Y$2:$Y$100, 10), Z259&gt;=LARGE($Z$2:$Z$100, 10), AA259&gt;=LARGE($AA$2:$AA$100, 10)), C259, "")</f>
        <v/>
      </c>
      <c r="AQ259" t="str">
        <f t="shared" si="41"/>
        <v/>
      </c>
      <c r="AR259" t="str">
        <f t="shared" si="42"/>
        <v/>
      </c>
      <c r="AS259" t="str">
        <f t="shared" si="43"/>
        <v/>
      </c>
    </row>
    <row r="260" spans="41:45" x14ac:dyDescent="0.25">
      <c r="AO260" t="str">
        <f t="shared" si="44"/>
        <v/>
      </c>
      <c r="AP260" t="str">
        <f t="shared" si="45"/>
        <v/>
      </c>
      <c r="AQ260" t="str">
        <f t="shared" ref="AQ260:AQ323" si="46">IF(AND(Y260&gt;=LARGE($Y$2:$Y$100, 10), Y260&gt;=LARGE($Z$2:$Z$100, 10), AA260&gt;=LARGE($AA$2:$AA$100, 10)), Y260, "")</f>
        <v/>
      </c>
      <c r="AR260" t="str">
        <f t="shared" si="42"/>
        <v/>
      </c>
      <c r="AS260" t="str">
        <f t="shared" si="43"/>
        <v/>
      </c>
    </row>
    <row r="261" spans="41:45" x14ac:dyDescent="0.25">
      <c r="AO261" t="str">
        <f t="shared" si="44"/>
        <v/>
      </c>
      <c r="AP261" t="str">
        <f t="shared" si="45"/>
        <v/>
      </c>
      <c r="AQ261" t="str">
        <f t="shared" si="46"/>
        <v/>
      </c>
      <c r="AR261" t="str">
        <f t="shared" si="42"/>
        <v/>
      </c>
      <c r="AS261" t="str">
        <f t="shared" si="43"/>
        <v/>
      </c>
    </row>
    <row r="262" spans="41:45" x14ac:dyDescent="0.25">
      <c r="AO262" t="str">
        <f t="shared" si="44"/>
        <v/>
      </c>
      <c r="AP262" t="str">
        <f t="shared" si="45"/>
        <v/>
      </c>
      <c r="AQ262" t="str">
        <f t="shared" si="46"/>
        <v/>
      </c>
      <c r="AR262" t="str">
        <f t="shared" si="42"/>
        <v/>
      </c>
      <c r="AS262" t="str">
        <f t="shared" si="43"/>
        <v/>
      </c>
    </row>
    <row r="263" spans="41:45" x14ac:dyDescent="0.25">
      <c r="AO263" t="str">
        <f t="shared" si="44"/>
        <v/>
      </c>
      <c r="AP263" t="str">
        <f t="shared" si="45"/>
        <v/>
      </c>
      <c r="AQ263" t="str">
        <f t="shared" si="46"/>
        <v/>
      </c>
      <c r="AR263" t="str">
        <f t="shared" si="42"/>
        <v/>
      </c>
      <c r="AS263" t="str">
        <f t="shared" si="43"/>
        <v/>
      </c>
    </row>
    <row r="264" spans="41:45" x14ac:dyDescent="0.25">
      <c r="AO264" t="str">
        <f t="shared" si="44"/>
        <v/>
      </c>
      <c r="AP264" t="str">
        <f t="shared" si="45"/>
        <v/>
      </c>
      <c r="AQ264" t="str">
        <f t="shared" si="46"/>
        <v/>
      </c>
      <c r="AR264" t="str">
        <f t="shared" si="42"/>
        <v/>
      </c>
      <c r="AS264" t="str">
        <f t="shared" si="43"/>
        <v/>
      </c>
    </row>
    <row r="265" spans="41:45" x14ac:dyDescent="0.25">
      <c r="AO265" t="str">
        <f t="shared" si="44"/>
        <v/>
      </c>
      <c r="AP265" t="str">
        <f t="shared" si="45"/>
        <v/>
      </c>
      <c r="AQ265" t="str">
        <f t="shared" si="46"/>
        <v/>
      </c>
      <c r="AR265" t="str">
        <f t="shared" si="42"/>
        <v/>
      </c>
      <c r="AS265" t="str">
        <f t="shared" si="43"/>
        <v/>
      </c>
    </row>
    <row r="266" spans="41:45" x14ac:dyDescent="0.25">
      <c r="AO266" t="str">
        <f t="shared" si="44"/>
        <v/>
      </c>
      <c r="AP266" t="str">
        <f t="shared" si="45"/>
        <v/>
      </c>
      <c r="AQ266" t="str">
        <f t="shared" si="46"/>
        <v/>
      </c>
      <c r="AR266" t="str">
        <f t="shared" si="42"/>
        <v/>
      </c>
      <c r="AS266" t="str">
        <f t="shared" si="43"/>
        <v/>
      </c>
    </row>
    <row r="267" spans="41:45" x14ac:dyDescent="0.25">
      <c r="AO267" t="str">
        <f t="shared" si="44"/>
        <v/>
      </c>
      <c r="AP267" t="str">
        <f t="shared" si="45"/>
        <v/>
      </c>
      <c r="AQ267" t="str">
        <f t="shared" si="46"/>
        <v/>
      </c>
      <c r="AR267" t="str">
        <f t="shared" si="42"/>
        <v/>
      </c>
      <c r="AS267" t="str">
        <f t="shared" si="43"/>
        <v/>
      </c>
    </row>
    <row r="268" spans="41:45" x14ac:dyDescent="0.25">
      <c r="AO268" t="str">
        <f t="shared" si="44"/>
        <v/>
      </c>
      <c r="AP268" t="str">
        <f t="shared" si="45"/>
        <v/>
      </c>
      <c r="AQ268" t="str">
        <f t="shared" si="46"/>
        <v/>
      </c>
      <c r="AR268" t="str">
        <f t="shared" si="42"/>
        <v/>
      </c>
      <c r="AS268" t="str">
        <f t="shared" si="43"/>
        <v/>
      </c>
    </row>
    <row r="269" spans="41:45" x14ac:dyDescent="0.25">
      <c r="AO269" t="str">
        <f t="shared" si="44"/>
        <v/>
      </c>
      <c r="AP269" t="str">
        <f t="shared" si="45"/>
        <v/>
      </c>
      <c r="AQ269" t="str">
        <f t="shared" si="46"/>
        <v/>
      </c>
      <c r="AR269" t="str">
        <f t="shared" si="42"/>
        <v/>
      </c>
      <c r="AS269" t="str">
        <f t="shared" si="43"/>
        <v/>
      </c>
    </row>
    <row r="270" spans="41:45" x14ac:dyDescent="0.25">
      <c r="AO270" t="str">
        <f t="shared" si="44"/>
        <v/>
      </c>
      <c r="AP270" t="str">
        <f t="shared" si="45"/>
        <v/>
      </c>
      <c r="AQ270" t="str">
        <f t="shared" si="46"/>
        <v/>
      </c>
      <c r="AR270" t="str">
        <f t="shared" si="42"/>
        <v/>
      </c>
      <c r="AS270" t="str">
        <f t="shared" si="43"/>
        <v/>
      </c>
    </row>
    <row r="271" spans="41:45" x14ac:dyDescent="0.25">
      <c r="AO271" t="str">
        <f t="shared" si="44"/>
        <v/>
      </c>
      <c r="AP271" t="str">
        <f t="shared" si="45"/>
        <v/>
      </c>
      <c r="AQ271" t="str">
        <f t="shared" si="46"/>
        <v/>
      </c>
      <c r="AR271" t="str">
        <f t="shared" si="42"/>
        <v/>
      </c>
      <c r="AS271" t="str">
        <f t="shared" si="43"/>
        <v/>
      </c>
    </row>
    <row r="272" spans="41:45" x14ac:dyDescent="0.25">
      <c r="AO272" t="str">
        <f t="shared" si="44"/>
        <v/>
      </c>
      <c r="AP272" t="str">
        <f t="shared" si="45"/>
        <v/>
      </c>
      <c r="AQ272" t="str">
        <f t="shared" si="46"/>
        <v/>
      </c>
      <c r="AR272" t="str">
        <f t="shared" si="42"/>
        <v/>
      </c>
      <c r="AS272" t="str">
        <f t="shared" si="43"/>
        <v/>
      </c>
    </row>
    <row r="273" spans="41:45" x14ac:dyDescent="0.25">
      <c r="AO273" t="str">
        <f t="shared" si="44"/>
        <v/>
      </c>
      <c r="AP273" t="str">
        <f t="shared" si="45"/>
        <v/>
      </c>
      <c r="AQ273" t="str">
        <f t="shared" si="46"/>
        <v/>
      </c>
      <c r="AR273" t="str">
        <f t="shared" si="42"/>
        <v/>
      </c>
      <c r="AS273" t="str">
        <f t="shared" si="43"/>
        <v/>
      </c>
    </row>
    <row r="274" spans="41:45" x14ac:dyDescent="0.25">
      <c r="AO274" t="str">
        <f t="shared" si="44"/>
        <v/>
      </c>
      <c r="AP274" t="str">
        <f t="shared" si="45"/>
        <v/>
      </c>
      <c r="AQ274" t="str">
        <f t="shared" si="46"/>
        <v/>
      </c>
      <c r="AR274" t="str">
        <f t="shared" si="42"/>
        <v/>
      </c>
      <c r="AS274" t="str">
        <f t="shared" si="43"/>
        <v/>
      </c>
    </row>
    <row r="275" spans="41:45" x14ac:dyDescent="0.25">
      <c r="AO275" t="str">
        <f t="shared" si="44"/>
        <v/>
      </c>
      <c r="AP275" t="str">
        <f t="shared" si="45"/>
        <v/>
      </c>
      <c r="AQ275" t="str">
        <f t="shared" si="46"/>
        <v/>
      </c>
      <c r="AR275" t="str">
        <f t="shared" si="42"/>
        <v/>
      </c>
      <c r="AS275" t="str">
        <f t="shared" si="43"/>
        <v/>
      </c>
    </row>
    <row r="276" spans="41:45" x14ac:dyDescent="0.25">
      <c r="AO276" t="str">
        <f t="shared" si="44"/>
        <v/>
      </c>
      <c r="AP276" t="str">
        <f t="shared" si="45"/>
        <v/>
      </c>
      <c r="AQ276" t="str">
        <f t="shared" si="46"/>
        <v/>
      </c>
      <c r="AR276" t="str">
        <f t="shared" si="42"/>
        <v/>
      </c>
      <c r="AS276" t="str">
        <f t="shared" si="43"/>
        <v/>
      </c>
    </row>
    <row r="277" spans="41:45" x14ac:dyDescent="0.25">
      <c r="AO277" t="str">
        <f t="shared" si="44"/>
        <v/>
      </c>
      <c r="AP277" t="str">
        <f t="shared" si="45"/>
        <v/>
      </c>
      <c r="AQ277" t="str">
        <f t="shared" si="46"/>
        <v/>
      </c>
      <c r="AR277" t="str">
        <f t="shared" si="42"/>
        <v/>
      </c>
      <c r="AS277" t="str">
        <f t="shared" si="43"/>
        <v/>
      </c>
    </row>
    <row r="278" spans="41:45" x14ac:dyDescent="0.25">
      <c r="AO278" t="str">
        <f t="shared" si="44"/>
        <v/>
      </c>
      <c r="AP278" t="str">
        <f t="shared" si="45"/>
        <v/>
      </c>
      <c r="AQ278" t="str">
        <f t="shared" si="46"/>
        <v/>
      </c>
      <c r="AR278" t="str">
        <f t="shared" si="42"/>
        <v/>
      </c>
      <c r="AS278" t="str">
        <f t="shared" si="43"/>
        <v/>
      </c>
    </row>
    <row r="279" spans="41:45" x14ac:dyDescent="0.25">
      <c r="AO279" t="str">
        <f t="shared" si="44"/>
        <v/>
      </c>
      <c r="AP279" t="str">
        <f t="shared" si="45"/>
        <v/>
      </c>
      <c r="AQ279" t="str">
        <f t="shared" si="46"/>
        <v/>
      </c>
      <c r="AR279" t="str">
        <f t="shared" si="42"/>
        <v/>
      </c>
      <c r="AS279" t="str">
        <f t="shared" si="43"/>
        <v/>
      </c>
    </row>
    <row r="280" spans="41:45" x14ac:dyDescent="0.25">
      <c r="AO280" t="str">
        <f t="shared" si="44"/>
        <v/>
      </c>
      <c r="AP280" t="str">
        <f t="shared" si="45"/>
        <v/>
      </c>
      <c r="AQ280" t="str">
        <f t="shared" si="46"/>
        <v/>
      </c>
      <c r="AR280" t="str">
        <f t="shared" si="42"/>
        <v/>
      </c>
      <c r="AS280" t="str">
        <f t="shared" si="43"/>
        <v/>
      </c>
    </row>
    <row r="281" spans="41:45" x14ac:dyDescent="0.25">
      <c r="AO281" t="str">
        <f t="shared" si="44"/>
        <v/>
      </c>
      <c r="AP281" t="str">
        <f t="shared" si="45"/>
        <v/>
      </c>
      <c r="AQ281" t="str">
        <f t="shared" si="46"/>
        <v/>
      </c>
      <c r="AR281" t="str">
        <f t="shared" si="42"/>
        <v/>
      </c>
      <c r="AS281" t="str">
        <f t="shared" si="43"/>
        <v/>
      </c>
    </row>
    <row r="282" spans="41:45" x14ac:dyDescent="0.25">
      <c r="AO282" t="str">
        <f t="shared" si="44"/>
        <v/>
      </c>
      <c r="AP282" t="str">
        <f t="shared" si="45"/>
        <v/>
      </c>
      <c r="AQ282" t="str">
        <f t="shared" si="46"/>
        <v/>
      </c>
      <c r="AR282" t="str">
        <f t="shared" si="42"/>
        <v/>
      </c>
      <c r="AS282" t="str">
        <f t="shared" si="43"/>
        <v/>
      </c>
    </row>
    <row r="283" spans="41:45" x14ac:dyDescent="0.25">
      <c r="AO283" t="str">
        <f t="shared" si="44"/>
        <v/>
      </c>
      <c r="AP283" t="str">
        <f t="shared" si="45"/>
        <v/>
      </c>
      <c r="AQ283" t="str">
        <f t="shared" si="46"/>
        <v/>
      </c>
      <c r="AS283" t="str">
        <f t="shared" si="43"/>
        <v/>
      </c>
    </row>
    <row r="284" spans="41:45" x14ac:dyDescent="0.25">
      <c r="AO284" t="str">
        <f t="shared" si="44"/>
        <v/>
      </c>
      <c r="AP284" t="str">
        <f t="shared" si="45"/>
        <v/>
      </c>
      <c r="AQ284" t="str">
        <f t="shared" si="46"/>
        <v/>
      </c>
      <c r="AS284" t="str">
        <f t="shared" si="43"/>
        <v/>
      </c>
    </row>
    <row r="285" spans="41:45" x14ac:dyDescent="0.25">
      <c r="AO285" t="str">
        <f t="shared" si="44"/>
        <v/>
      </c>
      <c r="AP285" t="str">
        <f t="shared" si="45"/>
        <v/>
      </c>
      <c r="AQ285" t="str">
        <f t="shared" si="46"/>
        <v/>
      </c>
      <c r="AS285" t="str">
        <f t="shared" si="43"/>
        <v/>
      </c>
    </row>
    <row r="286" spans="41:45" x14ac:dyDescent="0.25">
      <c r="AO286" t="str">
        <f t="shared" si="44"/>
        <v/>
      </c>
      <c r="AP286" t="str">
        <f t="shared" si="45"/>
        <v/>
      </c>
      <c r="AQ286" t="str">
        <f t="shared" si="46"/>
        <v/>
      </c>
      <c r="AS286" t="str">
        <f t="shared" si="43"/>
        <v/>
      </c>
    </row>
    <row r="287" spans="41:45" x14ac:dyDescent="0.25">
      <c r="AO287" t="str">
        <f t="shared" si="44"/>
        <v/>
      </c>
      <c r="AP287" t="str">
        <f t="shared" si="45"/>
        <v/>
      </c>
      <c r="AQ287" t="str">
        <f t="shared" si="46"/>
        <v/>
      </c>
      <c r="AS287" t="str">
        <f t="shared" si="43"/>
        <v/>
      </c>
    </row>
    <row r="288" spans="41:45" x14ac:dyDescent="0.25">
      <c r="AO288" t="str">
        <f t="shared" si="44"/>
        <v/>
      </c>
      <c r="AP288" t="str">
        <f t="shared" si="45"/>
        <v/>
      </c>
      <c r="AQ288" t="str">
        <f t="shared" si="46"/>
        <v/>
      </c>
      <c r="AS288" t="str">
        <f t="shared" si="43"/>
        <v/>
      </c>
    </row>
    <row r="289" spans="41:45" x14ac:dyDescent="0.25">
      <c r="AO289" t="str">
        <f t="shared" si="44"/>
        <v/>
      </c>
      <c r="AP289" t="str">
        <f t="shared" si="45"/>
        <v/>
      </c>
      <c r="AQ289" t="str">
        <f t="shared" si="46"/>
        <v/>
      </c>
      <c r="AS289" t="str">
        <f t="shared" si="43"/>
        <v/>
      </c>
    </row>
    <row r="290" spans="41:45" x14ac:dyDescent="0.25">
      <c r="AO290" t="str">
        <f t="shared" si="44"/>
        <v/>
      </c>
      <c r="AP290" t="str">
        <f t="shared" si="45"/>
        <v/>
      </c>
      <c r="AQ290" t="str">
        <f t="shared" si="46"/>
        <v/>
      </c>
      <c r="AS290" t="str">
        <f t="shared" si="43"/>
        <v/>
      </c>
    </row>
    <row r="291" spans="41:45" x14ac:dyDescent="0.25">
      <c r="AO291" t="str">
        <f t="shared" si="44"/>
        <v/>
      </c>
      <c r="AP291" t="str">
        <f t="shared" si="45"/>
        <v/>
      </c>
      <c r="AQ291" t="str">
        <f t="shared" si="46"/>
        <v/>
      </c>
      <c r="AS291" t="str">
        <f t="shared" si="43"/>
        <v/>
      </c>
    </row>
    <row r="292" spans="41:45" x14ac:dyDescent="0.25">
      <c r="AO292" t="str">
        <f t="shared" si="44"/>
        <v/>
      </c>
      <c r="AP292" t="str">
        <f t="shared" si="45"/>
        <v/>
      </c>
      <c r="AQ292" t="str">
        <f t="shared" si="46"/>
        <v/>
      </c>
      <c r="AS292" t="str">
        <f t="shared" si="43"/>
        <v/>
      </c>
    </row>
    <row r="293" spans="41:45" x14ac:dyDescent="0.25">
      <c r="AO293" t="str">
        <f t="shared" si="44"/>
        <v/>
      </c>
      <c r="AP293" t="str">
        <f t="shared" si="45"/>
        <v/>
      </c>
      <c r="AQ293" t="str">
        <f t="shared" si="46"/>
        <v/>
      </c>
      <c r="AS293" t="str">
        <f t="shared" si="43"/>
        <v/>
      </c>
    </row>
    <row r="294" spans="41:45" x14ac:dyDescent="0.25">
      <c r="AO294" t="str">
        <f t="shared" si="44"/>
        <v/>
      </c>
      <c r="AP294" t="str">
        <f t="shared" si="45"/>
        <v/>
      </c>
      <c r="AQ294" t="str">
        <f t="shared" si="46"/>
        <v/>
      </c>
      <c r="AS294" t="str">
        <f t="shared" si="43"/>
        <v/>
      </c>
    </row>
    <row r="295" spans="41:45" x14ac:dyDescent="0.25">
      <c r="AO295" t="str">
        <f t="shared" si="44"/>
        <v/>
      </c>
      <c r="AP295" t="str">
        <f t="shared" si="45"/>
        <v/>
      </c>
      <c r="AQ295" t="str">
        <f t="shared" si="46"/>
        <v/>
      </c>
      <c r="AS295" t="str">
        <f t="shared" si="43"/>
        <v/>
      </c>
    </row>
    <row r="296" spans="41:45" x14ac:dyDescent="0.25">
      <c r="AO296" t="str">
        <f t="shared" si="44"/>
        <v/>
      </c>
      <c r="AP296" t="str">
        <f t="shared" si="45"/>
        <v/>
      </c>
      <c r="AQ296" t="str">
        <f t="shared" si="46"/>
        <v/>
      </c>
      <c r="AS296" t="str">
        <f t="shared" si="43"/>
        <v/>
      </c>
    </row>
    <row r="297" spans="41:45" x14ac:dyDescent="0.25">
      <c r="AO297" t="str">
        <f t="shared" si="44"/>
        <v/>
      </c>
      <c r="AP297" t="str">
        <f t="shared" si="45"/>
        <v/>
      </c>
      <c r="AQ297" t="str">
        <f t="shared" si="46"/>
        <v/>
      </c>
      <c r="AS297" t="str">
        <f t="shared" si="43"/>
        <v/>
      </c>
    </row>
    <row r="298" spans="41:45" x14ac:dyDescent="0.25">
      <c r="AO298" t="str">
        <f t="shared" si="44"/>
        <v/>
      </c>
      <c r="AP298" t="str">
        <f t="shared" si="45"/>
        <v/>
      </c>
      <c r="AQ298" t="str">
        <f t="shared" si="46"/>
        <v/>
      </c>
      <c r="AS298" t="str">
        <f t="shared" si="43"/>
        <v/>
      </c>
    </row>
    <row r="299" spans="41:45" x14ac:dyDescent="0.25">
      <c r="AO299" t="str">
        <f t="shared" si="44"/>
        <v/>
      </c>
      <c r="AP299" t="str">
        <f t="shared" si="45"/>
        <v/>
      </c>
      <c r="AQ299" t="str">
        <f t="shared" si="46"/>
        <v/>
      </c>
      <c r="AS299" t="str">
        <f t="shared" si="43"/>
        <v/>
      </c>
    </row>
    <row r="300" spans="41:45" x14ac:dyDescent="0.25">
      <c r="AO300" t="str">
        <f t="shared" si="44"/>
        <v/>
      </c>
      <c r="AP300" t="str">
        <f t="shared" si="45"/>
        <v/>
      </c>
      <c r="AQ300" t="str">
        <f t="shared" si="46"/>
        <v/>
      </c>
      <c r="AS300" t="str">
        <f t="shared" si="43"/>
        <v/>
      </c>
    </row>
    <row r="301" spans="41:45" x14ac:dyDescent="0.25">
      <c r="AO301" t="str">
        <f t="shared" si="44"/>
        <v/>
      </c>
      <c r="AP301" t="str">
        <f t="shared" si="45"/>
        <v/>
      </c>
      <c r="AQ301" t="str">
        <f t="shared" si="46"/>
        <v/>
      </c>
      <c r="AS301" t="str">
        <f t="shared" si="43"/>
        <v/>
      </c>
    </row>
    <row r="302" spans="41:45" x14ac:dyDescent="0.25">
      <c r="AO302" t="str">
        <f t="shared" si="44"/>
        <v/>
      </c>
      <c r="AP302" t="str">
        <f t="shared" si="45"/>
        <v/>
      </c>
      <c r="AQ302" t="str">
        <f t="shared" si="46"/>
        <v/>
      </c>
      <c r="AS302" t="str">
        <f t="shared" si="43"/>
        <v/>
      </c>
    </row>
    <row r="303" spans="41:45" x14ac:dyDescent="0.25">
      <c r="AO303" t="str">
        <f t="shared" si="44"/>
        <v/>
      </c>
      <c r="AP303" t="str">
        <f t="shared" si="45"/>
        <v/>
      </c>
      <c r="AQ303" t="str">
        <f t="shared" si="46"/>
        <v/>
      </c>
      <c r="AS303" t="str">
        <f t="shared" si="43"/>
        <v/>
      </c>
    </row>
    <row r="304" spans="41:45" x14ac:dyDescent="0.25">
      <c r="AO304" t="str">
        <f t="shared" si="44"/>
        <v/>
      </c>
      <c r="AP304" t="str">
        <f t="shared" si="45"/>
        <v/>
      </c>
      <c r="AQ304" t="str">
        <f t="shared" si="46"/>
        <v/>
      </c>
      <c r="AS304" t="str">
        <f t="shared" si="43"/>
        <v/>
      </c>
    </row>
    <row r="305" spans="41:45" x14ac:dyDescent="0.25">
      <c r="AO305" t="str">
        <f t="shared" si="44"/>
        <v/>
      </c>
      <c r="AP305" t="str">
        <f t="shared" si="45"/>
        <v/>
      </c>
      <c r="AQ305" t="str">
        <f t="shared" si="46"/>
        <v/>
      </c>
      <c r="AS305" t="str">
        <f t="shared" si="43"/>
        <v/>
      </c>
    </row>
    <row r="306" spans="41:45" x14ac:dyDescent="0.25">
      <c r="AO306" t="str">
        <f t="shared" si="44"/>
        <v/>
      </c>
      <c r="AP306" t="str">
        <f t="shared" si="45"/>
        <v/>
      </c>
      <c r="AQ306" t="str">
        <f t="shared" si="46"/>
        <v/>
      </c>
      <c r="AS306" t="str">
        <f t="shared" si="43"/>
        <v/>
      </c>
    </row>
    <row r="307" spans="41:45" x14ac:dyDescent="0.25">
      <c r="AO307" t="str">
        <f t="shared" si="44"/>
        <v/>
      </c>
      <c r="AP307" t="str">
        <f t="shared" si="45"/>
        <v/>
      </c>
      <c r="AQ307" t="str">
        <f t="shared" si="46"/>
        <v/>
      </c>
      <c r="AS307" t="str">
        <f t="shared" si="43"/>
        <v/>
      </c>
    </row>
    <row r="308" spans="41:45" x14ac:dyDescent="0.25">
      <c r="AO308" t="str">
        <f t="shared" si="44"/>
        <v/>
      </c>
      <c r="AP308" t="str">
        <f t="shared" si="45"/>
        <v/>
      </c>
      <c r="AQ308" t="str">
        <f t="shared" si="46"/>
        <v/>
      </c>
      <c r="AS308" t="str">
        <f t="shared" si="43"/>
        <v/>
      </c>
    </row>
    <row r="309" spans="41:45" x14ac:dyDescent="0.25">
      <c r="AO309" t="str">
        <f t="shared" si="44"/>
        <v/>
      </c>
      <c r="AP309" t="str">
        <f t="shared" si="45"/>
        <v/>
      </c>
      <c r="AQ309" t="str">
        <f t="shared" si="46"/>
        <v/>
      </c>
      <c r="AS309" t="str">
        <f t="shared" si="43"/>
        <v/>
      </c>
    </row>
    <row r="310" spans="41:45" x14ac:dyDescent="0.25">
      <c r="AO310" t="str">
        <f t="shared" si="44"/>
        <v/>
      </c>
      <c r="AP310" t="str">
        <f t="shared" si="45"/>
        <v/>
      </c>
      <c r="AQ310" t="str">
        <f t="shared" si="46"/>
        <v/>
      </c>
      <c r="AS310" t="str">
        <f t="shared" si="43"/>
        <v/>
      </c>
    </row>
    <row r="311" spans="41:45" x14ac:dyDescent="0.25">
      <c r="AO311" t="str">
        <f t="shared" si="44"/>
        <v/>
      </c>
      <c r="AP311" t="str">
        <f t="shared" si="45"/>
        <v/>
      </c>
      <c r="AQ311" t="str">
        <f t="shared" si="46"/>
        <v/>
      </c>
      <c r="AS311" t="str">
        <f t="shared" si="43"/>
        <v/>
      </c>
    </row>
    <row r="312" spans="41:45" x14ac:dyDescent="0.25">
      <c r="AO312" t="str">
        <f t="shared" si="44"/>
        <v/>
      </c>
      <c r="AP312" t="str">
        <f t="shared" si="45"/>
        <v/>
      </c>
      <c r="AQ312" t="str">
        <f t="shared" si="46"/>
        <v/>
      </c>
      <c r="AS312" t="str">
        <f t="shared" si="43"/>
        <v/>
      </c>
    </row>
    <row r="313" spans="41:45" x14ac:dyDescent="0.25">
      <c r="AO313" t="str">
        <f t="shared" si="44"/>
        <v/>
      </c>
      <c r="AP313" t="str">
        <f t="shared" si="45"/>
        <v/>
      </c>
      <c r="AQ313" t="str">
        <f t="shared" si="46"/>
        <v/>
      </c>
      <c r="AS313" t="str">
        <f t="shared" si="43"/>
        <v/>
      </c>
    </row>
    <row r="314" spans="41:45" x14ac:dyDescent="0.25">
      <c r="AO314" t="str">
        <f t="shared" si="44"/>
        <v/>
      </c>
      <c r="AP314" t="str">
        <f t="shared" si="45"/>
        <v/>
      </c>
      <c r="AQ314" t="str">
        <f t="shared" si="46"/>
        <v/>
      </c>
      <c r="AS314" t="str">
        <f t="shared" si="43"/>
        <v/>
      </c>
    </row>
    <row r="315" spans="41:45" x14ac:dyDescent="0.25">
      <c r="AO315" t="str">
        <f t="shared" si="44"/>
        <v/>
      </c>
      <c r="AP315" t="str">
        <f t="shared" si="45"/>
        <v/>
      </c>
      <c r="AQ315" t="str">
        <f t="shared" si="46"/>
        <v/>
      </c>
      <c r="AS315" t="str">
        <f t="shared" si="43"/>
        <v/>
      </c>
    </row>
    <row r="316" spans="41:45" x14ac:dyDescent="0.25">
      <c r="AO316" t="str">
        <f t="shared" si="44"/>
        <v/>
      </c>
      <c r="AP316" t="str">
        <f t="shared" si="45"/>
        <v/>
      </c>
      <c r="AQ316" t="str">
        <f t="shared" si="46"/>
        <v/>
      </c>
      <c r="AS316" t="str">
        <f t="shared" si="43"/>
        <v/>
      </c>
    </row>
    <row r="317" spans="41:45" x14ac:dyDescent="0.25">
      <c r="AO317" t="str">
        <f t="shared" si="44"/>
        <v/>
      </c>
      <c r="AP317" t="str">
        <f t="shared" si="45"/>
        <v/>
      </c>
      <c r="AQ317" t="str">
        <f t="shared" si="46"/>
        <v/>
      </c>
      <c r="AS317" t="str">
        <f t="shared" si="43"/>
        <v/>
      </c>
    </row>
    <row r="318" spans="41:45" x14ac:dyDescent="0.25">
      <c r="AO318" t="str">
        <f t="shared" si="44"/>
        <v/>
      </c>
      <c r="AP318" t="str">
        <f t="shared" si="45"/>
        <v/>
      </c>
      <c r="AQ318" t="str">
        <f t="shared" si="46"/>
        <v/>
      </c>
      <c r="AS318" t="str">
        <f t="shared" si="43"/>
        <v/>
      </c>
    </row>
    <row r="319" spans="41:45" x14ac:dyDescent="0.25">
      <c r="AO319" t="str">
        <f t="shared" si="44"/>
        <v/>
      </c>
      <c r="AP319" t="str">
        <f t="shared" si="45"/>
        <v/>
      </c>
      <c r="AQ319" t="str">
        <f t="shared" si="46"/>
        <v/>
      </c>
      <c r="AS319" t="str">
        <f t="shared" si="43"/>
        <v/>
      </c>
    </row>
    <row r="320" spans="41:45" x14ac:dyDescent="0.25">
      <c r="AO320" t="str">
        <f t="shared" si="44"/>
        <v/>
      </c>
      <c r="AP320" t="str">
        <f t="shared" si="45"/>
        <v/>
      </c>
      <c r="AQ320" t="str">
        <f t="shared" si="46"/>
        <v/>
      </c>
      <c r="AS320" t="str">
        <f t="shared" si="43"/>
        <v/>
      </c>
    </row>
    <row r="321" spans="41:45" x14ac:dyDescent="0.25">
      <c r="AO321" t="str">
        <f t="shared" si="44"/>
        <v/>
      </c>
      <c r="AP321" t="str">
        <f t="shared" si="45"/>
        <v/>
      </c>
      <c r="AQ321" t="str">
        <f t="shared" si="46"/>
        <v/>
      </c>
      <c r="AS321" t="str">
        <f t="shared" si="43"/>
        <v/>
      </c>
    </row>
    <row r="322" spans="41:45" x14ac:dyDescent="0.25">
      <c r="AO322" t="str">
        <f t="shared" si="44"/>
        <v/>
      </c>
      <c r="AP322" t="str">
        <f t="shared" si="45"/>
        <v/>
      </c>
      <c r="AQ322" t="str">
        <f t="shared" si="46"/>
        <v/>
      </c>
      <c r="AS322" t="str">
        <f t="shared" ref="AS322:AS385" si="47">IF(AND(Y322&gt;=LARGE($Y$2:$Y$100, 10), Z322&gt;=LARGE($Z$2:$Z$100, 10), AA322&gt;=LARGE($AA$2:$AA$100, 10)), AA322, "")</f>
        <v/>
      </c>
    </row>
    <row r="323" spans="41:45" x14ac:dyDescent="0.25">
      <c r="AO323" t="str">
        <f t="shared" ref="AO323:AO386" si="48">IF(AND(Y323&gt;=LARGE($Y$2:$Y$100, 10), Z323&gt;=LARGE($Z$2:$Z$100, 10), AA323&gt;=LARGE($AA$2:$AA$100, 10)), A323, "")</f>
        <v/>
      </c>
      <c r="AP323" t="str">
        <f t="shared" ref="AP323:AP386" si="49">IF(AND(Y323&gt;=LARGE($Y$2:$Y$100, 10), Z323&gt;=LARGE($Z$2:$Z$100, 10), AA323&gt;=LARGE($AA$2:$AA$100, 10)), C323, "")</f>
        <v/>
      </c>
      <c r="AQ323" t="str">
        <f t="shared" si="46"/>
        <v/>
      </c>
      <c r="AS323" t="str">
        <f t="shared" si="47"/>
        <v/>
      </c>
    </row>
    <row r="324" spans="41:45" x14ac:dyDescent="0.25">
      <c r="AO324" t="str">
        <f t="shared" si="48"/>
        <v/>
      </c>
      <c r="AP324" t="str">
        <f t="shared" si="49"/>
        <v/>
      </c>
      <c r="AQ324" t="str">
        <f t="shared" ref="AQ324:AQ387" si="50">IF(AND(Y324&gt;=LARGE($Y$2:$Y$100, 10), Y324&gt;=LARGE($Z$2:$Z$100, 10), AA324&gt;=LARGE($AA$2:$AA$100, 10)), Y324, "")</f>
        <v/>
      </c>
      <c r="AS324" t="str">
        <f t="shared" si="47"/>
        <v/>
      </c>
    </row>
    <row r="325" spans="41:45" x14ac:dyDescent="0.25">
      <c r="AO325" t="str">
        <f t="shared" si="48"/>
        <v/>
      </c>
      <c r="AP325" t="str">
        <f t="shared" si="49"/>
        <v/>
      </c>
      <c r="AQ325" t="str">
        <f t="shared" si="50"/>
        <v/>
      </c>
      <c r="AS325" t="str">
        <f t="shared" si="47"/>
        <v/>
      </c>
    </row>
    <row r="326" spans="41:45" x14ac:dyDescent="0.25">
      <c r="AO326" t="str">
        <f t="shared" si="48"/>
        <v/>
      </c>
      <c r="AP326" t="str">
        <f t="shared" si="49"/>
        <v/>
      </c>
      <c r="AQ326" t="str">
        <f t="shared" si="50"/>
        <v/>
      </c>
      <c r="AS326" t="str">
        <f t="shared" si="47"/>
        <v/>
      </c>
    </row>
    <row r="327" spans="41:45" x14ac:dyDescent="0.25">
      <c r="AO327" t="str">
        <f t="shared" si="48"/>
        <v/>
      </c>
      <c r="AP327" t="str">
        <f t="shared" si="49"/>
        <v/>
      </c>
      <c r="AQ327" t="str">
        <f t="shared" si="50"/>
        <v/>
      </c>
      <c r="AS327" t="str">
        <f t="shared" si="47"/>
        <v/>
      </c>
    </row>
    <row r="328" spans="41:45" x14ac:dyDescent="0.25">
      <c r="AO328" t="str">
        <f t="shared" si="48"/>
        <v/>
      </c>
      <c r="AP328" t="str">
        <f t="shared" si="49"/>
        <v/>
      </c>
      <c r="AQ328" t="str">
        <f t="shared" si="50"/>
        <v/>
      </c>
      <c r="AS328" t="str">
        <f t="shared" si="47"/>
        <v/>
      </c>
    </row>
    <row r="329" spans="41:45" x14ac:dyDescent="0.25">
      <c r="AO329" t="str">
        <f t="shared" si="48"/>
        <v/>
      </c>
      <c r="AP329" t="str">
        <f t="shared" si="49"/>
        <v/>
      </c>
      <c r="AQ329" t="str">
        <f t="shared" si="50"/>
        <v/>
      </c>
      <c r="AS329" t="str">
        <f t="shared" si="47"/>
        <v/>
      </c>
    </row>
    <row r="330" spans="41:45" x14ac:dyDescent="0.25">
      <c r="AO330" t="str">
        <f t="shared" si="48"/>
        <v/>
      </c>
      <c r="AP330" t="str">
        <f t="shared" si="49"/>
        <v/>
      </c>
      <c r="AQ330" t="str">
        <f t="shared" si="50"/>
        <v/>
      </c>
      <c r="AS330" t="str">
        <f t="shared" si="47"/>
        <v/>
      </c>
    </row>
    <row r="331" spans="41:45" x14ac:dyDescent="0.25">
      <c r="AO331" t="str">
        <f t="shared" si="48"/>
        <v/>
      </c>
      <c r="AP331" t="str">
        <f t="shared" si="49"/>
        <v/>
      </c>
      <c r="AQ331" t="str">
        <f t="shared" si="50"/>
        <v/>
      </c>
      <c r="AS331" t="str">
        <f t="shared" si="47"/>
        <v/>
      </c>
    </row>
    <row r="332" spans="41:45" x14ac:dyDescent="0.25">
      <c r="AO332" t="str">
        <f t="shared" si="48"/>
        <v/>
      </c>
      <c r="AP332" t="str">
        <f t="shared" si="49"/>
        <v/>
      </c>
      <c r="AQ332" t="str">
        <f t="shared" si="50"/>
        <v/>
      </c>
      <c r="AS332" t="str">
        <f t="shared" si="47"/>
        <v/>
      </c>
    </row>
    <row r="333" spans="41:45" x14ac:dyDescent="0.25">
      <c r="AO333" t="str">
        <f t="shared" si="48"/>
        <v/>
      </c>
      <c r="AP333" t="str">
        <f t="shared" si="49"/>
        <v/>
      </c>
      <c r="AQ333" t="str">
        <f t="shared" si="50"/>
        <v/>
      </c>
      <c r="AS333" t="str">
        <f t="shared" si="47"/>
        <v/>
      </c>
    </row>
    <row r="334" spans="41:45" x14ac:dyDescent="0.25">
      <c r="AO334" t="str">
        <f t="shared" si="48"/>
        <v/>
      </c>
      <c r="AP334" t="str">
        <f t="shared" si="49"/>
        <v/>
      </c>
      <c r="AQ334" t="str">
        <f t="shared" si="50"/>
        <v/>
      </c>
      <c r="AS334" t="str">
        <f t="shared" si="47"/>
        <v/>
      </c>
    </row>
    <row r="335" spans="41:45" x14ac:dyDescent="0.25">
      <c r="AO335" t="str">
        <f t="shared" si="48"/>
        <v/>
      </c>
      <c r="AP335" t="str">
        <f t="shared" si="49"/>
        <v/>
      </c>
      <c r="AQ335" t="str">
        <f t="shared" si="50"/>
        <v/>
      </c>
      <c r="AS335" t="str">
        <f t="shared" si="47"/>
        <v/>
      </c>
    </row>
    <row r="336" spans="41:45" x14ac:dyDescent="0.25">
      <c r="AO336" t="str">
        <f t="shared" si="48"/>
        <v/>
      </c>
      <c r="AP336" t="str">
        <f t="shared" si="49"/>
        <v/>
      </c>
      <c r="AQ336" t="str">
        <f t="shared" si="50"/>
        <v/>
      </c>
      <c r="AS336" t="str">
        <f t="shared" si="47"/>
        <v/>
      </c>
    </row>
    <row r="337" spans="41:45" x14ac:dyDescent="0.25">
      <c r="AO337" t="str">
        <f t="shared" si="48"/>
        <v/>
      </c>
      <c r="AP337" t="str">
        <f t="shared" si="49"/>
        <v/>
      </c>
      <c r="AQ337" t="str">
        <f t="shared" si="50"/>
        <v/>
      </c>
      <c r="AS337" t="str">
        <f t="shared" si="47"/>
        <v/>
      </c>
    </row>
    <row r="338" spans="41:45" x14ac:dyDescent="0.25">
      <c r="AO338" t="str">
        <f t="shared" si="48"/>
        <v/>
      </c>
      <c r="AP338" t="str">
        <f t="shared" si="49"/>
        <v/>
      </c>
      <c r="AQ338" t="str">
        <f t="shared" si="50"/>
        <v/>
      </c>
      <c r="AS338" t="str">
        <f t="shared" si="47"/>
        <v/>
      </c>
    </row>
    <row r="339" spans="41:45" x14ac:dyDescent="0.25">
      <c r="AO339" t="str">
        <f t="shared" si="48"/>
        <v/>
      </c>
      <c r="AP339" t="str">
        <f t="shared" si="49"/>
        <v/>
      </c>
      <c r="AQ339" t="str">
        <f t="shared" si="50"/>
        <v/>
      </c>
      <c r="AS339" t="str">
        <f t="shared" si="47"/>
        <v/>
      </c>
    </row>
    <row r="340" spans="41:45" x14ac:dyDescent="0.25">
      <c r="AO340" t="str">
        <f t="shared" si="48"/>
        <v/>
      </c>
      <c r="AP340" t="str">
        <f t="shared" si="49"/>
        <v/>
      </c>
      <c r="AQ340" t="str">
        <f t="shared" si="50"/>
        <v/>
      </c>
      <c r="AS340" t="str">
        <f t="shared" si="47"/>
        <v/>
      </c>
    </row>
    <row r="341" spans="41:45" x14ac:dyDescent="0.25">
      <c r="AO341" t="str">
        <f t="shared" si="48"/>
        <v/>
      </c>
      <c r="AP341" t="str">
        <f t="shared" si="49"/>
        <v/>
      </c>
      <c r="AQ341" t="str">
        <f t="shared" si="50"/>
        <v/>
      </c>
      <c r="AS341" t="str">
        <f t="shared" si="47"/>
        <v/>
      </c>
    </row>
    <row r="342" spans="41:45" x14ac:dyDescent="0.25">
      <c r="AO342" t="str">
        <f t="shared" si="48"/>
        <v/>
      </c>
      <c r="AP342" t="str">
        <f t="shared" si="49"/>
        <v/>
      </c>
      <c r="AQ342" t="str">
        <f t="shared" si="50"/>
        <v/>
      </c>
      <c r="AS342" t="str">
        <f t="shared" si="47"/>
        <v/>
      </c>
    </row>
    <row r="343" spans="41:45" x14ac:dyDescent="0.25">
      <c r="AO343" t="str">
        <f t="shared" si="48"/>
        <v/>
      </c>
      <c r="AP343" t="str">
        <f t="shared" si="49"/>
        <v/>
      </c>
      <c r="AQ343" t="str">
        <f t="shared" si="50"/>
        <v/>
      </c>
      <c r="AS343" t="str">
        <f t="shared" si="47"/>
        <v/>
      </c>
    </row>
    <row r="344" spans="41:45" x14ac:dyDescent="0.25">
      <c r="AO344" t="str">
        <f t="shared" si="48"/>
        <v/>
      </c>
      <c r="AP344" t="str">
        <f t="shared" si="49"/>
        <v/>
      </c>
      <c r="AQ344" t="str">
        <f t="shared" si="50"/>
        <v/>
      </c>
      <c r="AS344" t="str">
        <f t="shared" si="47"/>
        <v/>
      </c>
    </row>
    <row r="345" spans="41:45" x14ac:dyDescent="0.25">
      <c r="AO345" t="str">
        <f t="shared" si="48"/>
        <v/>
      </c>
      <c r="AP345" t="str">
        <f t="shared" si="49"/>
        <v/>
      </c>
      <c r="AQ345" t="str">
        <f t="shared" si="50"/>
        <v/>
      </c>
      <c r="AS345" t="str">
        <f t="shared" si="47"/>
        <v/>
      </c>
    </row>
    <row r="346" spans="41:45" x14ac:dyDescent="0.25">
      <c r="AO346" t="str">
        <f t="shared" si="48"/>
        <v/>
      </c>
      <c r="AP346" t="str">
        <f t="shared" si="49"/>
        <v/>
      </c>
      <c r="AQ346" t="str">
        <f t="shared" si="50"/>
        <v/>
      </c>
      <c r="AS346" t="str">
        <f t="shared" si="47"/>
        <v/>
      </c>
    </row>
    <row r="347" spans="41:45" x14ac:dyDescent="0.25">
      <c r="AO347" t="str">
        <f t="shared" si="48"/>
        <v/>
      </c>
      <c r="AP347" t="str">
        <f t="shared" si="49"/>
        <v/>
      </c>
      <c r="AQ347" t="str">
        <f t="shared" si="50"/>
        <v/>
      </c>
      <c r="AS347" t="str">
        <f t="shared" si="47"/>
        <v/>
      </c>
    </row>
    <row r="348" spans="41:45" x14ac:dyDescent="0.25">
      <c r="AO348" t="str">
        <f t="shared" si="48"/>
        <v/>
      </c>
      <c r="AP348" t="str">
        <f t="shared" si="49"/>
        <v/>
      </c>
      <c r="AQ348" t="str">
        <f t="shared" si="50"/>
        <v/>
      </c>
      <c r="AS348" t="str">
        <f t="shared" si="47"/>
        <v/>
      </c>
    </row>
    <row r="349" spans="41:45" x14ac:dyDescent="0.25">
      <c r="AO349" t="str">
        <f t="shared" si="48"/>
        <v/>
      </c>
      <c r="AP349" t="str">
        <f t="shared" si="49"/>
        <v/>
      </c>
      <c r="AQ349" t="str">
        <f t="shared" si="50"/>
        <v/>
      </c>
      <c r="AS349" t="str">
        <f t="shared" si="47"/>
        <v/>
      </c>
    </row>
    <row r="350" spans="41:45" x14ac:dyDescent="0.25">
      <c r="AO350" t="str">
        <f t="shared" si="48"/>
        <v/>
      </c>
      <c r="AP350" t="str">
        <f t="shared" si="49"/>
        <v/>
      </c>
      <c r="AQ350" t="str">
        <f t="shared" si="50"/>
        <v/>
      </c>
      <c r="AS350" t="str">
        <f t="shared" si="47"/>
        <v/>
      </c>
    </row>
    <row r="351" spans="41:45" x14ac:dyDescent="0.25">
      <c r="AO351" t="str">
        <f t="shared" si="48"/>
        <v/>
      </c>
      <c r="AP351" t="str">
        <f t="shared" si="49"/>
        <v/>
      </c>
      <c r="AQ351" t="str">
        <f t="shared" si="50"/>
        <v/>
      </c>
      <c r="AS351" t="str">
        <f t="shared" si="47"/>
        <v/>
      </c>
    </row>
    <row r="352" spans="41:45" x14ac:dyDescent="0.25">
      <c r="AO352" t="str">
        <f t="shared" si="48"/>
        <v/>
      </c>
      <c r="AP352" t="str">
        <f t="shared" si="49"/>
        <v/>
      </c>
      <c r="AQ352" t="str">
        <f t="shared" si="50"/>
        <v/>
      </c>
      <c r="AS352" t="str">
        <f t="shared" si="47"/>
        <v/>
      </c>
    </row>
    <row r="353" spans="41:45" x14ac:dyDescent="0.25">
      <c r="AO353" t="str">
        <f t="shared" si="48"/>
        <v/>
      </c>
      <c r="AP353" t="str">
        <f t="shared" si="49"/>
        <v/>
      </c>
      <c r="AQ353" t="str">
        <f t="shared" si="50"/>
        <v/>
      </c>
      <c r="AS353" t="str">
        <f t="shared" si="47"/>
        <v/>
      </c>
    </row>
    <row r="354" spans="41:45" x14ac:dyDescent="0.25">
      <c r="AO354" t="str">
        <f t="shared" si="48"/>
        <v/>
      </c>
      <c r="AP354" t="str">
        <f t="shared" si="49"/>
        <v/>
      </c>
      <c r="AQ354" t="str">
        <f t="shared" si="50"/>
        <v/>
      </c>
      <c r="AS354" t="str">
        <f t="shared" si="47"/>
        <v/>
      </c>
    </row>
    <row r="355" spans="41:45" x14ac:dyDescent="0.25">
      <c r="AO355" t="str">
        <f t="shared" si="48"/>
        <v/>
      </c>
      <c r="AP355" t="str">
        <f t="shared" si="49"/>
        <v/>
      </c>
      <c r="AQ355" t="str">
        <f t="shared" si="50"/>
        <v/>
      </c>
      <c r="AS355" t="str">
        <f t="shared" si="47"/>
        <v/>
      </c>
    </row>
    <row r="356" spans="41:45" x14ac:dyDescent="0.25">
      <c r="AO356" t="str">
        <f t="shared" si="48"/>
        <v/>
      </c>
      <c r="AP356" t="str">
        <f t="shared" si="49"/>
        <v/>
      </c>
      <c r="AQ356" t="str">
        <f t="shared" si="50"/>
        <v/>
      </c>
      <c r="AS356" t="str">
        <f t="shared" si="47"/>
        <v/>
      </c>
    </row>
    <row r="357" spans="41:45" x14ac:dyDescent="0.25">
      <c r="AO357" t="str">
        <f t="shared" si="48"/>
        <v/>
      </c>
      <c r="AP357" t="str">
        <f t="shared" si="49"/>
        <v/>
      </c>
      <c r="AQ357" t="str">
        <f t="shared" si="50"/>
        <v/>
      </c>
      <c r="AS357" t="str">
        <f t="shared" si="47"/>
        <v/>
      </c>
    </row>
    <row r="358" spans="41:45" x14ac:dyDescent="0.25">
      <c r="AO358" t="str">
        <f t="shared" si="48"/>
        <v/>
      </c>
      <c r="AP358" t="str">
        <f t="shared" si="49"/>
        <v/>
      </c>
      <c r="AQ358" t="str">
        <f t="shared" si="50"/>
        <v/>
      </c>
      <c r="AS358" t="str">
        <f t="shared" si="47"/>
        <v/>
      </c>
    </row>
    <row r="359" spans="41:45" x14ac:dyDescent="0.25">
      <c r="AO359" t="str">
        <f t="shared" si="48"/>
        <v/>
      </c>
      <c r="AP359" t="str">
        <f t="shared" si="49"/>
        <v/>
      </c>
      <c r="AQ359" t="str">
        <f t="shared" si="50"/>
        <v/>
      </c>
      <c r="AS359" t="str">
        <f t="shared" si="47"/>
        <v/>
      </c>
    </row>
    <row r="360" spans="41:45" x14ac:dyDescent="0.25">
      <c r="AO360" t="str">
        <f t="shared" si="48"/>
        <v/>
      </c>
      <c r="AP360" t="str">
        <f t="shared" si="49"/>
        <v/>
      </c>
      <c r="AQ360" t="str">
        <f t="shared" si="50"/>
        <v/>
      </c>
      <c r="AS360" t="str">
        <f t="shared" si="47"/>
        <v/>
      </c>
    </row>
    <row r="361" spans="41:45" x14ac:dyDescent="0.25">
      <c r="AO361" t="str">
        <f t="shared" si="48"/>
        <v/>
      </c>
      <c r="AP361" t="str">
        <f t="shared" si="49"/>
        <v/>
      </c>
      <c r="AQ361" t="str">
        <f t="shared" si="50"/>
        <v/>
      </c>
      <c r="AS361" t="str">
        <f t="shared" si="47"/>
        <v/>
      </c>
    </row>
    <row r="362" spans="41:45" x14ac:dyDescent="0.25">
      <c r="AO362" t="str">
        <f t="shared" si="48"/>
        <v/>
      </c>
      <c r="AP362" t="str">
        <f t="shared" si="49"/>
        <v/>
      </c>
      <c r="AQ362" t="str">
        <f t="shared" si="50"/>
        <v/>
      </c>
      <c r="AS362" t="str">
        <f t="shared" si="47"/>
        <v/>
      </c>
    </row>
    <row r="363" spans="41:45" x14ac:dyDescent="0.25">
      <c r="AO363" t="str">
        <f t="shared" si="48"/>
        <v/>
      </c>
      <c r="AP363" t="str">
        <f t="shared" si="49"/>
        <v/>
      </c>
      <c r="AQ363" t="str">
        <f t="shared" si="50"/>
        <v/>
      </c>
      <c r="AS363" t="str">
        <f t="shared" si="47"/>
        <v/>
      </c>
    </row>
    <row r="364" spans="41:45" x14ac:dyDescent="0.25">
      <c r="AO364" t="str">
        <f t="shared" si="48"/>
        <v/>
      </c>
      <c r="AP364" t="str">
        <f t="shared" si="49"/>
        <v/>
      </c>
      <c r="AQ364" t="str">
        <f t="shared" si="50"/>
        <v/>
      </c>
      <c r="AS364" t="str">
        <f t="shared" si="47"/>
        <v/>
      </c>
    </row>
    <row r="365" spans="41:45" x14ac:dyDescent="0.25">
      <c r="AO365" t="str">
        <f t="shared" si="48"/>
        <v/>
      </c>
      <c r="AP365" t="str">
        <f t="shared" si="49"/>
        <v/>
      </c>
      <c r="AQ365" t="str">
        <f t="shared" si="50"/>
        <v/>
      </c>
      <c r="AS365" t="str">
        <f t="shared" si="47"/>
        <v/>
      </c>
    </row>
    <row r="366" spans="41:45" x14ac:dyDescent="0.25">
      <c r="AO366" t="str">
        <f t="shared" si="48"/>
        <v/>
      </c>
      <c r="AP366" t="str">
        <f t="shared" si="49"/>
        <v/>
      </c>
      <c r="AQ366" t="str">
        <f t="shared" si="50"/>
        <v/>
      </c>
      <c r="AS366" t="str">
        <f t="shared" si="47"/>
        <v/>
      </c>
    </row>
    <row r="367" spans="41:45" x14ac:dyDescent="0.25">
      <c r="AO367" t="str">
        <f t="shared" si="48"/>
        <v/>
      </c>
      <c r="AP367" t="str">
        <f t="shared" si="49"/>
        <v/>
      </c>
      <c r="AQ367" t="str">
        <f t="shared" si="50"/>
        <v/>
      </c>
      <c r="AS367" t="str">
        <f t="shared" si="47"/>
        <v/>
      </c>
    </row>
    <row r="368" spans="41:45" x14ac:dyDescent="0.25">
      <c r="AO368" t="str">
        <f t="shared" si="48"/>
        <v/>
      </c>
      <c r="AP368" t="str">
        <f t="shared" si="49"/>
        <v/>
      </c>
      <c r="AQ368" t="str">
        <f t="shared" si="50"/>
        <v/>
      </c>
      <c r="AS368" t="str">
        <f t="shared" si="47"/>
        <v/>
      </c>
    </row>
    <row r="369" spans="41:45" x14ac:dyDescent="0.25">
      <c r="AO369" t="str">
        <f t="shared" si="48"/>
        <v/>
      </c>
      <c r="AP369" t="str">
        <f t="shared" si="49"/>
        <v/>
      </c>
      <c r="AQ369" t="str">
        <f t="shared" si="50"/>
        <v/>
      </c>
      <c r="AS369" t="str">
        <f t="shared" si="47"/>
        <v/>
      </c>
    </row>
    <row r="370" spans="41:45" x14ac:dyDescent="0.25">
      <c r="AO370" t="str">
        <f t="shared" si="48"/>
        <v/>
      </c>
      <c r="AP370" t="str">
        <f t="shared" si="49"/>
        <v/>
      </c>
      <c r="AQ370" t="str">
        <f t="shared" si="50"/>
        <v/>
      </c>
      <c r="AS370" t="str">
        <f t="shared" si="47"/>
        <v/>
      </c>
    </row>
    <row r="371" spans="41:45" x14ac:dyDescent="0.25">
      <c r="AO371" t="str">
        <f t="shared" si="48"/>
        <v/>
      </c>
      <c r="AP371" t="str">
        <f t="shared" si="49"/>
        <v/>
      </c>
      <c r="AQ371" t="str">
        <f t="shared" si="50"/>
        <v/>
      </c>
      <c r="AS371" t="str">
        <f t="shared" si="47"/>
        <v/>
      </c>
    </row>
    <row r="372" spans="41:45" x14ac:dyDescent="0.25">
      <c r="AO372" t="str">
        <f t="shared" si="48"/>
        <v/>
      </c>
      <c r="AP372" t="str">
        <f t="shared" si="49"/>
        <v/>
      </c>
      <c r="AQ372" t="str">
        <f t="shared" si="50"/>
        <v/>
      </c>
      <c r="AS372" t="str">
        <f t="shared" si="47"/>
        <v/>
      </c>
    </row>
    <row r="373" spans="41:45" x14ac:dyDescent="0.25">
      <c r="AO373" t="str">
        <f t="shared" si="48"/>
        <v/>
      </c>
      <c r="AP373" t="str">
        <f t="shared" si="49"/>
        <v/>
      </c>
      <c r="AQ373" t="str">
        <f t="shared" si="50"/>
        <v/>
      </c>
      <c r="AS373" t="str">
        <f t="shared" si="47"/>
        <v/>
      </c>
    </row>
    <row r="374" spans="41:45" x14ac:dyDescent="0.25">
      <c r="AO374" t="str">
        <f t="shared" si="48"/>
        <v/>
      </c>
      <c r="AP374" t="str">
        <f t="shared" si="49"/>
        <v/>
      </c>
      <c r="AQ374" t="str">
        <f t="shared" si="50"/>
        <v/>
      </c>
      <c r="AS374" t="str">
        <f t="shared" si="47"/>
        <v/>
      </c>
    </row>
    <row r="375" spans="41:45" x14ac:dyDescent="0.25">
      <c r="AO375" t="str">
        <f t="shared" si="48"/>
        <v/>
      </c>
      <c r="AP375" t="str">
        <f t="shared" si="49"/>
        <v/>
      </c>
      <c r="AQ375" t="str">
        <f t="shared" si="50"/>
        <v/>
      </c>
      <c r="AS375" t="str">
        <f t="shared" si="47"/>
        <v/>
      </c>
    </row>
    <row r="376" spans="41:45" x14ac:dyDescent="0.25">
      <c r="AO376" t="str">
        <f t="shared" si="48"/>
        <v/>
      </c>
      <c r="AP376" t="str">
        <f t="shared" si="49"/>
        <v/>
      </c>
      <c r="AQ376" t="str">
        <f t="shared" si="50"/>
        <v/>
      </c>
      <c r="AS376" t="str">
        <f t="shared" si="47"/>
        <v/>
      </c>
    </row>
    <row r="377" spans="41:45" x14ac:dyDescent="0.25">
      <c r="AO377" t="str">
        <f t="shared" si="48"/>
        <v/>
      </c>
      <c r="AP377" t="str">
        <f t="shared" si="49"/>
        <v/>
      </c>
      <c r="AQ377" t="str">
        <f t="shared" si="50"/>
        <v/>
      </c>
      <c r="AS377" t="str">
        <f t="shared" si="47"/>
        <v/>
      </c>
    </row>
    <row r="378" spans="41:45" x14ac:dyDescent="0.25">
      <c r="AO378" t="str">
        <f t="shared" si="48"/>
        <v/>
      </c>
      <c r="AP378" t="str">
        <f t="shared" si="49"/>
        <v/>
      </c>
      <c r="AQ378" t="str">
        <f t="shared" si="50"/>
        <v/>
      </c>
      <c r="AS378" t="str">
        <f t="shared" si="47"/>
        <v/>
      </c>
    </row>
    <row r="379" spans="41:45" x14ac:dyDescent="0.25">
      <c r="AO379" t="str">
        <f t="shared" si="48"/>
        <v/>
      </c>
      <c r="AP379" t="str">
        <f t="shared" si="49"/>
        <v/>
      </c>
      <c r="AQ379" t="str">
        <f t="shared" si="50"/>
        <v/>
      </c>
      <c r="AS379" t="str">
        <f t="shared" si="47"/>
        <v/>
      </c>
    </row>
    <row r="380" spans="41:45" x14ac:dyDescent="0.25">
      <c r="AO380" t="str">
        <f t="shared" si="48"/>
        <v/>
      </c>
      <c r="AP380" t="str">
        <f t="shared" si="49"/>
        <v/>
      </c>
      <c r="AQ380" t="str">
        <f t="shared" si="50"/>
        <v/>
      </c>
      <c r="AS380" t="str">
        <f t="shared" si="47"/>
        <v/>
      </c>
    </row>
    <row r="381" spans="41:45" x14ac:dyDescent="0.25">
      <c r="AO381" t="str">
        <f t="shared" si="48"/>
        <v/>
      </c>
      <c r="AP381" t="str">
        <f t="shared" si="49"/>
        <v/>
      </c>
      <c r="AQ381" t="str">
        <f t="shared" si="50"/>
        <v/>
      </c>
      <c r="AS381" t="str">
        <f t="shared" si="47"/>
        <v/>
      </c>
    </row>
    <row r="382" spans="41:45" x14ac:dyDescent="0.25">
      <c r="AO382" t="str">
        <f t="shared" si="48"/>
        <v/>
      </c>
      <c r="AP382" t="str">
        <f t="shared" si="49"/>
        <v/>
      </c>
      <c r="AQ382" t="str">
        <f t="shared" si="50"/>
        <v/>
      </c>
      <c r="AS382" t="str">
        <f t="shared" si="47"/>
        <v/>
      </c>
    </row>
    <row r="383" spans="41:45" x14ac:dyDescent="0.25">
      <c r="AO383" t="str">
        <f t="shared" si="48"/>
        <v/>
      </c>
      <c r="AP383" t="str">
        <f t="shared" si="49"/>
        <v/>
      </c>
      <c r="AQ383" t="str">
        <f t="shared" si="50"/>
        <v/>
      </c>
      <c r="AS383" t="str">
        <f t="shared" si="47"/>
        <v/>
      </c>
    </row>
    <row r="384" spans="41:45" x14ac:dyDescent="0.25">
      <c r="AO384" t="str">
        <f t="shared" si="48"/>
        <v/>
      </c>
      <c r="AP384" t="str">
        <f t="shared" si="49"/>
        <v/>
      </c>
      <c r="AQ384" t="str">
        <f t="shared" si="50"/>
        <v/>
      </c>
      <c r="AS384" t="str">
        <f t="shared" si="47"/>
        <v/>
      </c>
    </row>
    <row r="385" spans="41:45" x14ac:dyDescent="0.25">
      <c r="AO385" t="str">
        <f t="shared" si="48"/>
        <v/>
      </c>
      <c r="AP385" t="str">
        <f t="shared" si="49"/>
        <v/>
      </c>
      <c r="AQ385" t="str">
        <f t="shared" si="50"/>
        <v/>
      </c>
      <c r="AS385" t="str">
        <f t="shared" si="47"/>
        <v/>
      </c>
    </row>
    <row r="386" spans="41:45" x14ac:dyDescent="0.25">
      <c r="AO386" t="str">
        <f t="shared" si="48"/>
        <v/>
      </c>
      <c r="AP386" t="str">
        <f t="shared" si="49"/>
        <v/>
      </c>
      <c r="AQ386" t="str">
        <f t="shared" si="50"/>
        <v/>
      </c>
      <c r="AS386" t="str">
        <f t="shared" ref="AS386:AS449" si="51">IF(AND(Y386&gt;=LARGE($Y$2:$Y$100, 10), Z386&gt;=LARGE($Z$2:$Z$100, 10), AA386&gt;=LARGE($AA$2:$AA$100, 10)), AA386, "")</f>
        <v/>
      </c>
    </row>
    <row r="387" spans="41:45" x14ac:dyDescent="0.25">
      <c r="AO387" t="str">
        <f t="shared" ref="AO387:AO450" si="52">IF(AND(Y387&gt;=LARGE($Y$2:$Y$100, 10), Z387&gt;=LARGE($Z$2:$Z$100, 10), AA387&gt;=LARGE($AA$2:$AA$100, 10)), A387, "")</f>
        <v/>
      </c>
      <c r="AP387" t="str">
        <f t="shared" ref="AP387:AP450" si="53">IF(AND(Y387&gt;=LARGE($Y$2:$Y$100, 10), Z387&gt;=LARGE($Z$2:$Z$100, 10), AA387&gt;=LARGE($AA$2:$AA$100, 10)), C387, "")</f>
        <v/>
      </c>
      <c r="AQ387" t="str">
        <f t="shared" si="50"/>
        <v/>
      </c>
      <c r="AS387" t="str">
        <f t="shared" si="51"/>
        <v/>
      </c>
    </row>
    <row r="388" spans="41:45" x14ac:dyDescent="0.25">
      <c r="AO388" t="str">
        <f t="shared" si="52"/>
        <v/>
      </c>
      <c r="AP388" t="str">
        <f t="shared" si="53"/>
        <v/>
      </c>
      <c r="AQ388" t="str">
        <f t="shared" ref="AQ388:AQ451" si="54">IF(AND(Y388&gt;=LARGE($Y$2:$Y$100, 10), Y388&gt;=LARGE($Z$2:$Z$100, 10), AA388&gt;=LARGE($AA$2:$AA$100, 10)), Y388, "")</f>
        <v/>
      </c>
      <c r="AS388" t="str">
        <f t="shared" si="51"/>
        <v/>
      </c>
    </row>
    <row r="389" spans="41:45" x14ac:dyDescent="0.25">
      <c r="AO389" t="str">
        <f t="shared" si="52"/>
        <v/>
      </c>
      <c r="AP389" t="str">
        <f t="shared" si="53"/>
        <v/>
      </c>
      <c r="AQ389" t="str">
        <f t="shared" si="54"/>
        <v/>
      </c>
      <c r="AS389" t="str">
        <f t="shared" si="51"/>
        <v/>
      </c>
    </row>
    <row r="390" spans="41:45" x14ac:dyDescent="0.25">
      <c r="AO390" t="str">
        <f t="shared" si="52"/>
        <v/>
      </c>
      <c r="AP390" t="str">
        <f t="shared" si="53"/>
        <v/>
      </c>
      <c r="AQ390" t="str">
        <f t="shared" si="54"/>
        <v/>
      </c>
      <c r="AS390" t="str">
        <f t="shared" si="51"/>
        <v/>
      </c>
    </row>
    <row r="391" spans="41:45" x14ac:dyDescent="0.25">
      <c r="AO391" t="str">
        <f t="shared" si="52"/>
        <v/>
      </c>
      <c r="AP391" t="str">
        <f t="shared" si="53"/>
        <v/>
      </c>
      <c r="AQ391" t="str">
        <f t="shared" si="54"/>
        <v/>
      </c>
      <c r="AS391" t="str">
        <f t="shared" si="51"/>
        <v/>
      </c>
    </row>
    <row r="392" spans="41:45" x14ac:dyDescent="0.25">
      <c r="AO392" t="str">
        <f t="shared" si="52"/>
        <v/>
      </c>
      <c r="AP392" t="str">
        <f t="shared" si="53"/>
        <v/>
      </c>
      <c r="AQ392" t="str">
        <f t="shared" si="54"/>
        <v/>
      </c>
      <c r="AS392" t="str">
        <f t="shared" si="51"/>
        <v/>
      </c>
    </row>
    <row r="393" spans="41:45" x14ac:dyDescent="0.25">
      <c r="AO393" t="str">
        <f t="shared" si="52"/>
        <v/>
      </c>
      <c r="AP393" t="str">
        <f t="shared" si="53"/>
        <v/>
      </c>
      <c r="AQ393" t="str">
        <f t="shared" si="54"/>
        <v/>
      </c>
      <c r="AS393" t="str">
        <f t="shared" si="51"/>
        <v/>
      </c>
    </row>
    <row r="394" spans="41:45" x14ac:dyDescent="0.25">
      <c r="AO394" t="str">
        <f t="shared" si="52"/>
        <v/>
      </c>
      <c r="AP394" t="str">
        <f t="shared" si="53"/>
        <v/>
      </c>
      <c r="AQ394" t="str">
        <f t="shared" si="54"/>
        <v/>
      </c>
      <c r="AS394" t="str">
        <f t="shared" si="51"/>
        <v/>
      </c>
    </row>
    <row r="395" spans="41:45" x14ac:dyDescent="0.25">
      <c r="AO395" t="str">
        <f t="shared" si="52"/>
        <v/>
      </c>
      <c r="AP395" t="str">
        <f t="shared" si="53"/>
        <v/>
      </c>
      <c r="AQ395" t="str">
        <f t="shared" si="54"/>
        <v/>
      </c>
      <c r="AS395" t="str">
        <f t="shared" si="51"/>
        <v/>
      </c>
    </row>
    <row r="396" spans="41:45" x14ac:dyDescent="0.25">
      <c r="AO396" t="str">
        <f t="shared" si="52"/>
        <v/>
      </c>
      <c r="AP396" t="str">
        <f t="shared" si="53"/>
        <v/>
      </c>
      <c r="AQ396" t="str">
        <f t="shared" si="54"/>
        <v/>
      </c>
      <c r="AS396" t="str">
        <f t="shared" si="51"/>
        <v/>
      </c>
    </row>
    <row r="397" spans="41:45" x14ac:dyDescent="0.25">
      <c r="AO397" t="str">
        <f t="shared" si="52"/>
        <v/>
      </c>
      <c r="AP397" t="str">
        <f t="shared" si="53"/>
        <v/>
      </c>
      <c r="AQ397" t="str">
        <f t="shared" si="54"/>
        <v/>
      </c>
      <c r="AS397" t="str">
        <f t="shared" si="51"/>
        <v/>
      </c>
    </row>
    <row r="398" spans="41:45" x14ac:dyDescent="0.25">
      <c r="AO398" t="str">
        <f t="shared" si="52"/>
        <v/>
      </c>
      <c r="AP398" t="str">
        <f t="shared" si="53"/>
        <v/>
      </c>
      <c r="AQ398" t="str">
        <f t="shared" si="54"/>
        <v/>
      </c>
      <c r="AS398" t="str">
        <f t="shared" si="51"/>
        <v/>
      </c>
    </row>
    <row r="399" spans="41:45" x14ac:dyDescent="0.25">
      <c r="AO399" t="str">
        <f t="shared" si="52"/>
        <v/>
      </c>
      <c r="AP399" t="str">
        <f t="shared" si="53"/>
        <v/>
      </c>
      <c r="AQ399" t="str">
        <f t="shared" si="54"/>
        <v/>
      </c>
      <c r="AS399" t="str">
        <f t="shared" si="51"/>
        <v/>
      </c>
    </row>
    <row r="400" spans="41:45" x14ac:dyDescent="0.25">
      <c r="AO400" t="str">
        <f t="shared" si="52"/>
        <v/>
      </c>
      <c r="AP400" t="str">
        <f t="shared" si="53"/>
        <v/>
      </c>
      <c r="AQ400" t="str">
        <f t="shared" si="54"/>
        <v/>
      </c>
      <c r="AS400" t="str">
        <f t="shared" si="51"/>
        <v/>
      </c>
    </row>
    <row r="401" spans="41:45" x14ac:dyDescent="0.25">
      <c r="AO401" t="str">
        <f t="shared" si="52"/>
        <v/>
      </c>
      <c r="AP401" t="str">
        <f t="shared" si="53"/>
        <v/>
      </c>
      <c r="AQ401" t="str">
        <f t="shared" si="54"/>
        <v/>
      </c>
      <c r="AS401" t="str">
        <f t="shared" si="51"/>
        <v/>
      </c>
    </row>
    <row r="402" spans="41:45" x14ac:dyDescent="0.25">
      <c r="AO402" t="str">
        <f t="shared" si="52"/>
        <v/>
      </c>
      <c r="AP402" t="str">
        <f t="shared" si="53"/>
        <v/>
      </c>
      <c r="AQ402" t="str">
        <f t="shared" si="54"/>
        <v/>
      </c>
      <c r="AS402" t="str">
        <f t="shared" si="51"/>
        <v/>
      </c>
    </row>
    <row r="403" spans="41:45" x14ac:dyDescent="0.25">
      <c r="AO403" t="str">
        <f t="shared" si="52"/>
        <v/>
      </c>
      <c r="AP403" t="str">
        <f t="shared" si="53"/>
        <v/>
      </c>
      <c r="AQ403" t="str">
        <f t="shared" si="54"/>
        <v/>
      </c>
      <c r="AS403" t="str">
        <f t="shared" si="51"/>
        <v/>
      </c>
    </row>
    <row r="404" spans="41:45" x14ac:dyDescent="0.25">
      <c r="AO404" t="str">
        <f t="shared" si="52"/>
        <v/>
      </c>
      <c r="AP404" t="str">
        <f t="shared" si="53"/>
        <v/>
      </c>
      <c r="AQ404" t="str">
        <f t="shared" si="54"/>
        <v/>
      </c>
      <c r="AS404" t="str">
        <f t="shared" si="51"/>
        <v/>
      </c>
    </row>
    <row r="405" spans="41:45" x14ac:dyDescent="0.25">
      <c r="AO405" t="str">
        <f t="shared" si="52"/>
        <v/>
      </c>
      <c r="AP405" t="str">
        <f t="shared" si="53"/>
        <v/>
      </c>
      <c r="AQ405" t="str">
        <f t="shared" si="54"/>
        <v/>
      </c>
      <c r="AS405" t="str">
        <f t="shared" si="51"/>
        <v/>
      </c>
    </row>
    <row r="406" spans="41:45" x14ac:dyDescent="0.25">
      <c r="AO406" t="str">
        <f t="shared" si="52"/>
        <v/>
      </c>
      <c r="AP406" t="str">
        <f t="shared" si="53"/>
        <v/>
      </c>
      <c r="AQ406" t="str">
        <f t="shared" si="54"/>
        <v/>
      </c>
      <c r="AS406" t="str">
        <f t="shared" si="51"/>
        <v/>
      </c>
    </row>
    <row r="407" spans="41:45" x14ac:dyDescent="0.25">
      <c r="AO407" t="str">
        <f t="shared" si="52"/>
        <v/>
      </c>
      <c r="AP407" t="str">
        <f t="shared" si="53"/>
        <v/>
      </c>
      <c r="AQ407" t="str">
        <f t="shared" si="54"/>
        <v/>
      </c>
      <c r="AS407" t="str">
        <f t="shared" si="51"/>
        <v/>
      </c>
    </row>
    <row r="408" spans="41:45" x14ac:dyDescent="0.25">
      <c r="AO408" t="str">
        <f t="shared" si="52"/>
        <v/>
      </c>
      <c r="AP408" t="str">
        <f t="shared" si="53"/>
        <v/>
      </c>
      <c r="AQ408" t="str">
        <f t="shared" si="54"/>
        <v/>
      </c>
      <c r="AS408" t="str">
        <f t="shared" si="51"/>
        <v/>
      </c>
    </row>
    <row r="409" spans="41:45" x14ac:dyDescent="0.25">
      <c r="AO409" t="str">
        <f t="shared" si="52"/>
        <v/>
      </c>
      <c r="AP409" t="str">
        <f t="shared" si="53"/>
        <v/>
      </c>
      <c r="AQ409" t="str">
        <f t="shared" si="54"/>
        <v/>
      </c>
      <c r="AS409" t="str">
        <f t="shared" si="51"/>
        <v/>
      </c>
    </row>
    <row r="410" spans="41:45" x14ac:dyDescent="0.25">
      <c r="AO410" t="str">
        <f t="shared" si="52"/>
        <v/>
      </c>
      <c r="AP410" t="str">
        <f t="shared" si="53"/>
        <v/>
      </c>
      <c r="AQ410" t="str">
        <f t="shared" si="54"/>
        <v/>
      </c>
      <c r="AS410" t="str">
        <f t="shared" si="51"/>
        <v/>
      </c>
    </row>
    <row r="411" spans="41:45" x14ac:dyDescent="0.25">
      <c r="AO411" t="str">
        <f t="shared" si="52"/>
        <v/>
      </c>
      <c r="AP411" t="str">
        <f t="shared" si="53"/>
        <v/>
      </c>
      <c r="AQ411" t="str">
        <f t="shared" si="54"/>
        <v/>
      </c>
      <c r="AS411" t="str">
        <f t="shared" si="51"/>
        <v/>
      </c>
    </row>
    <row r="412" spans="41:45" x14ac:dyDescent="0.25">
      <c r="AO412" t="str">
        <f t="shared" si="52"/>
        <v/>
      </c>
      <c r="AP412" t="str">
        <f t="shared" si="53"/>
        <v/>
      </c>
      <c r="AQ412" t="str">
        <f t="shared" si="54"/>
        <v/>
      </c>
      <c r="AS412" t="str">
        <f t="shared" si="51"/>
        <v/>
      </c>
    </row>
    <row r="413" spans="41:45" x14ac:dyDescent="0.25">
      <c r="AO413" t="str">
        <f t="shared" si="52"/>
        <v/>
      </c>
      <c r="AP413" t="str">
        <f t="shared" si="53"/>
        <v/>
      </c>
      <c r="AQ413" t="str">
        <f t="shared" si="54"/>
        <v/>
      </c>
      <c r="AS413" t="str">
        <f t="shared" si="51"/>
        <v/>
      </c>
    </row>
    <row r="414" spans="41:45" x14ac:dyDescent="0.25">
      <c r="AO414" t="str">
        <f t="shared" si="52"/>
        <v/>
      </c>
      <c r="AP414" t="str">
        <f t="shared" si="53"/>
        <v/>
      </c>
      <c r="AQ414" t="str">
        <f t="shared" si="54"/>
        <v/>
      </c>
      <c r="AS414" t="str">
        <f t="shared" si="51"/>
        <v/>
      </c>
    </row>
    <row r="415" spans="41:45" x14ac:dyDescent="0.25">
      <c r="AO415" t="str">
        <f t="shared" si="52"/>
        <v/>
      </c>
      <c r="AP415" t="str">
        <f t="shared" si="53"/>
        <v/>
      </c>
      <c r="AQ415" t="str">
        <f t="shared" si="54"/>
        <v/>
      </c>
      <c r="AS415" t="str">
        <f t="shared" si="51"/>
        <v/>
      </c>
    </row>
    <row r="416" spans="41:45" x14ac:dyDescent="0.25">
      <c r="AO416" t="str">
        <f t="shared" si="52"/>
        <v/>
      </c>
      <c r="AP416" t="str">
        <f t="shared" si="53"/>
        <v/>
      </c>
      <c r="AQ416" t="str">
        <f t="shared" si="54"/>
        <v/>
      </c>
      <c r="AS416" t="str">
        <f t="shared" si="51"/>
        <v/>
      </c>
    </row>
    <row r="417" spans="41:45" x14ac:dyDescent="0.25">
      <c r="AO417" t="str">
        <f t="shared" si="52"/>
        <v/>
      </c>
      <c r="AP417" t="str">
        <f t="shared" si="53"/>
        <v/>
      </c>
      <c r="AQ417" t="str">
        <f t="shared" si="54"/>
        <v/>
      </c>
      <c r="AS417" t="str">
        <f t="shared" si="51"/>
        <v/>
      </c>
    </row>
    <row r="418" spans="41:45" x14ac:dyDescent="0.25">
      <c r="AO418" t="str">
        <f t="shared" si="52"/>
        <v/>
      </c>
      <c r="AP418" t="str">
        <f t="shared" si="53"/>
        <v/>
      </c>
      <c r="AQ418" t="str">
        <f t="shared" si="54"/>
        <v/>
      </c>
      <c r="AS418" t="str">
        <f t="shared" si="51"/>
        <v/>
      </c>
    </row>
    <row r="419" spans="41:45" x14ac:dyDescent="0.25">
      <c r="AO419" t="str">
        <f t="shared" si="52"/>
        <v/>
      </c>
      <c r="AP419" t="str">
        <f t="shared" si="53"/>
        <v/>
      </c>
      <c r="AQ419" t="str">
        <f t="shared" si="54"/>
        <v/>
      </c>
      <c r="AS419" t="str">
        <f t="shared" si="51"/>
        <v/>
      </c>
    </row>
    <row r="420" spans="41:45" x14ac:dyDescent="0.25">
      <c r="AO420" t="str">
        <f t="shared" si="52"/>
        <v/>
      </c>
      <c r="AP420" t="str">
        <f t="shared" si="53"/>
        <v/>
      </c>
      <c r="AQ420" t="str">
        <f t="shared" si="54"/>
        <v/>
      </c>
      <c r="AS420" t="str">
        <f t="shared" si="51"/>
        <v/>
      </c>
    </row>
    <row r="421" spans="41:45" x14ac:dyDescent="0.25">
      <c r="AO421" t="str">
        <f t="shared" si="52"/>
        <v/>
      </c>
      <c r="AP421" t="str">
        <f t="shared" si="53"/>
        <v/>
      </c>
      <c r="AQ421" t="str">
        <f t="shared" si="54"/>
        <v/>
      </c>
      <c r="AS421" t="str">
        <f t="shared" si="51"/>
        <v/>
      </c>
    </row>
    <row r="422" spans="41:45" x14ac:dyDescent="0.25">
      <c r="AO422" t="str">
        <f t="shared" si="52"/>
        <v/>
      </c>
      <c r="AP422" t="str">
        <f t="shared" si="53"/>
        <v/>
      </c>
      <c r="AQ422" t="str">
        <f t="shared" si="54"/>
        <v/>
      </c>
      <c r="AS422" t="str">
        <f t="shared" si="51"/>
        <v/>
      </c>
    </row>
    <row r="423" spans="41:45" x14ac:dyDescent="0.25">
      <c r="AO423" t="str">
        <f t="shared" si="52"/>
        <v/>
      </c>
      <c r="AP423" t="str">
        <f t="shared" si="53"/>
        <v/>
      </c>
      <c r="AQ423" t="str">
        <f t="shared" si="54"/>
        <v/>
      </c>
      <c r="AS423" t="str">
        <f t="shared" si="51"/>
        <v/>
      </c>
    </row>
    <row r="424" spans="41:45" x14ac:dyDescent="0.25">
      <c r="AO424" t="str">
        <f t="shared" si="52"/>
        <v/>
      </c>
      <c r="AP424" t="str">
        <f t="shared" si="53"/>
        <v/>
      </c>
      <c r="AQ424" t="str">
        <f t="shared" si="54"/>
        <v/>
      </c>
      <c r="AS424" t="str">
        <f t="shared" si="51"/>
        <v/>
      </c>
    </row>
    <row r="425" spans="41:45" x14ac:dyDescent="0.25">
      <c r="AO425" t="str">
        <f t="shared" si="52"/>
        <v/>
      </c>
      <c r="AP425" t="str">
        <f t="shared" si="53"/>
        <v/>
      </c>
      <c r="AQ425" t="str">
        <f t="shared" si="54"/>
        <v/>
      </c>
      <c r="AS425" t="str">
        <f t="shared" si="51"/>
        <v/>
      </c>
    </row>
    <row r="426" spans="41:45" x14ac:dyDescent="0.25">
      <c r="AO426" t="str">
        <f t="shared" si="52"/>
        <v/>
      </c>
      <c r="AP426" t="str">
        <f t="shared" si="53"/>
        <v/>
      </c>
      <c r="AQ426" t="str">
        <f t="shared" si="54"/>
        <v/>
      </c>
      <c r="AS426" t="str">
        <f t="shared" si="51"/>
        <v/>
      </c>
    </row>
    <row r="427" spans="41:45" x14ac:dyDescent="0.25">
      <c r="AO427" t="str">
        <f t="shared" si="52"/>
        <v/>
      </c>
      <c r="AP427" t="str">
        <f t="shared" si="53"/>
        <v/>
      </c>
      <c r="AQ427" t="str">
        <f t="shared" si="54"/>
        <v/>
      </c>
      <c r="AS427" t="str">
        <f t="shared" si="51"/>
        <v/>
      </c>
    </row>
    <row r="428" spans="41:45" x14ac:dyDescent="0.25">
      <c r="AO428" t="str">
        <f t="shared" si="52"/>
        <v/>
      </c>
      <c r="AP428" t="str">
        <f t="shared" si="53"/>
        <v/>
      </c>
      <c r="AQ428" t="str">
        <f t="shared" si="54"/>
        <v/>
      </c>
      <c r="AS428" t="str">
        <f t="shared" si="51"/>
        <v/>
      </c>
    </row>
    <row r="429" spans="41:45" x14ac:dyDescent="0.25">
      <c r="AO429" t="str">
        <f t="shared" si="52"/>
        <v/>
      </c>
      <c r="AP429" t="str">
        <f t="shared" si="53"/>
        <v/>
      </c>
      <c r="AQ429" t="str">
        <f t="shared" si="54"/>
        <v/>
      </c>
      <c r="AS429" t="str">
        <f t="shared" si="51"/>
        <v/>
      </c>
    </row>
    <row r="430" spans="41:45" x14ac:dyDescent="0.25">
      <c r="AO430" t="str">
        <f t="shared" si="52"/>
        <v/>
      </c>
      <c r="AP430" t="str">
        <f t="shared" si="53"/>
        <v/>
      </c>
      <c r="AQ430" t="str">
        <f t="shared" si="54"/>
        <v/>
      </c>
      <c r="AS430" t="str">
        <f t="shared" si="51"/>
        <v/>
      </c>
    </row>
    <row r="431" spans="41:45" x14ac:dyDescent="0.25">
      <c r="AO431" t="str">
        <f t="shared" si="52"/>
        <v/>
      </c>
      <c r="AP431" t="str">
        <f t="shared" si="53"/>
        <v/>
      </c>
      <c r="AQ431" t="str">
        <f t="shared" si="54"/>
        <v/>
      </c>
      <c r="AS431" t="str">
        <f t="shared" si="51"/>
        <v/>
      </c>
    </row>
    <row r="432" spans="41:45" x14ac:dyDescent="0.25">
      <c r="AO432" t="str">
        <f t="shared" si="52"/>
        <v/>
      </c>
      <c r="AP432" t="str">
        <f t="shared" si="53"/>
        <v/>
      </c>
      <c r="AQ432" t="str">
        <f t="shared" si="54"/>
        <v/>
      </c>
      <c r="AS432" t="str">
        <f t="shared" si="51"/>
        <v/>
      </c>
    </row>
    <row r="433" spans="41:45" x14ac:dyDescent="0.25">
      <c r="AO433" t="str">
        <f t="shared" si="52"/>
        <v/>
      </c>
      <c r="AP433" t="str">
        <f t="shared" si="53"/>
        <v/>
      </c>
      <c r="AQ433" t="str">
        <f t="shared" si="54"/>
        <v/>
      </c>
      <c r="AS433" t="str">
        <f t="shared" si="51"/>
        <v/>
      </c>
    </row>
    <row r="434" spans="41:45" x14ac:dyDescent="0.25">
      <c r="AO434" t="str">
        <f t="shared" si="52"/>
        <v/>
      </c>
      <c r="AP434" t="str">
        <f t="shared" si="53"/>
        <v/>
      </c>
      <c r="AQ434" t="str">
        <f t="shared" si="54"/>
        <v/>
      </c>
      <c r="AS434" t="str">
        <f t="shared" si="51"/>
        <v/>
      </c>
    </row>
    <row r="435" spans="41:45" x14ac:dyDescent="0.25">
      <c r="AO435" t="str">
        <f t="shared" si="52"/>
        <v/>
      </c>
      <c r="AP435" t="str">
        <f t="shared" si="53"/>
        <v/>
      </c>
      <c r="AQ435" t="str">
        <f t="shared" si="54"/>
        <v/>
      </c>
      <c r="AS435" t="str">
        <f t="shared" si="51"/>
        <v/>
      </c>
    </row>
    <row r="436" spans="41:45" x14ac:dyDescent="0.25">
      <c r="AO436" t="str">
        <f t="shared" si="52"/>
        <v/>
      </c>
      <c r="AP436" t="str">
        <f t="shared" si="53"/>
        <v/>
      </c>
      <c r="AQ436" t="str">
        <f t="shared" si="54"/>
        <v/>
      </c>
      <c r="AS436" t="str">
        <f t="shared" si="51"/>
        <v/>
      </c>
    </row>
    <row r="437" spans="41:45" x14ac:dyDescent="0.25">
      <c r="AO437" t="str">
        <f t="shared" si="52"/>
        <v/>
      </c>
      <c r="AP437" t="str">
        <f t="shared" si="53"/>
        <v/>
      </c>
      <c r="AQ437" t="str">
        <f t="shared" si="54"/>
        <v/>
      </c>
      <c r="AS437" t="str">
        <f t="shared" si="51"/>
        <v/>
      </c>
    </row>
    <row r="438" spans="41:45" x14ac:dyDescent="0.25">
      <c r="AO438" t="str">
        <f t="shared" si="52"/>
        <v/>
      </c>
      <c r="AP438" t="str">
        <f t="shared" si="53"/>
        <v/>
      </c>
      <c r="AQ438" t="str">
        <f t="shared" si="54"/>
        <v/>
      </c>
      <c r="AS438" t="str">
        <f t="shared" si="51"/>
        <v/>
      </c>
    </row>
    <row r="439" spans="41:45" x14ac:dyDescent="0.25">
      <c r="AO439" t="str">
        <f t="shared" si="52"/>
        <v/>
      </c>
      <c r="AP439" t="str">
        <f t="shared" si="53"/>
        <v/>
      </c>
      <c r="AQ439" t="str">
        <f t="shared" si="54"/>
        <v/>
      </c>
      <c r="AS439" t="str">
        <f t="shared" si="51"/>
        <v/>
      </c>
    </row>
    <row r="440" spans="41:45" x14ac:dyDescent="0.25">
      <c r="AO440" t="str">
        <f t="shared" si="52"/>
        <v/>
      </c>
      <c r="AP440" t="str">
        <f t="shared" si="53"/>
        <v/>
      </c>
      <c r="AQ440" t="str">
        <f t="shared" si="54"/>
        <v/>
      </c>
      <c r="AS440" t="str">
        <f t="shared" si="51"/>
        <v/>
      </c>
    </row>
    <row r="441" spans="41:45" x14ac:dyDescent="0.25">
      <c r="AO441" t="str">
        <f t="shared" si="52"/>
        <v/>
      </c>
      <c r="AP441" t="str">
        <f t="shared" si="53"/>
        <v/>
      </c>
      <c r="AQ441" t="str">
        <f t="shared" si="54"/>
        <v/>
      </c>
      <c r="AS441" t="str">
        <f t="shared" si="51"/>
        <v/>
      </c>
    </row>
    <row r="442" spans="41:45" x14ac:dyDescent="0.25">
      <c r="AO442" t="str">
        <f t="shared" si="52"/>
        <v/>
      </c>
      <c r="AP442" t="str">
        <f t="shared" si="53"/>
        <v/>
      </c>
      <c r="AQ442" t="str">
        <f t="shared" si="54"/>
        <v/>
      </c>
      <c r="AS442" t="str">
        <f t="shared" si="51"/>
        <v/>
      </c>
    </row>
    <row r="443" spans="41:45" x14ac:dyDescent="0.25">
      <c r="AO443" t="str">
        <f t="shared" si="52"/>
        <v/>
      </c>
      <c r="AP443" t="str">
        <f t="shared" si="53"/>
        <v/>
      </c>
      <c r="AQ443" t="str">
        <f t="shared" si="54"/>
        <v/>
      </c>
      <c r="AS443" t="str">
        <f t="shared" si="51"/>
        <v/>
      </c>
    </row>
    <row r="444" spans="41:45" x14ac:dyDescent="0.25">
      <c r="AO444" t="str">
        <f t="shared" si="52"/>
        <v/>
      </c>
      <c r="AP444" t="str">
        <f t="shared" si="53"/>
        <v/>
      </c>
      <c r="AQ444" t="str">
        <f t="shared" si="54"/>
        <v/>
      </c>
      <c r="AS444" t="str">
        <f t="shared" si="51"/>
        <v/>
      </c>
    </row>
    <row r="445" spans="41:45" x14ac:dyDescent="0.25">
      <c r="AO445" t="str">
        <f t="shared" si="52"/>
        <v/>
      </c>
      <c r="AP445" t="str">
        <f t="shared" si="53"/>
        <v/>
      </c>
      <c r="AQ445" t="str">
        <f t="shared" si="54"/>
        <v/>
      </c>
      <c r="AS445" t="str">
        <f t="shared" si="51"/>
        <v/>
      </c>
    </row>
    <row r="446" spans="41:45" x14ac:dyDescent="0.25">
      <c r="AO446" t="str">
        <f t="shared" si="52"/>
        <v/>
      </c>
      <c r="AP446" t="str">
        <f t="shared" si="53"/>
        <v/>
      </c>
      <c r="AQ446" t="str">
        <f t="shared" si="54"/>
        <v/>
      </c>
      <c r="AS446" t="str">
        <f t="shared" si="51"/>
        <v/>
      </c>
    </row>
    <row r="447" spans="41:45" x14ac:dyDescent="0.25">
      <c r="AO447" t="str">
        <f t="shared" si="52"/>
        <v/>
      </c>
      <c r="AP447" t="str">
        <f t="shared" si="53"/>
        <v/>
      </c>
      <c r="AQ447" t="str">
        <f t="shared" si="54"/>
        <v/>
      </c>
      <c r="AS447" t="str">
        <f t="shared" si="51"/>
        <v/>
      </c>
    </row>
    <row r="448" spans="41:45" x14ac:dyDescent="0.25">
      <c r="AO448" t="str">
        <f t="shared" si="52"/>
        <v/>
      </c>
      <c r="AP448" t="str">
        <f t="shared" si="53"/>
        <v/>
      </c>
      <c r="AQ448" t="str">
        <f t="shared" si="54"/>
        <v/>
      </c>
      <c r="AS448" t="str">
        <f t="shared" si="51"/>
        <v/>
      </c>
    </row>
    <row r="449" spans="41:45" x14ac:dyDescent="0.25">
      <c r="AO449" t="str">
        <f t="shared" si="52"/>
        <v/>
      </c>
      <c r="AP449" t="str">
        <f t="shared" si="53"/>
        <v/>
      </c>
      <c r="AQ449" t="str">
        <f t="shared" si="54"/>
        <v/>
      </c>
      <c r="AS449" t="str">
        <f t="shared" si="51"/>
        <v/>
      </c>
    </row>
    <row r="450" spans="41:45" x14ac:dyDescent="0.25">
      <c r="AO450" t="str">
        <f t="shared" si="52"/>
        <v/>
      </c>
      <c r="AP450" t="str">
        <f t="shared" si="53"/>
        <v/>
      </c>
      <c r="AQ450" t="str">
        <f t="shared" si="54"/>
        <v/>
      </c>
      <c r="AS450" t="str">
        <f t="shared" ref="AS450:AS513" si="55">IF(AND(Y450&gt;=LARGE($Y$2:$Y$100, 10), Z450&gt;=LARGE($Z$2:$Z$100, 10), AA450&gt;=LARGE($AA$2:$AA$100, 10)), AA450, "")</f>
        <v/>
      </c>
    </row>
    <row r="451" spans="41:45" x14ac:dyDescent="0.25">
      <c r="AO451" t="str">
        <f t="shared" ref="AO451:AO514" si="56">IF(AND(Y451&gt;=LARGE($Y$2:$Y$100, 10), Z451&gt;=LARGE($Z$2:$Z$100, 10), AA451&gt;=LARGE($AA$2:$AA$100, 10)), A451, "")</f>
        <v/>
      </c>
      <c r="AP451" t="str">
        <f t="shared" ref="AP451:AP514" si="57">IF(AND(Y451&gt;=LARGE($Y$2:$Y$100, 10), Z451&gt;=LARGE($Z$2:$Z$100, 10), AA451&gt;=LARGE($AA$2:$AA$100, 10)), C451, "")</f>
        <v/>
      </c>
      <c r="AQ451" t="str">
        <f t="shared" si="54"/>
        <v/>
      </c>
      <c r="AS451" t="str">
        <f t="shared" si="55"/>
        <v/>
      </c>
    </row>
    <row r="452" spans="41:45" x14ac:dyDescent="0.25">
      <c r="AO452" t="str">
        <f t="shared" si="56"/>
        <v/>
      </c>
      <c r="AP452" t="str">
        <f t="shared" si="57"/>
        <v/>
      </c>
      <c r="AQ452" t="str">
        <f t="shared" ref="AQ452:AQ515" si="58">IF(AND(Y452&gt;=LARGE($Y$2:$Y$100, 10), Y452&gt;=LARGE($Z$2:$Z$100, 10), AA452&gt;=LARGE($AA$2:$AA$100, 10)), Y452, "")</f>
        <v/>
      </c>
      <c r="AS452" t="str">
        <f t="shared" si="55"/>
        <v/>
      </c>
    </row>
    <row r="453" spans="41:45" x14ac:dyDescent="0.25">
      <c r="AO453" t="str">
        <f t="shared" si="56"/>
        <v/>
      </c>
      <c r="AP453" t="str">
        <f t="shared" si="57"/>
        <v/>
      </c>
      <c r="AQ453" t="str">
        <f t="shared" si="58"/>
        <v/>
      </c>
      <c r="AS453" t="str">
        <f t="shared" si="55"/>
        <v/>
      </c>
    </row>
    <row r="454" spans="41:45" x14ac:dyDescent="0.25">
      <c r="AO454" t="str">
        <f t="shared" si="56"/>
        <v/>
      </c>
      <c r="AP454" t="str">
        <f t="shared" si="57"/>
        <v/>
      </c>
      <c r="AQ454" t="str">
        <f t="shared" si="58"/>
        <v/>
      </c>
      <c r="AS454" t="str">
        <f t="shared" si="55"/>
        <v/>
      </c>
    </row>
    <row r="455" spans="41:45" x14ac:dyDescent="0.25">
      <c r="AO455" t="str">
        <f t="shared" si="56"/>
        <v/>
      </c>
      <c r="AP455" t="str">
        <f t="shared" si="57"/>
        <v/>
      </c>
      <c r="AQ455" t="str">
        <f t="shared" si="58"/>
        <v/>
      </c>
      <c r="AS455" t="str">
        <f t="shared" si="55"/>
        <v/>
      </c>
    </row>
    <row r="456" spans="41:45" x14ac:dyDescent="0.25">
      <c r="AO456" t="str">
        <f t="shared" si="56"/>
        <v/>
      </c>
      <c r="AP456" t="str">
        <f t="shared" si="57"/>
        <v/>
      </c>
      <c r="AQ456" t="str">
        <f t="shared" si="58"/>
        <v/>
      </c>
      <c r="AS456" t="str">
        <f t="shared" si="55"/>
        <v/>
      </c>
    </row>
    <row r="457" spans="41:45" x14ac:dyDescent="0.25">
      <c r="AO457" t="str">
        <f t="shared" si="56"/>
        <v/>
      </c>
      <c r="AP457" t="str">
        <f t="shared" si="57"/>
        <v/>
      </c>
      <c r="AQ457" t="str">
        <f t="shared" si="58"/>
        <v/>
      </c>
      <c r="AS457" t="str">
        <f t="shared" si="55"/>
        <v/>
      </c>
    </row>
    <row r="458" spans="41:45" x14ac:dyDescent="0.25">
      <c r="AO458" t="str">
        <f t="shared" si="56"/>
        <v/>
      </c>
      <c r="AP458" t="str">
        <f t="shared" si="57"/>
        <v/>
      </c>
      <c r="AQ458" t="str">
        <f t="shared" si="58"/>
        <v/>
      </c>
      <c r="AS458" t="str">
        <f t="shared" si="55"/>
        <v/>
      </c>
    </row>
    <row r="459" spans="41:45" x14ac:dyDescent="0.25">
      <c r="AO459" t="str">
        <f t="shared" si="56"/>
        <v/>
      </c>
      <c r="AP459" t="str">
        <f t="shared" si="57"/>
        <v/>
      </c>
      <c r="AQ459" t="str">
        <f t="shared" si="58"/>
        <v/>
      </c>
      <c r="AS459" t="str">
        <f t="shared" si="55"/>
        <v/>
      </c>
    </row>
    <row r="460" spans="41:45" x14ac:dyDescent="0.25">
      <c r="AO460" t="str">
        <f t="shared" si="56"/>
        <v/>
      </c>
      <c r="AP460" t="str">
        <f t="shared" si="57"/>
        <v/>
      </c>
      <c r="AQ460" t="str">
        <f t="shared" si="58"/>
        <v/>
      </c>
      <c r="AS460" t="str">
        <f t="shared" si="55"/>
        <v/>
      </c>
    </row>
    <row r="461" spans="41:45" x14ac:dyDescent="0.25">
      <c r="AO461" t="str">
        <f t="shared" si="56"/>
        <v/>
      </c>
      <c r="AP461" t="str">
        <f t="shared" si="57"/>
        <v/>
      </c>
      <c r="AQ461" t="str">
        <f t="shared" si="58"/>
        <v/>
      </c>
      <c r="AS461" t="str">
        <f t="shared" si="55"/>
        <v/>
      </c>
    </row>
    <row r="462" spans="41:45" x14ac:dyDescent="0.25">
      <c r="AO462" t="str">
        <f t="shared" si="56"/>
        <v/>
      </c>
      <c r="AP462" t="str">
        <f t="shared" si="57"/>
        <v/>
      </c>
      <c r="AQ462" t="str">
        <f t="shared" si="58"/>
        <v/>
      </c>
      <c r="AS462" t="str">
        <f t="shared" si="55"/>
        <v/>
      </c>
    </row>
    <row r="463" spans="41:45" x14ac:dyDescent="0.25">
      <c r="AO463" t="str">
        <f t="shared" si="56"/>
        <v/>
      </c>
      <c r="AP463" t="str">
        <f t="shared" si="57"/>
        <v/>
      </c>
      <c r="AQ463" t="str">
        <f t="shared" si="58"/>
        <v/>
      </c>
      <c r="AS463" t="str">
        <f t="shared" si="55"/>
        <v/>
      </c>
    </row>
    <row r="464" spans="41:45" x14ac:dyDescent="0.25">
      <c r="AO464" t="str">
        <f t="shared" si="56"/>
        <v/>
      </c>
      <c r="AP464" t="str">
        <f t="shared" si="57"/>
        <v/>
      </c>
      <c r="AQ464" t="str">
        <f t="shared" si="58"/>
        <v/>
      </c>
      <c r="AS464" t="str">
        <f t="shared" si="55"/>
        <v/>
      </c>
    </row>
    <row r="465" spans="41:45" x14ac:dyDescent="0.25">
      <c r="AO465" t="str">
        <f t="shared" si="56"/>
        <v/>
      </c>
      <c r="AP465" t="str">
        <f t="shared" si="57"/>
        <v/>
      </c>
      <c r="AQ465" t="str">
        <f t="shared" si="58"/>
        <v/>
      </c>
      <c r="AS465" t="str">
        <f t="shared" si="55"/>
        <v/>
      </c>
    </row>
    <row r="466" spans="41:45" x14ac:dyDescent="0.25">
      <c r="AO466" t="str">
        <f t="shared" si="56"/>
        <v/>
      </c>
      <c r="AP466" t="str">
        <f t="shared" si="57"/>
        <v/>
      </c>
      <c r="AQ466" t="str">
        <f t="shared" si="58"/>
        <v/>
      </c>
      <c r="AS466" t="str">
        <f t="shared" si="55"/>
        <v/>
      </c>
    </row>
    <row r="467" spans="41:45" x14ac:dyDescent="0.25">
      <c r="AO467" t="str">
        <f t="shared" si="56"/>
        <v/>
      </c>
      <c r="AP467" t="str">
        <f t="shared" si="57"/>
        <v/>
      </c>
      <c r="AQ467" t="str">
        <f t="shared" si="58"/>
        <v/>
      </c>
      <c r="AS467" t="str">
        <f t="shared" si="55"/>
        <v/>
      </c>
    </row>
    <row r="468" spans="41:45" x14ac:dyDescent="0.25">
      <c r="AO468" t="str">
        <f t="shared" si="56"/>
        <v/>
      </c>
      <c r="AP468" t="str">
        <f t="shared" si="57"/>
        <v/>
      </c>
      <c r="AQ468" t="str">
        <f t="shared" si="58"/>
        <v/>
      </c>
      <c r="AS468" t="str">
        <f t="shared" si="55"/>
        <v/>
      </c>
    </row>
    <row r="469" spans="41:45" x14ac:dyDescent="0.25">
      <c r="AO469" t="str">
        <f t="shared" si="56"/>
        <v/>
      </c>
      <c r="AP469" t="str">
        <f t="shared" si="57"/>
        <v/>
      </c>
      <c r="AQ469" t="str">
        <f t="shared" si="58"/>
        <v/>
      </c>
      <c r="AS469" t="str">
        <f t="shared" si="55"/>
        <v/>
      </c>
    </row>
    <row r="470" spans="41:45" x14ac:dyDescent="0.25">
      <c r="AO470" t="str">
        <f t="shared" si="56"/>
        <v/>
      </c>
      <c r="AP470" t="str">
        <f t="shared" si="57"/>
        <v/>
      </c>
      <c r="AQ470" t="str">
        <f t="shared" si="58"/>
        <v/>
      </c>
      <c r="AS470" t="str">
        <f t="shared" si="55"/>
        <v/>
      </c>
    </row>
    <row r="471" spans="41:45" x14ac:dyDescent="0.25">
      <c r="AO471" t="str">
        <f t="shared" si="56"/>
        <v/>
      </c>
      <c r="AP471" t="str">
        <f t="shared" si="57"/>
        <v/>
      </c>
      <c r="AQ471" t="str">
        <f t="shared" si="58"/>
        <v/>
      </c>
      <c r="AS471" t="str">
        <f t="shared" si="55"/>
        <v/>
      </c>
    </row>
    <row r="472" spans="41:45" x14ac:dyDescent="0.25">
      <c r="AO472" t="str">
        <f t="shared" si="56"/>
        <v/>
      </c>
      <c r="AP472" t="str">
        <f t="shared" si="57"/>
        <v/>
      </c>
      <c r="AQ472" t="str">
        <f t="shared" si="58"/>
        <v/>
      </c>
      <c r="AS472" t="str">
        <f t="shared" si="55"/>
        <v/>
      </c>
    </row>
    <row r="473" spans="41:45" x14ac:dyDescent="0.25">
      <c r="AO473" t="str">
        <f t="shared" si="56"/>
        <v/>
      </c>
      <c r="AP473" t="str">
        <f t="shared" si="57"/>
        <v/>
      </c>
      <c r="AQ473" t="str">
        <f t="shared" si="58"/>
        <v/>
      </c>
      <c r="AS473" t="str">
        <f t="shared" si="55"/>
        <v/>
      </c>
    </row>
    <row r="474" spans="41:45" x14ac:dyDescent="0.25">
      <c r="AO474" t="str">
        <f t="shared" si="56"/>
        <v/>
      </c>
      <c r="AP474" t="str">
        <f t="shared" si="57"/>
        <v/>
      </c>
      <c r="AQ474" t="str">
        <f t="shared" si="58"/>
        <v/>
      </c>
      <c r="AS474" t="str">
        <f t="shared" si="55"/>
        <v/>
      </c>
    </row>
    <row r="475" spans="41:45" x14ac:dyDescent="0.25">
      <c r="AO475" t="str">
        <f t="shared" si="56"/>
        <v/>
      </c>
      <c r="AP475" t="str">
        <f t="shared" si="57"/>
        <v/>
      </c>
      <c r="AQ475" t="str">
        <f t="shared" si="58"/>
        <v/>
      </c>
      <c r="AS475" t="str">
        <f t="shared" si="55"/>
        <v/>
      </c>
    </row>
    <row r="476" spans="41:45" x14ac:dyDescent="0.25">
      <c r="AO476" t="str">
        <f t="shared" si="56"/>
        <v/>
      </c>
      <c r="AP476" t="str">
        <f t="shared" si="57"/>
        <v/>
      </c>
      <c r="AQ476" t="str">
        <f t="shared" si="58"/>
        <v/>
      </c>
      <c r="AS476" t="str">
        <f t="shared" si="55"/>
        <v/>
      </c>
    </row>
    <row r="477" spans="41:45" x14ac:dyDescent="0.25">
      <c r="AO477" t="str">
        <f t="shared" si="56"/>
        <v/>
      </c>
      <c r="AP477" t="str">
        <f t="shared" si="57"/>
        <v/>
      </c>
      <c r="AQ477" t="str">
        <f t="shared" si="58"/>
        <v/>
      </c>
      <c r="AS477" t="str">
        <f t="shared" si="55"/>
        <v/>
      </c>
    </row>
    <row r="478" spans="41:45" x14ac:dyDescent="0.25">
      <c r="AO478" t="str">
        <f t="shared" si="56"/>
        <v/>
      </c>
      <c r="AP478" t="str">
        <f t="shared" si="57"/>
        <v/>
      </c>
      <c r="AQ478" t="str">
        <f t="shared" si="58"/>
        <v/>
      </c>
      <c r="AS478" t="str">
        <f t="shared" si="55"/>
        <v/>
      </c>
    </row>
    <row r="479" spans="41:45" x14ac:dyDescent="0.25">
      <c r="AO479" t="str">
        <f t="shared" si="56"/>
        <v/>
      </c>
      <c r="AP479" t="str">
        <f t="shared" si="57"/>
        <v/>
      </c>
      <c r="AQ479" t="str">
        <f t="shared" si="58"/>
        <v/>
      </c>
      <c r="AS479" t="str">
        <f t="shared" si="55"/>
        <v/>
      </c>
    </row>
    <row r="480" spans="41:45" x14ac:dyDescent="0.25">
      <c r="AO480" t="str">
        <f t="shared" si="56"/>
        <v/>
      </c>
      <c r="AP480" t="str">
        <f t="shared" si="57"/>
        <v/>
      </c>
      <c r="AQ480" t="str">
        <f t="shared" si="58"/>
        <v/>
      </c>
      <c r="AS480" t="str">
        <f t="shared" si="55"/>
        <v/>
      </c>
    </row>
    <row r="481" spans="41:45" x14ac:dyDescent="0.25">
      <c r="AO481" t="str">
        <f t="shared" si="56"/>
        <v/>
      </c>
      <c r="AP481" t="str">
        <f t="shared" si="57"/>
        <v/>
      </c>
      <c r="AQ481" t="str">
        <f t="shared" si="58"/>
        <v/>
      </c>
      <c r="AS481" t="str">
        <f t="shared" si="55"/>
        <v/>
      </c>
    </row>
    <row r="482" spans="41:45" x14ac:dyDescent="0.25">
      <c r="AO482" t="str">
        <f t="shared" si="56"/>
        <v/>
      </c>
      <c r="AP482" t="str">
        <f t="shared" si="57"/>
        <v/>
      </c>
      <c r="AQ482" t="str">
        <f t="shared" si="58"/>
        <v/>
      </c>
      <c r="AS482" t="str">
        <f t="shared" si="55"/>
        <v/>
      </c>
    </row>
    <row r="483" spans="41:45" x14ac:dyDescent="0.25">
      <c r="AO483" t="str">
        <f t="shared" si="56"/>
        <v/>
      </c>
      <c r="AP483" t="str">
        <f t="shared" si="57"/>
        <v/>
      </c>
      <c r="AQ483" t="str">
        <f t="shared" si="58"/>
        <v/>
      </c>
      <c r="AS483" t="str">
        <f t="shared" si="55"/>
        <v/>
      </c>
    </row>
    <row r="484" spans="41:45" x14ac:dyDescent="0.25">
      <c r="AO484" t="str">
        <f t="shared" si="56"/>
        <v/>
      </c>
      <c r="AP484" t="str">
        <f t="shared" si="57"/>
        <v/>
      </c>
      <c r="AQ484" t="str">
        <f t="shared" si="58"/>
        <v/>
      </c>
      <c r="AS484" t="str">
        <f t="shared" si="55"/>
        <v/>
      </c>
    </row>
    <row r="485" spans="41:45" x14ac:dyDescent="0.25">
      <c r="AO485" t="str">
        <f t="shared" si="56"/>
        <v/>
      </c>
      <c r="AP485" t="str">
        <f t="shared" si="57"/>
        <v/>
      </c>
      <c r="AQ485" t="str">
        <f t="shared" si="58"/>
        <v/>
      </c>
      <c r="AS485" t="str">
        <f t="shared" si="55"/>
        <v/>
      </c>
    </row>
    <row r="486" spans="41:45" x14ac:dyDescent="0.25">
      <c r="AO486" t="str">
        <f t="shared" si="56"/>
        <v/>
      </c>
      <c r="AP486" t="str">
        <f t="shared" si="57"/>
        <v/>
      </c>
      <c r="AQ486" t="str">
        <f t="shared" si="58"/>
        <v/>
      </c>
      <c r="AS486" t="str">
        <f t="shared" si="55"/>
        <v/>
      </c>
    </row>
    <row r="487" spans="41:45" x14ac:dyDescent="0.25">
      <c r="AO487" t="str">
        <f t="shared" si="56"/>
        <v/>
      </c>
      <c r="AP487" t="str">
        <f t="shared" si="57"/>
        <v/>
      </c>
      <c r="AQ487" t="str">
        <f t="shared" si="58"/>
        <v/>
      </c>
      <c r="AS487" t="str">
        <f t="shared" si="55"/>
        <v/>
      </c>
    </row>
    <row r="488" spans="41:45" x14ac:dyDescent="0.25">
      <c r="AO488" t="str">
        <f t="shared" si="56"/>
        <v/>
      </c>
      <c r="AP488" t="str">
        <f t="shared" si="57"/>
        <v/>
      </c>
      <c r="AQ488" t="str">
        <f t="shared" si="58"/>
        <v/>
      </c>
      <c r="AS488" t="str">
        <f t="shared" si="55"/>
        <v/>
      </c>
    </row>
    <row r="489" spans="41:45" x14ac:dyDescent="0.25">
      <c r="AO489" t="str">
        <f t="shared" si="56"/>
        <v/>
      </c>
      <c r="AP489" t="str">
        <f t="shared" si="57"/>
        <v/>
      </c>
      <c r="AQ489" t="str">
        <f t="shared" si="58"/>
        <v/>
      </c>
      <c r="AS489" t="str">
        <f t="shared" si="55"/>
        <v/>
      </c>
    </row>
    <row r="490" spans="41:45" x14ac:dyDescent="0.25">
      <c r="AO490" t="str">
        <f t="shared" si="56"/>
        <v/>
      </c>
      <c r="AP490" t="str">
        <f t="shared" si="57"/>
        <v/>
      </c>
      <c r="AQ490" t="str">
        <f t="shared" si="58"/>
        <v/>
      </c>
      <c r="AS490" t="str">
        <f t="shared" si="55"/>
        <v/>
      </c>
    </row>
    <row r="491" spans="41:45" x14ac:dyDescent="0.25">
      <c r="AO491" t="str">
        <f t="shared" si="56"/>
        <v/>
      </c>
      <c r="AP491" t="str">
        <f t="shared" si="57"/>
        <v/>
      </c>
      <c r="AQ491" t="str">
        <f t="shared" si="58"/>
        <v/>
      </c>
      <c r="AS491" t="str">
        <f t="shared" si="55"/>
        <v/>
      </c>
    </row>
    <row r="492" spans="41:45" x14ac:dyDescent="0.25">
      <c r="AO492" t="str">
        <f t="shared" si="56"/>
        <v/>
      </c>
      <c r="AP492" t="str">
        <f t="shared" si="57"/>
        <v/>
      </c>
      <c r="AQ492" t="str">
        <f t="shared" si="58"/>
        <v/>
      </c>
      <c r="AS492" t="str">
        <f t="shared" si="55"/>
        <v/>
      </c>
    </row>
    <row r="493" spans="41:45" x14ac:dyDescent="0.25">
      <c r="AO493" t="str">
        <f t="shared" si="56"/>
        <v/>
      </c>
      <c r="AP493" t="str">
        <f t="shared" si="57"/>
        <v/>
      </c>
      <c r="AQ493" t="str">
        <f t="shared" si="58"/>
        <v/>
      </c>
      <c r="AS493" t="str">
        <f t="shared" si="55"/>
        <v/>
      </c>
    </row>
    <row r="494" spans="41:45" x14ac:dyDescent="0.25">
      <c r="AO494" t="str">
        <f t="shared" si="56"/>
        <v/>
      </c>
      <c r="AP494" t="str">
        <f t="shared" si="57"/>
        <v/>
      </c>
      <c r="AQ494" t="str">
        <f t="shared" si="58"/>
        <v/>
      </c>
      <c r="AS494" t="str">
        <f t="shared" si="55"/>
        <v/>
      </c>
    </row>
    <row r="495" spans="41:45" x14ac:dyDescent="0.25">
      <c r="AO495" t="str">
        <f t="shared" si="56"/>
        <v/>
      </c>
      <c r="AP495" t="str">
        <f t="shared" si="57"/>
        <v/>
      </c>
      <c r="AQ495" t="str">
        <f t="shared" si="58"/>
        <v/>
      </c>
      <c r="AS495" t="str">
        <f t="shared" si="55"/>
        <v/>
      </c>
    </row>
    <row r="496" spans="41:45" x14ac:dyDescent="0.25">
      <c r="AO496" t="str">
        <f t="shared" si="56"/>
        <v/>
      </c>
      <c r="AP496" t="str">
        <f t="shared" si="57"/>
        <v/>
      </c>
      <c r="AQ496" t="str">
        <f t="shared" si="58"/>
        <v/>
      </c>
      <c r="AS496" t="str">
        <f t="shared" si="55"/>
        <v/>
      </c>
    </row>
    <row r="497" spans="41:45" x14ac:dyDescent="0.25">
      <c r="AO497" t="str">
        <f t="shared" si="56"/>
        <v/>
      </c>
      <c r="AP497" t="str">
        <f t="shared" si="57"/>
        <v/>
      </c>
      <c r="AQ497" t="str">
        <f t="shared" si="58"/>
        <v/>
      </c>
      <c r="AS497" t="str">
        <f t="shared" si="55"/>
        <v/>
      </c>
    </row>
    <row r="498" spans="41:45" x14ac:dyDescent="0.25">
      <c r="AO498" t="str">
        <f t="shared" si="56"/>
        <v/>
      </c>
      <c r="AP498" t="str">
        <f t="shared" si="57"/>
        <v/>
      </c>
      <c r="AQ498" t="str">
        <f t="shared" si="58"/>
        <v/>
      </c>
      <c r="AS498" t="str">
        <f t="shared" si="55"/>
        <v/>
      </c>
    </row>
    <row r="499" spans="41:45" x14ac:dyDescent="0.25">
      <c r="AO499" t="str">
        <f t="shared" si="56"/>
        <v/>
      </c>
      <c r="AP499" t="str">
        <f t="shared" si="57"/>
        <v/>
      </c>
      <c r="AQ499" t="str">
        <f t="shared" si="58"/>
        <v/>
      </c>
      <c r="AS499" t="str">
        <f t="shared" si="55"/>
        <v/>
      </c>
    </row>
    <row r="500" spans="41:45" x14ac:dyDescent="0.25">
      <c r="AO500" t="str">
        <f t="shared" si="56"/>
        <v/>
      </c>
      <c r="AP500" t="str">
        <f t="shared" si="57"/>
        <v/>
      </c>
      <c r="AQ500" t="str">
        <f t="shared" si="58"/>
        <v/>
      </c>
      <c r="AS500" t="str">
        <f t="shared" si="55"/>
        <v/>
      </c>
    </row>
    <row r="501" spans="41:45" x14ac:dyDescent="0.25">
      <c r="AO501" t="str">
        <f t="shared" si="56"/>
        <v/>
      </c>
      <c r="AP501" t="str">
        <f t="shared" si="57"/>
        <v/>
      </c>
      <c r="AQ501" t="str">
        <f t="shared" si="58"/>
        <v/>
      </c>
      <c r="AS501" t="str">
        <f t="shared" si="55"/>
        <v/>
      </c>
    </row>
    <row r="502" spans="41:45" x14ac:dyDescent="0.25">
      <c r="AO502" t="str">
        <f t="shared" si="56"/>
        <v/>
      </c>
      <c r="AP502" t="str">
        <f t="shared" si="57"/>
        <v/>
      </c>
      <c r="AQ502" t="str">
        <f t="shared" si="58"/>
        <v/>
      </c>
      <c r="AS502" t="str">
        <f t="shared" si="55"/>
        <v/>
      </c>
    </row>
    <row r="503" spans="41:45" x14ac:dyDescent="0.25">
      <c r="AO503" t="str">
        <f t="shared" si="56"/>
        <v/>
      </c>
      <c r="AP503" t="str">
        <f t="shared" si="57"/>
        <v/>
      </c>
      <c r="AQ503" t="str">
        <f t="shared" si="58"/>
        <v/>
      </c>
      <c r="AS503" t="str">
        <f t="shared" si="55"/>
        <v/>
      </c>
    </row>
    <row r="504" spans="41:45" x14ac:dyDescent="0.25">
      <c r="AO504" t="str">
        <f t="shared" si="56"/>
        <v/>
      </c>
      <c r="AP504" t="str">
        <f t="shared" si="57"/>
        <v/>
      </c>
      <c r="AQ504" t="str">
        <f t="shared" si="58"/>
        <v/>
      </c>
      <c r="AS504" t="str">
        <f t="shared" si="55"/>
        <v/>
      </c>
    </row>
    <row r="505" spans="41:45" x14ac:dyDescent="0.25">
      <c r="AO505" t="str">
        <f t="shared" si="56"/>
        <v/>
      </c>
      <c r="AP505" t="str">
        <f t="shared" si="57"/>
        <v/>
      </c>
      <c r="AQ505" t="str">
        <f t="shared" si="58"/>
        <v/>
      </c>
      <c r="AS505" t="str">
        <f t="shared" si="55"/>
        <v/>
      </c>
    </row>
    <row r="506" spans="41:45" x14ac:dyDescent="0.25">
      <c r="AO506" t="str">
        <f t="shared" si="56"/>
        <v/>
      </c>
      <c r="AP506" t="str">
        <f t="shared" si="57"/>
        <v/>
      </c>
      <c r="AQ506" t="str">
        <f t="shared" si="58"/>
        <v/>
      </c>
      <c r="AS506" t="str">
        <f t="shared" si="55"/>
        <v/>
      </c>
    </row>
    <row r="507" spans="41:45" x14ac:dyDescent="0.25">
      <c r="AO507" t="str">
        <f t="shared" si="56"/>
        <v/>
      </c>
      <c r="AP507" t="str">
        <f t="shared" si="57"/>
        <v/>
      </c>
      <c r="AQ507" t="str">
        <f t="shared" si="58"/>
        <v/>
      </c>
      <c r="AS507" t="str">
        <f t="shared" si="55"/>
        <v/>
      </c>
    </row>
    <row r="508" spans="41:45" x14ac:dyDescent="0.25">
      <c r="AO508" t="str">
        <f t="shared" si="56"/>
        <v/>
      </c>
      <c r="AP508" t="str">
        <f t="shared" si="57"/>
        <v/>
      </c>
      <c r="AQ508" t="str">
        <f t="shared" si="58"/>
        <v/>
      </c>
      <c r="AS508" t="str">
        <f t="shared" si="55"/>
        <v/>
      </c>
    </row>
    <row r="509" spans="41:45" x14ac:dyDescent="0.25">
      <c r="AO509" t="str">
        <f t="shared" si="56"/>
        <v/>
      </c>
      <c r="AP509" t="str">
        <f t="shared" si="57"/>
        <v/>
      </c>
      <c r="AQ509" t="str">
        <f t="shared" si="58"/>
        <v/>
      </c>
      <c r="AS509" t="str">
        <f t="shared" si="55"/>
        <v/>
      </c>
    </row>
    <row r="510" spans="41:45" x14ac:dyDescent="0.25">
      <c r="AO510" t="str">
        <f t="shared" si="56"/>
        <v/>
      </c>
      <c r="AP510" t="str">
        <f t="shared" si="57"/>
        <v/>
      </c>
      <c r="AQ510" t="str">
        <f t="shared" si="58"/>
        <v/>
      </c>
      <c r="AS510" t="str">
        <f t="shared" si="55"/>
        <v/>
      </c>
    </row>
    <row r="511" spans="41:45" x14ac:dyDescent="0.25">
      <c r="AO511" t="str">
        <f t="shared" si="56"/>
        <v/>
      </c>
      <c r="AP511" t="str">
        <f t="shared" si="57"/>
        <v/>
      </c>
      <c r="AQ511" t="str">
        <f t="shared" si="58"/>
        <v/>
      </c>
      <c r="AS511" t="str">
        <f t="shared" si="55"/>
        <v/>
      </c>
    </row>
    <row r="512" spans="41:45" x14ac:dyDescent="0.25">
      <c r="AO512" t="str">
        <f t="shared" si="56"/>
        <v/>
      </c>
      <c r="AP512" t="str">
        <f t="shared" si="57"/>
        <v/>
      </c>
      <c r="AQ512" t="str">
        <f t="shared" si="58"/>
        <v/>
      </c>
      <c r="AS512" t="str">
        <f t="shared" si="55"/>
        <v/>
      </c>
    </row>
    <row r="513" spans="41:45" x14ac:dyDescent="0.25">
      <c r="AO513" t="str">
        <f t="shared" si="56"/>
        <v/>
      </c>
      <c r="AP513" t="str">
        <f t="shared" si="57"/>
        <v/>
      </c>
      <c r="AQ513" t="str">
        <f t="shared" si="58"/>
        <v/>
      </c>
      <c r="AS513" t="str">
        <f t="shared" si="55"/>
        <v/>
      </c>
    </row>
    <row r="514" spans="41:45" x14ac:dyDescent="0.25">
      <c r="AO514" t="str">
        <f t="shared" si="56"/>
        <v/>
      </c>
      <c r="AP514" t="str">
        <f t="shared" si="57"/>
        <v/>
      </c>
      <c r="AQ514" t="str">
        <f t="shared" si="58"/>
        <v/>
      </c>
      <c r="AS514" t="str">
        <f t="shared" ref="AS514:AS577" si="59">IF(AND(Y514&gt;=LARGE($Y$2:$Y$100, 10), Z514&gt;=LARGE($Z$2:$Z$100, 10), AA514&gt;=LARGE($AA$2:$AA$100, 10)), AA514, "")</f>
        <v/>
      </c>
    </row>
    <row r="515" spans="41:45" x14ac:dyDescent="0.25">
      <c r="AO515" t="str">
        <f t="shared" ref="AO515:AO578" si="60">IF(AND(Y515&gt;=LARGE($Y$2:$Y$100, 10), Z515&gt;=LARGE($Z$2:$Z$100, 10), AA515&gt;=LARGE($AA$2:$AA$100, 10)), A515, "")</f>
        <v/>
      </c>
      <c r="AP515" t="str">
        <f t="shared" ref="AP515:AP578" si="61">IF(AND(Y515&gt;=LARGE($Y$2:$Y$100, 10), Z515&gt;=LARGE($Z$2:$Z$100, 10), AA515&gt;=LARGE($AA$2:$AA$100, 10)), C515, "")</f>
        <v/>
      </c>
      <c r="AQ515" t="str">
        <f t="shared" si="58"/>
        <v/>
      </c>
      <c r="AS515" t="str">
        <f t="shared" si="59"/>
        <v/>
      </c>
    </row>
    <row r="516" spans="41:45" x14ac:dyDescent="0.25">
      <c r="AO516" t="str">
        <f t="shared" si="60"/>
        <v/>
      </c>
      <c r="AP516" t="str">
        <f t="shared" si="61"/>
        <v/>
      </c>
      <c r="AQ516" t="str">
        <f t="shared" ref="AQ516:AQ579" si="62">IF(AND(Y516&gt;=LARGE($Y$2:$Y$100, 10), Y516&gt;=LARGE($Z$2:$Z$100, 10), AA516&gt;=LARGE($AA$2:$AA$100, 10)), Y516, "")</f>
        <v/>
      </c>
      <c r="AS516" t="str">
        <f t="shared" si="59"/>
        <v/>
      </c>
    </row>
    <row r="517" spans="41:45" x14ac:dyDescent="0.25">
      <c r="AO517" t="str">
        <f t="shared" si="60"/>
        <v/>
      </c>
      <c r="AP517" t="str">
        <f t="shared" si="61"/>
        <v/>
      </c>
      <c r="AQ517" t="str">
        <f t="shared" si="62"/>
        <v/>
      </c>
      <c r="AS517" t="str">
        <f t="shared" si="59"/>
        <v/>
      </c>
    </row>
    <row r="518" spans="41:45" x14ac:dyDescent="0.25">
      <c r="AO518" t="str">
        <f t="shared" si="60"/>
        <v/>
      </c>
      <c r="AP518" t="str">
        <f t="shared" si="61"/>
        <v/>
      </c>
      <c r="AQ518" t="str">
        <f t="shared" si="62"/>
        <v/>
      </c>
      <c r="AS518" t="str">
        <f t="shared" si="59"/>
        <v/>
      </c>
    </row>
    <row r="519" spans="41:45" x14ac:dyDescent="0.25">
      <c r="AO519" t="str">
        <f t="shared" si="60"/>
        <v/>
      </c>
      <c r="AP519" t="str">
        <f t="shared" si="61"/>
        <v/>
      </c>
      <c r="AQ519" t="str">
        <f t="shared" si="62"/>
        <v/>
      </c>
      <c r="AS519" t="str">
        <f t="shared" si="59"/>
        <v/>
      </c>
    </row>
    <row r="520" spans="41:45" x14ac:dyDescent="0.25">
      <c r="AO520" t="str">
        <f t="shared" si="60"/>
        <v/>
      </c>
      <c r="AP520" t="str">
        <f t="shared" si="61"/>
        <v/>
      </c>
      <c r="AQ520" t="str">
        <f t="shared" si="62"/>
        <v/>
      </c>
      <c r="AS520" t="str">
        <f t="shared" si="59"/>
        <v/>
      </c>
    </row>
    <row r="521" spans="41:45" x14ac:dyDescent="0.25">
      <c r="AO521" t="str">
        <f t="shared" si="60"/>
        <v/>
      </c>
      <c r="AP521" t="str">
        <f t="shared" si="61"/>
        <v/>
      </c>
      <c r="AQ521" t="str">
        <f t="shared" si="62"/>
        <v/>
      </c>
      <c r="AS521" t="str">
        <f t="shared" si="59"/>
        <v/>
      </c>
    </row>
    <row r="522" spans="41:45" x14ac:dyDescent="0.25">
      <c r="AO522" t="str">
        <f t="shared" si="60"/>
        <v/>
      </c>
      <c r="AP522" t="str">
        <f t="shared" si="61"/>
        <v/>
      </c>
      <c r="AQ522" t="str">
        <f t="shared" si="62"/>
        <v/>
      </c>
      <c r="AS522" t="str">
        <f t="shared" si="59"/>
        <v/>
      </c>
    </row>
    <row r="523" spans="41:45" x14ac:dyDescent="0.25">
      <c r="AO523" t="str">
        <f t="shared" si="60"/>
        <v/>
      </c>
      <c r="AP523" t="str">
        <f t="shared" si="61"/>
        <v/>
      </c>
      <c r="AQ523" t="str">
        <f t="shared" si="62"/>
        <v/>
      </c>
      <c r="AS523" t="str">
        <f t="shared" si="59"/>
        <v/>
      </c>
    </row>
    <row r="524" spans="41:45" x14ac:dyDescent="0.25">
      <c r="AO524" t="str">
        <f t="shared" si="60"/>
        <v/>
      </c>
      <c r="AP524" t="str">
        <f t="shared" si="61"/>
        <v/>
      </c>
      <c r="AQ524" t="str">
        <f t="shared" si="62"/>
        <v/>
      </c>
      <c r="AS524" t="str">
        <f t="shared" si="59"/>
        <v/>
      </c>
    </row>
    <row r="525" spans="41:45" x14ac:dyDescent="0.25">
      <c r="AO525" t="str">
        <f t="shared" si="60"/>
        <v/>
      </c>
      <c r="AP525" t="str">
        <f t="shared" si="61"/>
        <v/>
      </c>
      <c r="AQ525" t="str">
        <f t="shared" si="62"/>
        <v/>
      </c>
      <c r="AS525" t="str">
        <f t="shared" si="59"/>
        <v/>
      </c>
    </row>
    <row r="526" spans="41:45" x14ac:dyDescent="0.25">
      <c r="AO526" t="str">
        <f t="shared" si="60"/>
        <v/>
      </c>
      <c r="AP526" t="str">
        <f t="shared" si="61"/>
        <v/>
      </c>
      <c r="AQ526" t="str">
        <f t="shared" si="62"/>
        <v/>
      </c>
      <c r="AS526" t="str">
        <f t="shared" si="59"/>
        <v/>
      </c>
    </row>
    <row r="527" spans="41:45" x14ac:dyDescent="0.25">
      <c r="AO527" t="str">
        <f t="shared" si="60"/>
        <v/>
      </c>
      <c r="AP527" t="str">
        <f t="shared" si="61"/>
        <v/>
      </c>
      <c r="AQ527" t="str">
        <f t="shared" si="62"/>
        <v/>
      </c>
      <c r="AS527" t="str">
        <f t="shared" si="59"/>
        <v/>
      </c>
    </row>
    <row r="528" spans="41:45" x14ac:dyDescent="0.25">
      <c r="AO528" t="str">
        <f t="shared" si="60"/>
        <v/>
      </c>
      <c r="AP528" t="str">
        <f t="shared" si="61"/>
        <v/>
      </c>
      <c r="AQ528" t="str">
        <f t="shared" si="62"/>
        <v/>
      </c>
      <c r="AS528" t="str">
        <f t="shared" si="59"/>
        <v/>
      </c>
    </row>
    <row r="529" spans="41:45" x14ac:dyDescent="0.25">
      <c r="AO529" t="str">
        <f t="shared" si="60"/>
        <v/>
      </c>
      <c r="AP529" t="str">
        <f t="shared" si="61"/>
        <v/>
      </c>
      <c r="AQ529" t="str">
        <f t="shared" si="62"/>
        <v/>
      </c>
      <c r="AS529" t="str">
        <f t="shared" si="59"/>
        <v/>
      </c>
    </row>
    <row r="530" spans="41:45" x14ac:dyDescent="0.25">
      <c r="AO530" t="str">
        <f t="shared" si="60"/>
        <v/>
      </c>
      <c r="AP530" t="str">
        <f t="shared" si="61"/>
        <v/>
      </c>
      <c r="AQ530" t="str">
        <f t="shared" si="62"/>
        <v/>
      </c>
      <c r="AS530" t="str">
        <f t="shared" si="59"/>
        <v/>
      </c>
    </row>
    <row r="531" spans="41:45" x14ac:dyDescent="0.25">
      <c r="AO531" t="str">
        <f t="shared" si="60"/>
        <v/>
      </c>
      <c r="AP531" t="str">
        <f t="shared" si="61"/>
        <v/>
      </c>
      <c r="AQ531" t="str">
        <f t="shared" si="62"/>
        <v/>
      </c>
      <c r="AS531" t="str">
        <f t="shared" si="59"/>
        <v/>
      </c>
    </row>
    <row r="532" spans="41:45" x14ac:dyDescent="0.25">
      <c r="AO532" t="str">
        <f t="shared" si="60"/>
        <v/>
      </c>
      <c r="AP532" t="str">
        <f t="shared" si="61"/>
        <v/>
      </c>
      <c r="AQ532" t="str">
        <f t="shared" si="62"/>
        <v/>
      </c>
      <c r="AS532" t="str">
        <f t="shared" si="59"/>
        <v/>
      </c>
    </row>
    <row r="533" spans="41:45" x14ac:dyDescent="0.25">
      <c r="AO533" t="str">
        <f t="shared" si="60"/>
        <v/>
      </c>
      <c r="AP533" t="str">
        <f t="shared" si="61"/>
        <v/>
      </c>
      <c r="AQ533" t="str">
        <f t="shared" si="62"/>
        <v/>
      </c>
      <c r="AS533" t="str">
        <f t="shared" si="59"/>
        <v/>
      </c>
    </row>
    <row r="534" spans="41:45" x14ac:dyDescent="0.25">
      <c r="AO534" t="str">
        <f t="shared" si="60"/>
        <v/>
      </c>
      <c r="AP534" t="str">
        <f t="shared" si="61"/>
        <v/>
      </c>
      <c r="AQ534" t="str">
        <f t="shared" si="62"/>
        <v/>
      </c>
      <c r="AS534" t="str">
        <f t="shared" si="59"/>
        <v/>
      </c>
    </row>
    <row r="535" spans="41:45" x14ac:dyDescent="0.25">
      <c r="AO535" t="str">
        <f t="shared" si="60"/>
        <v/>
      </c>
      <c r="AP535" t="str">
        <f t="shared" si="61"/>
        <v/>
      </c>
      <c r="AQ535" t="str">
        <f t="shared" si="62"/>
        <v/>
      </c>
      <c r="AS535" t="str">
        <f t="shared" si="59"/>
        <v/>
      </c>
    </row>
    <row r="536" spans="41:45" x14ac:dyDescent="0.25">
      <c r="AO536" t="str">
        <f t="shared" si="60"/>
        <v/>
      </c>
      <c r="AP536" t="str">
        <f t="shared" si="61"/>
        <v/>
      </c>
      <c r="AQ536" t="str">
        <f t="shared" si="62"/>
        <v/>
      </c>
      <c r="AS536" t="str">
        <f t="shared" si="59"/>
        <v/>
      </c>
    </row>
    <row r="537" spans="41:45" x14ac:dyDescent="0.25">
      <c r="AO537" t="str">
        <f t="shared" si="60"/>
        <v/>
      </c>
      <c r="AP537" t="str">
        <f t="shared" si="61"/>
        <v/>
      </c>
      <c r="AQ537" t="str">
        <f t="shared" si="62"/>
        <v/>
      </c>
      <c r="AS537" t="str">
        <f t="shared" si="59"/>
        <v/>
      </c>
    </row>
    <row r="538" spans="41:45" x14ac:dyDescent="0.25">
      <c r="AO538" t="str">
        <f t="shared" si="60"/>
        <v/>
      </c>
      <c r="AP538" t="str">
        <f t="shared" si="61"/>
        <v/>
      </c>
      <c r="AQ538" t="str">
        <f t="shared" si="62"/>
        <v/>
      </c>
      <c r="AS538" t="str">
        <f t="shared" si="59"/>
        <v/>
      </c>
    </row>
    <row r="539" spans="41:45" x14ac:dyDescent="0.25">
      <c r="AO539" t="str">
        <f t="shared" si="60"/>
        <v/>
      </c>
      <c r="AP539" t="str">
        <f t="shared" si="61"/>
        <v/>
      </c>
      <c r="AQ539" t="str">
        <f t="shared" si="62"/>
        <v/>
      </c>
      <c r="AS539" t="str">
        <f t="shared" si="59"/>
        <v/>
      </c>
    </row>
    <row r="540" spans="41:45" x14ac:dyDescent="0.25">
      <c r="AO540" t="str">
        <f t="shared" si="60"/>
        <v/>
      </c>
      <c r="AP540" t="str">
        <f t="shared" si="61"/>
        <v/>
      </c>
      <c r="AQ540" t="str">
        <f t="shared" si="62"/>
        <v/>
      </c>
      <c r="AS540" t="str">
        <f t="shared" si="59"/>
        <v/>
      </c>
    </row>
    <row r="541" spans="41:45" x14ac:dyDescent="0.25">
      <c r="AO541" t="str">
        <f t="shared" si="60"/>
        <v/>
      </c>
      <c r="AP541" t="str">
        <f t="shared" si="61"/>
        <v/>
      </c>
      <c r="AQ541" t="str">
        <f t="shared" si="62"/>
        <v/>
      </c>
      <c r="AS541" t="str">
        <f t="shared" si="59"/>
        <v/>
      </c>
    </row>
    <row r="542" spans="41:45" x14ac:dyDescent="0.25">
      <c r="AO542" t="str">
        <f t="shared" si="60"/>
        <v/>
      </c>
      <c r="AP542" t="str">
        <f t="shared" si="61"/>
        <v/>
      </c>
      <c r="AQ542" t="str">
        <f t="shared" si="62"/>
        <v/>
      </c>
      <c r="AS542" t="str">
        <f t="shared" si="59"/>
        <v/>
      </c>
    </row>
    <row r="543" spans="41:45" x14ac:dyDescent="0.25">
      <c r="AO543" t="str">
        <f t="shared" si="60"/>
        <v/>
      </c>
      <c r="AP543" t="str">
        <f t="shared" si="61"/>
        <v/>
      </c>
      <c r="AQ543" t="str">
        <f t="shared" si="62"/>
        <v/>
      </c>
      <c r="AS543" t="str">
        <f t="shared" si="59"/>
        <v/>
      </c>
    </row>
    <row r="544" spans="41:45" x14ac:dyDescent="0.25">
      <c r="AO544" t="str">
        <f t="shared" si="60"/>
        <v/>
      </c>
      <c r="AP544" t="str">
        <f t="shared" si="61"/>
        <v/>
      </c>
      <c r="AQ544" t="str">
        <f t="shared" si="62"/>
        <v/>
      </c>
      <c r="AS544" t="str">
        <f t="shared" si="59"/>
        <v/>
      </c>
    </row>
    <row r="545" spans="41:45" x14ac:dyDescent="0.25">
      <c r="AO545" t="str">
        <f t="shared" si="60"/>
        <v/>
      </c>
      <c r="AP545" t="str">
        <f t="shared" si="61"/>
        <v/>
      </c>
      <c r="AQ545" t="str">
        <f t="shared" si="62"/>
        <v/>
      </c>
      <c r="AS545" t="str">
        <f t="shared" si="59"/>
        <v/>
      </c>
    </row>
    <row r="546" spans="41:45" x14ac:dyDescent="0.25">
      <c r="AO546" t="str">
        <f t="shared" si="60"/>
        <v/>
      </c>
      <c r="AP546" t="str">
        <f t="shared" si="61"/>
        <v/>
      </c>
      <c r="AQ546" t="str">
        <f t="shared" si="62"/>
        <v/>
      </c>
      <c r="AS546" t="str">
        <f t="shared" si="59"/>
        <v/>
      </c>
    </row>
    <row r="547" spans="41:45" x14ac:dyDescent="0.25">
      <c r="AO547" t="str">
        <f t="shared" si="60"/>
        <v/>
      </c>
      <c r="AP547" t="str">
        <f t="shared" si="61"/>
        <v/>
      </c>
      <c r="AQ547" t="str">
        <f t="shared" si="62"/>
        <v/>
      </c>
      <c r="AS547" t="str">
        <f t="shared" si="59"/>
        <v/>
      </c>
    </row>
    <row r="548" spans="41:45" x14ac:dyDescent="0.25">
      <c r="AO548" t="str">
        <f t="shared" si="60"/>
        <v/>
      </c>
      <c r="AP548" t="str">
        <f t="shared" si="61"/>
        <v/>
      </c>
      <c r="AQ548" t="str">
        <f t="shared" si="62"/>
        <v/>
      </c>
      <c r="AS548" t="str">
        <f t="shared" si="59"/>
        <v/>
      </c>
    </row>
    <row r="549" spans="41:45" x14ac:dyDescent="0.25">
      <c r="AO549" t="str">
        <f t="shared" si="60"/>
        <v/>
      </c>
      <c r="AP549" t="str">
        <f t="shared" si="61"/>
        <v/>
      </c>
      <c r="AQ549" t="str">
        <f t="shared" si="62"/>
        <v/>
      </c>
      <c r="AS549" t="str">
        <f t="shared" si="59"/>
        <v/>
      </c>
    </row>
    <row r="550" spans="41:45" x14ac:dyDescent="0.25">
      <c r="AO550" t="str">
        <f t="shared" si="60"/>
        <v/>
      </c>
      <c r="AP550" t="str">
        <f t="shared" si="61"/>
        <v/>
      </c>
      <c r="AQ550" t="str">
        <f t="shared" si="62"/>
        <v/>
      </c>
      <c r="AS550" t="str">
        <f t="shared" si="59"/>
        <v/>
      </c>
    </row>
    <row r="551" spans="41:45" x14ac:dyDescent="0.25">
      <c r="AO551" t="str">
        <f t="shared" si="60"/>
        <v/>
      </c>
      <c r="AP551" t="str">
        <f t="shared" si="61"/>
        <v/>
      </c>
      <c r="AQ551" t="str">
        <f t="shared" si="62"/>
        <v/>
      </c>
      <c r="AS551" t="str">
        <f t="shared" si="59"/>
        <v/>
      </c>
    </row>
    <row r="552" spans="41:45" x14ac:dyDescent="0.25">
      <c r="AO552" t="str">
        <f t="shared" si="60"/>
        <v/>
      </c>
      <c r="AP552" t="str">
        <f t="shared" si="61"/>
        <v/>
      </c>
      <c r="AQ552" t="str">
        <f t="shared" si="62"/>
        <v/>
      </c>
      <c r="AS552" t="str">
        <f t="shared" si="59"/>
        <v/>
      </c>
    </row>
    <row r="553" spans="41:45" x14ac:dyDescent="0.25">
      <c r="AO553" t="str">
        <f t="shared" si="60"/>
        <v/>
      </c>
      <c r="AP553" t="str">
        <f t="shared" si="61"/>
        <v/>
      </c>
      <c r="AQ553" t="str">
        <f t="shared" si="62"/>
        <v/>
      </c>
      <c r="AS553" t="str">
        <f t="shared" si="59"/>
        <v/>
      </c>
    </row>
    <row r="554" spans="41:45" x14ac:dyDescent="0.25">
      <c r="AO554" t="str">
        <f t="shared" si="60"/>
        <v/>
      </c>
      <c r="AP554" t="str">
        <f t="shared" si="61"/>
        <v/>
      </c>
      <c r="AQ554" t="str">
        <f t="shared" si="62"/>
        <v/>
      </c>
      <c r="AS554" t="str">
        <f t="shared" si="59"/>
        <v/>
      </c>
    </row>
    <row r="555" spans="41:45" x14ac:dyDescent="0.25">
      <c r="AO555" t="str">
        <f t="shared" si="60"/>
        <v/>
      </c>
      <c r="AP555" t="str">
        <f t="shared" si="61"/>
        <v/>
      </c>
      <c r="AQ555" t="str">
        <f t="shared" si="62"/>
        <v/>
      </c>
      <c r="AS555" t="str">
        <f t="shared" si="59"/>
        <v/>
      </c>
    </row>
    <row r="556" spans="41:45" x14ac:dyDescent="0.25">
      <c r="AO556" t="str">
        <f t="shared" si="60"/>
        <v/>
      </c>
      <c r="AP556" t="str">
        <f t="shared" si="61"/>
        <v/>
      </c>
      <c r="AQ556" t="str">
        <f t="shared" si="62"/>
        <v/>
      </c>
      <c r="AS556" t="str">
        <f t="shared" si="59"/>
        <v/>
      </c>
    </row>
    <row r="557" spans="41:45" x14ac:dyDescent="0.25">
      <c r="AO557" t="str">
        <f t="shared" si="60"/>
        <v/>
      </c>
      <c r="AP557" t="str">
        <f t="shared" si="61"/>
        <v/>
      </c>
      <c r="AQ557" t="str">
        <f t="shared" si="62"/>
        <v/>
      </c>
      <c r="AS557" t="str">
        <f t="shared" si="59"/>
        <v/>
      </c>
    </row>
    <row r="558" spans="41:45" x14ac:dyDescent="0.25">
      <c r="AO558" t="str">
        <f t="shared" si="60"/>
        <v/>
      </c>
      <c r="AP558" t="str">
        <f t="shared" si="61"/>
        <v/>
      </c>
      <c r="AQ558" t="str">
        <f t="shared" si="62"/>
        <v/>
      </c>
      <c r="AS558" t="str">
        <f t="shared" si="59"/>
        <v/>
      </c>
    </row>
    <row r="559" spans="41:45" x14ac:dyDescent="0.25">
      <c r="AO559" t="str">
        <f t="shared" si="60"/>
        <v/>
      </c>
      <c r="AP559" t="str">
        <f t="shared" si="61"/>
        <v/>
      </c>
      <c r="AQ559" t="str">
        <f t="shared" si="62"/>
        <v/>
      </c>
      <c r="AS559" t="str">
        <f t="shared" si="59"/>
        <v/>
      </c>
    </row>
    <row r="560" spans="41:45" x14ac:dyDescent="0.25">
      <c r="AO560" t="str">
        <f t="shared" si="60"/>
        <v/>
      </c>
      <c r="AP560" t="str">
        <f t="shared" si="61"/>
        <v/>
      </c>
      <c r="AQ560" t="str">
        <f t="shared" si="62"/>
        <v/>
      </c>
      <c r="AS560" t="str">
        <f t="shared" si="59"/>
        <v/>
      </c>
    </row>
    <row r="561" spans="41:45" x14ac:dyDescent="0.25">
      <c r="AO561" t="str">
        <f t="shared" si="60"/>
        <v/>
      </c>
      <c r="AP561" t="str">
        <f t="shared" si="61"/>
        <v/>
      </c>
      <c r="AQ561" t="str">
        <f t="shared" si="62"/>
        <v/>
      </c>
      <c r="AS561" t="str">
        <f t="shared" si="59"/>
        <v/>
      </c>
    </row>
    <row r="562" spans="41:45" x14ac:dyDescent="0.25">
      <c r="AO562" t="str">
        <f t="shared" si="60"/>
        <v/>
      </c>
      <c r="AP562" t="str">
        <f t="shared" si="61"/>
        <v/>
      </c>
      <c r="AQ562" t="str">
        <f t="shared" si="62"/>
        <v/>
      </c>
      <c r="AS562" t="str">
        <f t="shared" si="59"/>
        <v/>
      </c>
    </row>
    <row r="563" spans="41:45" x14ac:dyDescent="0.25">
      <c r="AO563" t="str">
        <f t="shared" si="60"/>
        <v/>
      </c>
      <c r="AP563" t="str">
        <f t="shared" si="61"/>
        <v/>
      </c>
      <c r="AQ563" t="str">
        <f t="shared" si="62"/>
        <v/>
      </c>
      <c r="AS563" t="str">
        <f t="shared" si="59"/>
        <v/>
      </c>
    </row>
    <row r="564" spans="41:45" x14ac:dyDescent="0.25">
      <c r="AO564" t="str">
        <f t="shared" si="60"/>
        <v/>
      </c>
      <c r="AP564" t="str">
        <f t="shared" si="61"/>
        <v/>
      </c>
      <c r="AQ564" t="str">
        <f t="shared" si="62"/>
        <v/>
      </c>
      <c r="AS564" t="str">
        <f t="shared" si="59"/>
        <v/>
      </c>
    </row>
    <row r="565" spans="41:45" x14ac:dyDescent="0.25">
      <c r="AO565" t="str">
        <f t="shared" si="60"/>
        <v/>
      </c>
      <c r="AP565" t="str">
        <f t="shared" si="61"/>
        <v/>
      </c>
      <c r="AQ565" t="str">
        <f t="shared" si="62"/>
        <v/>
      </c>
      <c r="AS565" t="str">
        <f t="shared" si="59"/>
        <v/>
      </c>
    </row>
    <row r="566" spans="41:45" x14ac:dyDescent="0.25">
      <c r="AO566" t="str">
        <f t="shared" si="60"/>
        <v/>
      </c>
      <c r="AP566" t="str">
        <f t="shared" si="61"/>
        <v/>
      </c>
      <c r="AQ566" t="str">
        <f t="shared" si="62"/>
        <v/>
      </c>
      <c r="AS566" t="str">
        <f t="shared" si="59"/>
        <v/>
      </c>
    </row>
    <row r="567" spans="41:45" x14ac:dyDescent="0.25">
      <c r="AO567" t="str">
        <f t="shared" si="60"/>
        <v/>
      </c>
      <c r="AP567" t="str">
        <f t="shared" si="61"/>
        <v/>
      </c>
      <c r="AQ567" t="str">
        <f t="shared" si="62"/>
        <v/>
      </c>
      <c r="AS567" t="str">
        <f t="shared" si="59"/>
        <v/>
      </c>
    </row>
    <row r="568" spans="41:45" x14ac:dyDescent="0.25">
      <c r="AO568" t="str">
        <f t="shared" si="60"/>
        <v/>
      </c>
      <c r="AP568" t="str">
        <f t="shared" si="61"/>
        <v/>
      </c>
      <c r="AQ568" t="str">
        <f t="shared" si="62"/>
        <v/>
      </c>
      <c r="AS568" t="str">
        <f t="shared" si="59"/>
        <v/>
      </c>
    </row>
    <row r="569" spans="41:45" x14ac:dyDescent="0.25">
      <c r="AO569" t="str">
        <f t="shared" si="60"/>
        <v/>
      </c>
      <c r="AP569" t="str">
        <f t="shared" si="61"/>
        <v/>
      </c>
      <c r="AQ569" t="str">
        <f t="shared" si="62"/>
        <v/>
      </c>
      <c r="AS569" t="str">
        <f t="shared" si="59"/>
        <v/>
      </c>
    </row>
    <row r="570" spans="41:45" x14ac:dyDescent="0.25">
      <c r="AO570" t="str">
        <f t="shared" si="60"/>
        <v/>
      </c>
      <c r="AP570" t="str">
        <f t="shared" si="61"/>
        <v/>
      </c>
      <c r="AQ570" t="str">
        <f t="shared" si="62"/>
        <v/>
      </c>
      <c r="AS570" t="str">
        <f t="shared" si="59"/>
        <v/>
      </c>
    </row>
    <row r="571" spans="41:45" x14ac:dyDescent="0.25">
      <c r="AO571" t="str">
        <f t="shared" si="60"/>
        <v/>
      </c>
      <c r="AP571" t="str">
        <f t="shared" si="61"/>
        <v/>
      </c>
      <c r="AQ571" t="str">
        <f t="shared" si="62"/>
        <v/>
      </c>
      <c r="AS571" t="str">
        <f t="shared" si="59"/>
        <v/>
      </c>
    </row>
    <row r="572" spans="41:45" x14ac:dyDescent="0.25">
      <c r="AO572" t="str">
        <f t="shared" si="60"/>
        <v/>
      </c>
      <c r="AP572" t="str">
        <f t="shared" si="61"/>
        <v/>
      </c>
      <c r="AQ572" t="str">
        <f t="shared" si="62"/>
        <v/>
      </c>
      <c r="AS572" t="str">
        <f t="shared" si="59"/>
        <v/>
      </c>
    </row>
    <row r="573" spans="41:45" x14ac:dyDescent="0.25">
      <c r="AO573" t="str">
        <f t="shared" si="60"/>
        <v/>
      </c>
      <c r="AP573" t="str">
        <f t="shared" si="61"/>
        <v/>
      </c>
      <c r="AQ573" t="str">
        <f t="shared" si="62"/>
        <v/>
      </c>
      <c r="AS573" t="str">
        <f t="shared" si="59"/>
        <v/>
      </c>
    </row>
    <row r="574" spans="41:45" x14ac:dyDescent="0.25">
      <c r="AO574" t="str">
        <f t="shared" si="60"/>
        <v/>
      </c>
      <c r="AP574" t="str">
        <f t="shared" si="61"/>
        <v/>
      </c>
      <c r="AQ574" t="str">
        <f t="shared" si="62"/>
        <v/>
      </c>
      <c r="AS574" t="str">
        <f t="shared" si="59"/>
        <v/>
      </c>
    </row>
    <row r="575" spans="41:45" x14ac:dyDescent="0.25">
      <c r="AO575" t="str">
        <f t="shared" si="60"/>
        <v/>
      </c>
      <c r="AP575" t="str">
        <f t="shared" si="61"/>
        <v/>
      </c>
      <c r="AQ575" t="str">
        <f t="shared" si="62"/>
        <v/>
      </c>
      <c r="AS575" t="str">
        <f t="shared" si="59"/>
        <v/>
      </c>
    </row>
    <row r="576" spans="41:45" x14ac:dyDescent="0.25">
      <c r="AO576" t="str">
        <f t="shared" si="60"/>
        <v/>
      </c>
      <c r="AP576" t="str">
        <f t="shared" si="61"/>
        <v/>
      </c>
      <c r="AQ576" t="str">
        <f t="shared" si="62"/>
        <v/>
      </c>
      <c r="AS576" t="str">
        <f t="shared" si="59"/>
        <v/>
      </c>
    </row>
    <row r="577" spans="41:45" x14ac:dyDescent="0.25">
      <c r="AO577" t="str">
        <f t="shared" si="60"/>
        <v/>
      </c>
      <c r="AP577" t="str">
        <f t="shared" si="61"/>
        <v/>
      </c>
      <c r="AQ577" t="str">
        <f t="shared" si="62"/>
        <v/>
      </c>
      <c r="AS577" t="str">
        <f t="shared" si="59"/>
        <v/>
      </c>
    </row>
    <row r="578" spans="41:45" x14ac:dyDescent="0.25">
      <c r="AO578" t="str">
        <f t="shared" si="60"/>
        <v/>
      </c>
      <c r="AP578" t="str">
        <f t="shared" si="61"/>
        <v/>
      </c>
      <c r="AQ578" t="str">
        <f t="shared" si="62"/>
        <v/>
      </c>
      <c r="AS578" t="str">
        <f t="shared" ref="AS578:AS641" si="63">IF(AND(Y578&gt;=LARGE($Y$2:$Y$100, 10), Z578&gt;=LARGE($Z$2:$Z$100, 10), AA578&gt;=LARGE($AA$2:$AA$100, 10)), AA578, "")</f>
        <v/>
      </c>
    </row>
    <row r="579" spans="41:45" x14ac:dyDescent="0.25">
      <c r="AO579" t="str">
        <f t="shared" ref="AO579:AO642" si="64">IF(AND(Y579&gt;=LARGE($Y$2:$Y$100, 10), Z579&gt;=LARGE($Z$2:$Z$100, 10), AA579&gt;=LARGE($AA$2:$AA$100, 10)), A579, "")</f>
        <v/>
      </c>
      <c r="AP579" t="str">
        <f t="shared" ref="AP579:AP642" si="65">IF(AND(Y579&gt;=LARGE($Y$2:$Y$100, 10), Z579&gt;=LARGE($Z$2:$Z$100, 10), AA579&gt;=LARGE($AA$2:$AA$100, 10)), C579, "")</f>
        <v/>
      </c>
      <c r="AQ579" t="str">
        <f t="shared" si="62"/>
        <v/>
      </c>
      <c r="AS579" t="str">
        <f t="shared" si="63"/>
        <v/>
      </c>
    </row>
    <row r="580" spans="41:45" x14ac:dyDescent="0.25">
      <c r="AO580" t="str">
        <f t="shared" si="64"/>
        <v/>
      </c>
      <c r="AP580" t="str">
        <f t="shared" si="65"/>
        <v/>
      </c>
      <c r="AQ580" t="str">
        <f t="shared" ref="AQ580:AQ643" si="66">IF(AND(Y580&gt;=LARGE($Y$2:$Y$100, 10), Y580&gt;=LARGE($Z$2:$Z$100, 10), AA580&gt;=LARGE($AA$2:$AA$100, 10)), Y580, "")</f>
        <v/>
      </c>
      <c r="AS580" t="str">
        <f t="shared" si="63"/>
        <v/>
      </c>
    </row>
    <row r="581" spans="41:45" x14ac:dyDescent="0.25">
      <c r="AO581" t="str">
        <f t="shared" si="64"/>
        <v/>
      </c>
      <c r="AP581" t="str">
        <f t="shared" si="65"/>
        <v/>
      </c>
      <c r="AQ581" t="str">
        <f t="shared" si="66"/>
        <v/>
      </c>
      <c r="AS581" t="str">
        <f t="shared" si="63"/>
        <v/>
      </c>
    </row>
    <row r="582" spans="41:45" x14ac:dyDescent="0.25">
      <c r="AO582" t="str">
        <f t="shared" si="64"/>
        <v/>
      </c>
      <c r="AP582" t="str">
        <f t="shared" si="65"/>
        <v/>
      </c>
      <c r="AQ582" t="str">
        <f t="shared" si="66"/>
        <v/>
      </c>
      <c r="AS582" t="str">
        <f t="shared" si="63"/>
        <v/>
      </c>
    </row>
    <row r="583" spans="41:45" x14ac:dyDescent="0.25">
      <c r="AO583" t="str">
        <f t="shared" si="64"/>
        <v/>
      </c>
      <c r="AP583" t="str">
        <f t="shared" si="65"/>
        <v/>
      </c>
      <c r="AQ583" t="str">
        <f t="shared" si="66"/>
        <v/>
      </c>
      <c r="AS583" t="str">
        <f t="shared" si="63"/>
        <v/>
      </c>
    </row>
    <row r="584" spans="41:45" x14ac:dyDescent="0.25">
      <c r="AO584" t="str">
        <f t="shared" si="64"/>
        <v/>
      </c>
      <c r="AP584" t="str">
        <f t="shared" si="65"/>
        <v/>
      </c>
      <c r="AQ584" t="str">
        <f t="shared" si="66"/>
        <v/>
      </c>
      <c r="AS584" t="str">
        <f t="shared" si="63"/>
        <v/>
      </c>
    </row>
    <row r="585" spans="41:45" x14ac:dyDescent="0.25">
      <c r="AO585" t="str">
        <f t="shared" si="64"/>
        <v/>
      </c>
      <c r="AP585" t="str">
        <f t="shared" si="65"/>
        <v/>
      </c>
      <c r="AQ585" t="str">
        <f t="shared" si="66"/>
        <v/>
      </c>
      <c r="AS585" t="str">
        <f t="shared" si="63"/>
        <v/>
      </c>
    </row>
    <row r="586" spans="41:45" x14ac:dyDescent="0.25">
      <c r="AO586" t="str">
        <f t="shared" si="64"/>
        <v/>
      </c>
      <c r="AP586" t="str">
        <f t="shared" si="65"/>
        <v/>
      </c>
      <c r="AQ586" t="str">
        <f t="shared" si="66"/>
        <v/>
      </c>
      <c r="AS586" t="str">
        <f t="shared" si="63"/>
        <v/>
      </c>
    </row>
    <row r="587" spans="41:45" x14ac:dyDescent="0.25">
      <c r="AO587" t="str">
        <f t="shared" si="64"/>
        <v/>
      </c>
      <c r="AP587" t="str">
        <f t="shared" si="65"/>
        <v/>
      </c>
      <c r="AQ587" t="str">
        <f t="shared" si="66"/>
        <v/>
      </c>
      <c r="AS587" t="str">
        <f t="shared" si="63"/>
        <v/>
      </c>
    </row>
    <row r="588" spans="41:45" x14ac:dyDescent="0.25">
      <c r="AO588" t="str">
        <f t="shared" si="64"/>
        <v/>
      </c>
      <c r="AP588" t="str">
        <f t="shared" si="65"/>
        <v/>
      </c>
      <c r="AQ588" t="str">
        <f t="shared" si="66"/>
        <v/>
      </c>
      <c r="AS588" t="str">
        <f t="shared" si="63"/>
        <v/>
      </c>
    </row>
    <row r="589" spans="41:45" x14ac:dyDescent="0.25">
      <c r="AO589" t="str">
        <f t="shared" si="64"/>
        <v/>
      </c>
      <c r="AP589" t="str">
        <f t="shared" si="65"/>
        <v/>
      </c>
      <c r="AQ589" t="str">
        <f t="shared" si="66"/>
        <v/>
      </c>
      <c r="AS589" t="str">
        <f t="shared" si="63"/>
        <v/>
      </c>
    </row>
    <row r="590" spans="41:45" x14ac:dyDescent="0.25">
      <c r="AO590" t="str">
        <f t="shared" si="64"/>
        <v/>
      </c>
      <c r="AP590" t="str">
        <f t="shared" si="65"/>
        <v/>
      </c>
      <c r="AQ590" t="str">
        <f t="shared" si="66"/>
        <v/>
      </c>
      <c r="AS590" t="str">
        <f t="shared" si="63"/>
        <v/>
      </c>
    </row>
    <row r="591" spans="41:45" x14ac:dyDescent="0.25">
      <c r="AO591" t="str">
        <f t="shared" si="64"/>
        <v/>
      </c>
      <c r="AP591" t="str">
        <f t="shared" si="65"/>
        <v/>
      </c>
      <c r="AQ591" t="str">
        <f t="shared" si="66"/>
        <v/>
      </c>
      <c r="AS591" t="str">
        <f t="shared" si="63"/>
        <v/>
      </c>
    </row>
    <row r="592" spans="41:45" x14ac:dyDescent="0.25">
      <c r="AO592" t="str">
        <f t="shared" si="64"/>
        <v/>
      </c>
      <c r="AP592" t="str">
        <f t="shared" si="65"/>
        <v/>
      </c>
      <c r="AQ592" t="str">
        <f t="shared" si="66"/>
        <v/>
      </c>
      <c r="AS592" t="str">
        <f t="shared" si="63"/>
        <v/>
      </c>
    </row>
    <row r="593" spans="41:45" x14ac:dyDescent="0.25">
      <c r="AO593" t="str">
        <f t="shared" si="64"/>
        <v/>
      </c>
      <c r="AP593" t="str">
        <f t="shared" si="65"/>
        <v/>
      </c>
      <c r="AQ593" t="str">
        <f t="shared" si="66"/>
        <v/>
      </c>
      <c r="AS593" t="str">
        <f t="shared" si="63"/>
        <v/>
      </c>
    </row>
    <row r="594" spans="41:45" x14ac:dyDescent="0.25">
      <c r="AO594" t="str">
        <f t="shared" si="64"/>
        <v/>
      </c>
      <c r="AP594" t="str">
        <f t="shared" si="65"/>
        <v/>
      </c>
      <c r="AQ594" t="str">
        <f t="shared" si="66"/>
        <v/>
      </c>
      <c r="AS594" t="str">
        <f t="shared" si="63"/>
        <v/>
      </c>
    </row>
    <row r="595" spans="41:45" x14ac:dyDescent="0.25">
      <c r="AO595" t="str">
        <f t="shared" si="64"/>
        <v/>
      </c>
      <c r="AP595" t="str">
        <f t="shared" si="65"/>
        <v/>
      </c>
      <c r="AQ595" t="str">
        <f t="shared" si="66"/>
        <v/>
      </c>
      <c r="AS595" t="str">
        <f t="shared" si="63"/>
        <v/>
      </c>
    </row>
    <row r="596" spans="41:45" x14ac:dyDescent="0.25">
      <c r="AO596" t="str">
        <f t="shared" si="64"/>
        <v/>
      </c>
      <c r="AP596" t="str">
        <f t="shared" si="65"/>
        <v/>
      </c>
      <c r="AQ596" t="str">
        <f t="shared" si="66"/>
        <v/>
      </c>
      <c r="AS596" t="str">
        <f t="shared" si="63"/>
        <v/>
      </c>
    </row>
    <row r="597" spans="41:45" x14ac:dyDescent="0.25">
      <c r="AO597" t="str">
        <f t="shared" si="64"/>
        <v/>
      </c>
      <c r="AP597" t="str">
        <f t="shared" si="65"/>
        <v/>
      </c>
      <c r="AQ597" t="str">
        <f t="shared" si="66"/>
        <v/>
      </c>
      <c r="AS597" t="str">
        <f t="shared" si="63"/>
        <v/>
      </c>
    </row>
    <row r="598" spans="41:45" x14ac:dyDescent="0.25">
      <c r="AO598" t="str">
        <f t="shared" si="64"/>
        <v/>
      </c>
      <c r="AP598" t="str">
        <f t="shared" si="65"/>
        <v/>
      </c>
      <c r="AQ598" t="str">
        <f t="shared" si="66"/>
        <v/>
      </c>
      <c r="AS598" t="str">
        <f t="shared" si="63"/>
        <v/>
      </c>
    </row>
    <row r="599" spans="41:45" x14ac:dyDescent="0.25">
      <c r="AO599" t="str">
        <f t="shared" si="64"/>
        <v/>
      </c>
      <c r="AP599" t="str">
        <f t="shared" si="65"/>
        <v/>
      </c>
      <c r="AQ599" t="str">
        <f t="shared" si="66"/>
        <v/>
      </c>
      <c r="AS599" t="str">
        <f t="shared" si="63"/>
        <v/>
      </c>
    </row>
    <row r="600" spans="41:45" x14ac:dyDescent="0.25">
      <c r="AO600" t="str">
        <f t="shared" si="64"/>
        <v/>
      </c>
      <c r="AP600" t="str">
        <f t="shared" si="65"/>
        <v/>
      </c>
      <c r="AQ600" t="str">
        <f t="shared" si="66"/>
        <v/>
      </c>
      <c r="AS600" t="str">
        <f t="shared" si="63"/>
        <v/>
      </c>
    </row>
    <row r="601" spans="41:45" x14ac:dyDescent="0.25">
      <c r="AO601" t="str">
        <f t="shared" si="64"/>
        <v/>
      </c>
      <c r="AP601" t="str">
        <f t="shared" si="65"/>
        <v/>
      </c>
      <c r="AQ601" t="str">
        <f t="shared" si="66"/>
        <v/>
      </c>
      <c r="AS601" t="str">
        <f t="shared" si="63"/>
        <v/>
      </c>
    </row>
    <row r="602" spans="41:45" x14ac:dyDescent="0.25">
      <c r="AO602" t="str">
        <f t="shared" si="64"/>
        <v/>
      </c>
      <c r="AP602" t="str">
        <f t="shared" si="65"/>
        <v/>
      </c>
      <c r="AQ602" t="str">
        <f t="shared" si="66"/>
        <v/>
      </c>
      <c r="AS602" t="str">
        <f t="shared" si="63"/>
        <v/>
      </c>
    </row>
    <row r="603" spans="41:45" x14ac:dyDescent="0.25">
      <c r="AO603" t="str">
        <f t="shared" si="64"/>
        <v/>
      </c>
      <c r="AP603" t="str">
        <f t="shared" si="65"/>
        <v/>
      </c>
      <c r="AQ603" t="str">
        <f t="shared" si="66"/>
        <v/>
      </c>
      <c r="AS603" t="str">
        <f t="shared" si="63"/>
        <v/>
      </c>
    </row>
    <row r="604" spans="41:45" x14ac:dyDescent="0.25">
      <c r="AO604" t="str">
        <f t="shared" si="64"/>
        <v/>
      </c>
      <c r="AP604" t="str">
        <f t="shared" si="65"/>
        <v/>
      </c>
      <c r="AQ604" t="str">
        <f t="shared" si="66"/>
        <v/>
      </c>
      <c r="AS604" t="str">
        <f t="shared" si="63"/>
        <v/>
      </c>
    </row>
    <row r="605" spans="41:45" x14ac:dyDescent="0.25">
      <c r="AO605" t="str">
        <f t="shared" si="64"/>
        <v/>
      </c>
      <c r="AP605" t="str">
        <f t="shared" si="65"/>
        <v/>
      </c>
      <c r="AQ605" t="str">
        <f t="shared" si="66"/>
        <v/>
      </c>
      <c r="AS605" t="str">
        <f t="shared" si="63"/>
        <v/>
      </c>
    </row>
    <row r="606" spans="41:45" x14ac:dyDescent="0.25">
      <c r="AO606" t="str">
        <f t="shared" si="64"/>
        <v/>
      </c>
      <c r="AP606" t="str">
        <f t="shared" si="65"/>
        <v/>
      </c>
      <c r="AQ606" t="str">
        <f t="shared" si="66"/>
        <v/>
      </c>
      <c r="AS606" t="str">
        <f t="shared" si="63"/>
        <v/>
      </c>
    </row>
    <row r="607" spans="41:45" x14ac:dyDescent="0.25">
      <c r="AO607" t="str">
        <f t="shared" si="64"/>
        <v/>
      </c>
      <c r="AP607" t="str">
        <f t="shared" si="65"/>
        <v/>
      </c>
      <c r="AQ607" t="str">
        <f t="shared" si="66"/>
        <v/>
      </c>
      <c r="AS607" t="str">
        <f t="shared" si="63"/>
        <v/>
      </c>
    </row>
    <row r="608" spans="41:45" x14ac:dyDescent="0.25">
      <c r="AO608" t="str">
        <f t="shared" si="64"/>
        <v/>
      </c>
      <c r="AP608" t="str">
        <f t="shared" si="65"/>
        <v/>
      </c>
      <c r="AQ608" t="str">
        <f t="shared" si="66"/>
        <v/>
      </c>
      <c r="AS608" t="str">
        <f t="shared" si="63"/>
        <v/>
      </c>
    </row>
    <row r="609" spans="41:45" x14ac:dyDescent="0.25">
      <c r="AO609" t="str">
        <f t="shared" si="64"/>
        <v/>
      </c>
      <c r="AP609" t="str">
        <f t="shared" si="65"/>
        <v/>
      </c>
      <c r="AQ609" t="str">
        <f t="shared" si="66"/>
        <v/>
      </c>
      <c r="AS609" t="str">
        <f t="shared" si="63"/>
        <v/>
      </c>
    </row>
    <row r="610" spans="41:45" x14ac:dyDescent="0.25">
      <c r="AO610" t="str">
        <f t="shared" si="64"/>
        <v/>
      </c>
      <c r="AP610" t="str">
        <f t="shared" si="65"/>
        <v/>
      </c>
      <c r="AQ610" t="str">
        <f t="shared" si="66"/>
        <v/>
      </c>
      <c r="AS610" t="str">
        <f t="shared" si="63"/>
        <v/>
      </c>
    </row>
    <row r="611" spans="41:45" x14ac:dyDescent="0.25">
      <c r="AO611" t="str">
        <f t="shared" si="64"/>
        <v/>
      </c>
      <c r="AP611" t="str">
        <f t="shared" si="65"/>
        <v/>
      </c>
      <c r="AQ611" t="str">
        <f t="shared" si="66"/>
        <v/>
      </c>
      <c r="AS611" t="str">
        <f t="shared" si="63"/>
        <v/>
      </c>
    </row>
    <row r="612" spans="41:45" x14ac:dyDescent="0.25">
      <c r="AO612" t="str">
        <f t="shared" si="64"/>
        <v/>
      </c>
      <c r="AP612" t="str">
        <f t="shared" si="65"/>
        <v/>
      </c>
      <c r="AQ612" t="str">
        <f t="shared" si="66"/>
        <v/>
      </c>
      <c r="AS612" t="str">
        <f t="shared" si="63"/>
        <v/>
      </c>
    </row>
    <row r="613" spans="41:45" x14ac:dyDescent="0.25">
      <c r="AO613" t="str">
        <f t="shared" si="64"/>
        <v/>
      </c>
      <c r="AP613" t="str">
        <f t="shared" si="65"/>
        <v/>
      </c>
      <c r="AQ613" t="str">
        <f t="shared" si="66"/>
        <v/>
      </c>
      <c r="AS613" t="str">
        <f t="shared" si="63"/>
        <v/>
      </c>
    </row>
    <row r="614" spans="41:45" x14ac:dyDescent="0.25">
      <c r="AO614" t="str">
        <f t="shared" si="64"/>
        <v/>
      </c>
      <c r="AP614" t="str">
        <f t="shared" si="65"/>
        <v/>
      </c>
      <c r="AQ614" t="str">
        <f t="shared" si="66"/>
        <v/>
      </c>
      <c r="AS614" t="str">
        <f t="shared" si="63"/>
        <v/>
      </c>
    </row>
    <row r="615" spans="41:45" x14ac:dyDescent="0.25">
      <c r="AO615" t="str">
        <f t="shared" si="64"/>
        <v/>
      </c>
      <c r="AP615" t="str">
        <f t="shared" si="65"/>
        <v/>
      </c>
      <c r="AQ615" t="str">
        <f t="shared" si="66"/>
        <v/>
      </c>
      <c r="AS615" t="str">
        <f t="shared" si="63"/>
        <v/>
      </c>
    </row>
    <row r="616" spans="41:45" x14ac:dyDescent="0.25">
      <c r="AO616" t="str">
        <f t="shared" si="64"/>
        <v/>
      </c>
      <c r="AP616" t="str">
        <f t="shared" si="65"/>
        <v/>
      </c>
      <c r="AQ616" t="str">
        <f t="shared" si="66"/>
        <v/>
      </c>
      <c r="AS616" t="str">
        <f t="shared" si="63"/>
        <v/>
      </c>
    </row>
    <row r="617" spans="41:45" x14ac:dyDescent="0.25">
      <c r="AO617" t="str">
        <f t="shared" si="64"/>
        <v/>
      </c>
      <c r="AP617" t="str">
        <f t="shared" si="65"/>
        <v/>
      </c>
      <c r="AQ617" t="str">
        <f t="shared" si="66"/>
        <v/>
      </c>
      <c r="AS617" t="str">
        <f t="shared" si="63"/>
        <v/>
      </c>
    </row>
    <row r="618" spans="41:45" x14ac:dyDescent="0.25">
      <c r="AO618" t="str">
        <f t="shared" si="64"/>
        <v/>
      </c>
      <c r="AP618" t="str">
        <f t="shared" si="65"/>
        <v/>
      </c>
      <c r="AQ618" t="str">
        <f t="shared" si="66"/>
        <v/>
      </c>
      <c r="AS618" t="str">
        <f t="shared" si="63"/>
        <v/>
      </c>
    </row>
    <row r="619" spans="41:45" x14ac:dyDescent="0.25">
      <c r="AO619" t="str">
        <f t="shared" si="64"/>
        <v/>
      </c>
      <c r="AP619" t="str">
        <f t="shared" si="65"/>
        <v/>
      </c>
      <c r="AQ619" t="str">
        <f t="shared" si="66"/>
        <v/>
      </c>
      <c r="AS619" t="str">
        <f t="shared" si="63"/>
        <v/>
      </c>
    </row>
    <row r="620" spans="41:45" x14ac:dyDescent="0.25">
      <c r="AO620" t="str">
        <f t="shared" si="64"/>
        <v/>
      </c>
      <c r="AP620" t="str">
        <f t="shared" si="65"/>
        <v/>
      </c>
      <c r="AQ620" t="str">
        <f t="shared" si="66"/>
        <v/>
      </c>
      <c r="AS620" t="str">
        <f t="shared" si="63"/>
        <v/>
      </c>
    </row>
    <row r="621" spans="41:45" x14ac:dyDescent="0.25">
      <c r="AO621" t="str">
        <f t="shared" si="64"/>
        <v/>
      </c>
      <c r="AP621" t="str">
        <f t="shared" si="65"/>
        <v/>
      </c>
      <c r="AQ621" t="str">
        <f t="shared" si="66"/>
        <v/>
      </c>
      <c r="AS621" t="str">
        <f t="shared" si="63"/>
        <v/>
      </c>
    </row>
    <row r="622" spans="41:45" x14ac:dyDescent="0.25">
      <c r="AO622" t="str">
        <f t="shared" si="64"/>
        <v/>
      </c>
      <c r="AP622" t="str">
        <f t="shared" si="65"/>
        <v/>
      </c>
      <c r="AQ622" t="str">
        <f t="shared" si="66"/>
        <v/>
      </c>
      <c r="AS622" t="str">
        <f t="shared" si="63"/>
        <v/>
      </c>
    </row>
    <row r="623" spans="41:45" x14ac:dyDescent="0.25">
      <c r="AO623" t="str">
        <f t="shared" si="64"/>
        <v/>
      </c>
      <c r="AP623" t="str">
        <f t="shared" si="65"/>
        <v/>
      </c>
      <c r="AQ623" t="str">
        <f t="shared" si="66"/>
        <v/>
      </c>
      <c r="AS623" t="str">
        <f t="shared" si="63"/>
        <v/>
      </c>
    </row>
    <row r="624" spans="41:45" x14ac:dyDescent="0.25">
      <c r="AO624" t="str">
        <f t="shared" si="64"/>
        <v/>
      </c>
      <c r="AP624" t="str">
        <f t="shared" si="65"/>
        <v/>
      </c>
      <c r="AQ624" t="str">
        <f t="shared" si="66"/>
        <v/>
      </c>
      <c r="AS624" t="str">
        <f t="shared" si="63"/>
        <v/>
      </c>
    </row>
    <row r="625" spans="41:45" x14ac:dyDescent="0.25">
      <c r="AO625" t="str">
        <f t="shared" si="64"/>
        <v/>
      </c>
      <c r="AP625" t="str">
        <f t="shared" si="65"/>
        <v/>
      </c>
      <c r="AQ625" t="str">
        <f t="shared" si="66"/>
        <v/>
      </c>
      <c r="AS625" t="str">
        <f t="shared" si="63"/>
        <v/>
      </c>
    </row>
    <row r="626" spans="41:45" x14ac:dyDescent="0.25">
      <c r="AO626" t="str">
        <f t="shared" si="64"/>
        <v/>
      </c>
      <c r="AP626" t="str">
        <f t="shared" si="65"/>
        <v/>
      </c>
      <c r="AQ626" t="str">
        <f t="shared" si="66"/>
        <v/>
      </c>
      <c r="AS626" t="str">
        <f t="shared" si="63"/>
        <v/>
      </c>
    </row>
    <row r="627" spans="41:45" x14ac:dyDescent="0.25">
      <c r="AO627" t="str">
        <f t="shared" si="64"/>
        <v/>
      </c>
      <c r="AP627" t="str">
        <f t="shared" si="65"/>
        <v/>
      </c>
      <c r="AQ627" t="str">
        <f t="shared" si="66"/>
        <v/>
      </c>
      <c r="AS627" t="str">
        <f t="shared" si="63"/>
        <v/>
      </c>
    </row>
    <row r="628" spans="41:45" x14ac:dyDescent="0.25">
      <c r="AO628" t="str">
        <f t="shared" si="64"/>
        <v/>
      </c>
      <c r="AP628" t="str">
        <f t="shared" si="65"/>
        <v/>
      </c>
      <c r="AQ628" t="str">
        <f t="shared" si="66"/>
        <v/>
      </c>
      <c r="AS628" t="str">
        <f t="shared" si="63"/>
        <v/>
      </c>
    </row>
    <row r="629" spans="41:45" x14ac:dyDescent="0.25">
      <c r="AO629" t="str">
        <f t="shared" si="64"/>
        <v/>
      </c>
      <c r="AP629" t="str">
        <f t="shared" si="65"/>
        <v/>
      </c>
      <c r="AQ629" t="str">
        <f t="shared" si="66"/>
        <v/>
      </c>
      <c r="AS629" t="str">
        <f t="shared" si="63"/>
        <v/>
      </c>
    </row>
    <row r="630" spans="41:45" x14ac:dyDescent="0.25">
      <c r="AO630" t="str">
        <f t="shared" si="64"/>
        <v/>
      </c>
      <c r="AP630" t="str">
        <f t="shared" si="65"/>
        <v/>
      </c>
      <c r="AQ630" t="str">
        <f t="shared" si="66"/>
        <v/>
      </c>
      <c r="AS630" t="str">
        <f t="shared" si="63"/>
        <v/>
      </c>
    </row>
    <row r="631" spans="41:45" x14ac:dyDescent="0.25">
      <c r="AO631" t="str">
        <f t="shared" si="64"/>
        <v/>
      </c>
      <c r="AP631" t="str">
        <f t="shared" si="65"/>
        <v/>
      </c>
      <c r="AQ631" t="str">
        <f t="shared" si="66"/>
        <v/>
      </c>
      <c r="AS631" t="str">
        <f t="shared" si="63"/>
        <v/>
      </c>
    </row>
    <row r="632" spans="41:45" x14ac:dyDescent="0.25">
      <c r="AO632" t="str">
        <f t="shared" si="64"/>
        <v/>
      </c>
      <c r="AP632" t="str">
        <f t="shared" si="65"/>
        <v/>
      </c>
      <c r="AQ632" t="str">
        <f t="shared" si="66"/>
        <v/>
      </c>
      <c r="AS632" t="str">
        <f t="shared" si="63"/>
        <v/>
      </c>
    </row>
    <row r="633" spans="41:45" x14ac:dyDescent="0.25">
      <c r="AO633" t="str">
        <f t="shared" si="64"/>
        <v/>
      </c>
      <c r="AP633" t="str">
        <f t="shared" si="65"/>
        <v/>
      </c>
      <c r="AQ633" t="str">
        <f t="shared" si="66"/>
        <v/>
      </c>
      <c r="AS633" t="str">
        <f t="shared" si="63"/>
        <v/>
      </c>
    </row>
    <row r="634" spans="41:45" x14ac:dyDescent="0.25">
      <c r="AO634" t="str">
        <f t="shared" si="64"/>
        <v/>
      </c>
      <c r="AP634" t="str">
        <f t="shared" si="65"/>
        <v/>
      </c>
      <c r="AQ634" t="str">
        <f t="shared" si="66"/>
        <v/>
      </c>
      <c r="AS634" t="str">
        <f t="shared" si="63"/>
        <v/>
      </c>
    </row>
    <row r="635" spans="41:45" x14ac:dyDescent="0.25">
      <c r="AO635" t="str">
        <f t="shared" si="64"/>
        <v/>
      </c>
      <c r="AP635" t="str">
        <f t="shared" si="65"/>
        <v/>
      </c>
      <c r="AQ635" t="str">
        <f t="shared" si="66"/>
        <v/>
      </c>
      <c r="AS635" t="str">
        <f t="shared" si="63"/>
        <v/>
      </c>
    </row>
    <row r="636" spans="41:45" x14ac:dyDescent="0.25">
      <c r="AO636" t="str">
        <f t="shared" si="64"/>
        <v/>
      </c>
      <c r="AP636" t="str">
        <f t="shared" si="65"/>
        <v/>
      </c>
      <c r="AQ636" t="str">
        <f t="shared" si="66"/>
        <v/>
      </c>
      <c r="AS636" t="str">
        <f t="shared" si="63"/>
        <v/>
      </c>
    </row>
    <row r="637" spans="41:45" x14ac:dyDescent="0.25">
      <c r="AO637" t="str">
        <f t="shared" si="64"/>
        <v/>
      </c>
      <c r="AP637" t="str">
        <f t="shared" si="65"/>
        <v/>
      </c>
      <c r="AQ637" t="str">
        <f t="shared" si="66"/>
        <v/>
      </c>
      <c r="AS637" t="str">
        <f t="shared" si="63"/>
        <v/>
      </c>
    </row>
    <row r="638" spans="41:45" x14ac:dyDescent="0.25">
      <c r="AO638" t="str">
        <f t="shared" si="64"/>
        <v/>
      </c>
      <c r="AP638" t="str">
        <f t="shared" si="65"/>
        <v/>
      </c>
      <c r="AQ638" t="str">
        <f t="shared" si="66"/>
        <v/>
      </c>
      <c r="AS638" t="str">
        <f t="shared" si="63"/>
        <v/>
      </c>
    </row>
    <row r="639" spans="41:45" x14ac:dyDescent="0.25">
      <c r="AO639" t="str">
        <f t="shared" si="64"/>
        <v/>
      </c>
      <c r="AP639" t="str">
        <f t="shared" si="65"/>
        <v/>
      </c>
      <c r="AQ639" t="str">
        <f t="shared" si="66"/>
        <v/>
      </c>
      <c r="AS639" t="str">
        <f t="shared" si="63"/>
        <v/>
      </c>
    </row>
    <row r="640" spans="41:45" x14ac:dyDescent="0.25">
      <c r="AO640" t="str">
        <f t="shared" si="64"/>
        <v/>
      </c>
      <c r="AP640" t="str">
        <f t="shared" si="65"/>
        <v/>
      </c>
      <c r="AQ640" t="str">
        <f t="shared" si="66"/>
        <v/>
      </c>
      <c r="AS640" t="str">
        <f t="shared" si="63"/>
        <v/>
      </c>
    </row>
    <row r="641" spans="41:45" x14ac:dyDescent="0.25">
      <c r="AO641" t="str">
        <f t="shared" si="64"/>
        <v/>
      </c>
      <c r="AP641" t="str">
        <f t="shared" si="65"/>
        <v/>
      </c>
      <c r="AQ641" t="str">
        <f t="shared" si="66"/>
        <v/>
      </c>
      <c r="AS641" t="str">
        <f t="shared" si="63"/>
        <v/>
      </c>
    </row>
    <row r="642" spans="41:45" x14ac:dyDescent="0.25">
      <c r="AO642" t="str">
        <f t="shared" si="64"/>
        <v/>
      </c>
      <c r="AP642" t="str">
        <f t="shared" si="65"/>
        <v/>
      </c>
      <c r="AQ642" t="str">
        <f t="shared" si="66"/>
        <v/>
      </c>
      <c r="AS642" t="str">
        <f t="shared" ref="AS642:AS677" si="67">IF(AND(Y642&gt;=LARGE($Y$2:$Y$100, 10), Z642&gt;=LARGE($Z$2:$Z$100, 10), AA642&gt;=LARGE($AA$2:$AA$100, 10)), AA642, "")</f>
        <v/>
      </c>
    </row>
    <row r="643" spans="41:45" x14ac:dyDescent="0.25">
      <c r="AO643" t="str">
        <f t="shared" ref="AO643:AO677" si="68">IF(AND(Y643&gt;=LARGE($Y$2:$Y$100, 10), Z643&gt;=LARGE($Z$2:$Z$100, 10), AA643&gt;=LARGE($AA$2:$AA$100, 10)), A643, "")</f>
        <v/>
      </c>
      <c r="AP643" t="str">
        <f t="shared" ref="AP643:AP667" si="69">IF(AND(Y643&gt;=LARGE($Y$2:$Y$100, 10), Z643&gt;=LARGE($Z$2:$Z$100, 10), AA643&gt;=LARGE($AA$2:$AA$100, 10)), C643, "")</f>
        <v/>
      </c>
      <c r="AQ643" t="str">
        <f t="shared" si="66"/>
        <v/>
      </c>
      <c r="AS643" t="str">
        <f t="shared" si="67"/>
        <v/>
      </c>
    </row>
    <row r="644" spans="41:45" x14ac:dyDescent="0.25">
      <c r="AO644" t="str">
        <f t="shared" si="68"/>
        <v/>
      </c>
      <c r="AP644" t="str">
        <f t="shared" si="69"/>
        <v/>
      </c>
      <c r="AQ644" t="str">
        <f t="shared" ref="AQ644:AQ671" si="70">IF(AND(Y644&gt;=LARGE($Y$2:$Y$100, 10), Y644&gt;=LARGE($Z$2:$Z$100, 10), AA644&gt;=LARGE($AA$2:$AA$100, 10)), Y644, "")</f>
        <v/>
      </c>
      <c r="AS644" t="str">
        <f t="shared" si="67"/>
        <v/>
      </c>
    </row>
    <row r="645" spans="41:45" x14ac:dyDescent="0.25">
      <c r="AO645" t="str">
        <f t="shared" si="68"/>
        <v/>
      </c>
      <c r="AP645" t="str">
        <f t="shared" si="69"/>
        <v/>
      </c>
      <c r="AQ645" t="str">
        <f t="shared" si="70"/>
        <v/>
      </c>
      <c r="AS645" t="str">
        <f t="shared" si="67"/>
        <v/>
      </c>
    </row>
    <row r="646" spans="41:45" x14ac:dyDescent="0.25">
      <c r="AO646" t="str">
        <f t="shared" si="68"/>
        <v/>
      </c>
      <c r="AP646" t="str">
        <f t="shared" si="69"/>
        <v/>
      </c>
      <c r="AQ646" t="str">
        <f t="shared" si="70"/>
        <v/>
      </c>
      <c r="AS646" t="str">
        <f t="shared" si="67"/>
        <v/>
      </c>
    </row>
    <row r="647" spans="41:45" x14ac:dyDescent="0.25">
      <c r="AO647" t="str">
        <f t="shared" si="68"/>
        <v/>
      </c>
      <c r="AP647" t="str">
        <f t="shared" si="69"/>
        <v/>
      </c>
      <c r="AQ647" t="str">
        <f t="shared" si="70"/>
        <v/>
      </c>
      <c r="AS647" t="str">
        <f t="shared" si="67"/>
        <v/>
      </c>
    </row>
    <row r="648" spans="41:45" x14ac:dyDescent="0.25">
      <c r="AO648" t="str">
        <f t="shared" si="68"/>
        <v/>
      </c>
      <c r="AP648" t="str">
        <f t="shared" si="69"/>
        <v/>
      </c>
      <c r="AQ648" t="str">
        <f t="shared" si="70"/>
        <v/>
      </c>
      <c r="AS648" t="str">
        <f t="shared" si="67"/>
        <v/>
      </c>
    </row>
    <row r="649" spans="41:45" x14ac:dyDescent="0.25">
      <c r="AO649" t="str">
        <f t="shared" si="68"/>
        <v/>
      </c>
      <c r="AP649" t="str">
        <f t="shared" si="69"/>
        <v/>
      </c>
      <c r="AQ649" t="str">
        <f t="shared" si="70"/>
        <v/>
      </c>
      <c r="AS649" t="str">
        <f t="shared" si="67"/>
        <v/>
      </c>
    </row>
    <row r="650" spans="41:45" x14ac:dyDescent="0.25">
      <c r="AO650" t="str">
        <f t="shared" si="68"/>
        <v/>
      </c>
      <c r="AP650" t="str">
        <f t="shared" si="69"/>
        <v/>
      </c>
      <c r="AQ650" t="str">
        <f t="shared" si="70"/>
        <v/>
      </c>
      <c r="AS650" t="str">
        <f t="shared" si="67"/>
        <v/>
      </c>
    </row>
    <row r="651" spans="41:45" x14ac:dyDescent="0.25">
      <c r="AO651" t="str">
        <f t="shared" si="68"/>
        <v/>
      </c>
      <c r="AP651" t="str">
        <f t="shared" si="69"/>
        <v/>
      </c>
      <c r="AQ651" t="str">
        <f t="shared" si="70"/>
        <v/>
      </c>
      <c r="AS651" t="str">
        <f t="shared" si="67"/>
        <v/>
      </c>
    </row>
    <row r="652" spans="41:45" x14ac:dyDescent="0.25">
      <c r="AO652" t="str">
        <f t="shared" si="68"/>
        <v/>
      </c>
      <c r="AP652" t="str">
        <f t="shared" si="69"/>
        <v/>
      </c>
      <c r="AQ652" t="str">
        <f t="shared" si="70"/>
        <v/>
      </c>
      <c r="AS652" t="str">
        <f t="shared" si="67"/>
        <v/>
      </c>
    </row>
    <row r="653" spans="41:45" x14ac:dyDescent="0.25">
      <c r="AO653" t="str">
        <f t="shared" si="68"/>
        <v/>
      </c>
      <c r="AP653" t="str">
        <f t="shared" si="69"/>
        <v/>
      </c>
      <c r="AQ653" t="str">
        <f t="shared" si="70"/>
        <v/>
      </c>
      <c r="AS653" t="str">
        <f t="shared" si="67"/>
        <v/>
      </c>
    </row>
    <row r="654" spans="41:45" x14ac:dyDescent="0.25">
      <c r="AO654" t="str">
        <f t="shared" si="68"/>
        <v/>
      </c>
      <c r="AP654" t="str">
        <f t="shared" si="69"/>
        <v/>
      </c>
      <c r="AQ654" t="str">
        <f t="shared" si="70"/>
        <v/>
      </c>
      <c r="AS654" t="str">
        <f t="shared" si="67"/>
        <v/>
      </c>
    </row>
    <row r="655" spans="41:45" x14ac:dyDescent="0.25">
      <c r="AO655" t="str">
        <f t="shared" si="68"/>
        <v/>
      </c>
      <c r="AP655" t="str">
        <f t="shared" si="69"/>
        <v/>
      </c>
      <c r="AQ655" t="str">
        <f t="shared" si="70"/>
        <v/>
      </c>
      <c r="AS655" t="str">
        <f t="shared" si="67"/>
        <v/>
      </c>
    </row>
    <row r="656" spans="41:45" x14ac:dyDescent="0.25">
      <c r="AO656" t="str">
        <f t="shared" si="68"/>
        <v/>
      </c>
      <c r="AP656" t="str">
        <f t="shared" si="69"/>
        <v/>
      </c>
      <c r="AQ656" t="str">
        <f t="shared" si="70"/>
        <v/>
      </c>
      <c r="AS656" t="str">
        <f t="shared" si="67"/>
        <v/>
      </c>
    </row>
    <row r="657" spans="41:45" x14ac:dyDescent="0.25">
      <c r="AO657" t="str">
        <f t="shared" si="68"/>
        <v/>
      </c>
      <c r="AP657" t="str">
        <f t="shared" si="69"/>
        <v/>
      </c>
      <c r="AQ657" t="str">
        <f t="shared" si="70"/>
        <v/>
      </c>
      <c r="AS657" t="str">
        <f t="shared" si="67"/>
        <v/>
      </c>
    </row>
    <row r="658" spans="41:45" x14ac:dyDescent="0.25">
      <c r="AO658" t="str">
        <f t="shared" si="68"/>
        <v/>
      </c>
      <c r="AP658" t="str">
        <f t="shared" si="69"/>
        <v/>
      </c>
      <c r="AQ658" t="str">
        <f t="shared" si="70"/>
        <v/>
      </c>
      <c r="AS658" t="str">
        <f t="shared" si="67"/>
        <v/>
      </c>
    </row>
    <row r="659" spans="41:45" x14ac:dyDescent="0.25">
      <c r="AO659" t="str">
        <f t="shared" si="68"/>
        <v/>
      </c>
      <c r="AP659" t="str">
        <f t="shared" si="69"/>
        <v/>
      </c>
      <c r="AQ659" t="str">
        <f t="shared" si="70"/>
        <v/>
      </c>
      <c r="AS659" t="str">
        <f t="shared" si="67"/>
        <v/>
      </c>
    </row>
    <row r="660" spans="41:45" x14ac:dyDescent="0.25">
      <c r="AO660" t="str">
        <f t="shared" si="68"/>
        <v/>
      </c>
      <c r="AP660" t="str">
        <f t="shared" si="69"/>
        <v/>
      </c>
      <c r="AQ660" t="str">
        <f t="shared" si="70"/>
        <v/>
      </c>
      <c r="AS660" t="str">
        <f t="shared" si="67"/>
        <v/>
      </c>
    </row>
    <row r="661" spans="41:45" x14ac:dyDescent="0.25">
      <c r="AO661" t="str">
        <f t="shared" si="68"/>
        <v/>
      </c>
      <c r="AP661" t="str">
        <f t="shared" si="69"/>
        <v/>
      </c>
      <c r="AQ661" t="str">
        <f t="shared" si="70"/>
        <v/>
      </c>
      <c r="AS661" t="str">
        <f t="shared" si="67"/>
        <v/>
      </c>
    </row>
    <row r="662" spans="41:45" x14ac:dyDescent="0.25">
      <c r="AO662" t="str">
        <f t="shared" si="68"/>
        <v/>
      </c>
      <c r="AP662" t="str">
        <f t="shared" si="69"/>
        <v/>
      </c>
      <c r="AQ662" t="str">
        <f t="shared" si="70"/>
        <v/>
      </c>
      <c r="AS662" t="str">
        <f t="shared" si="67"/>
        <v/>
      </c>
    </row>
    <row r="663" spans="41:45" x14ac:dyDescent="0.25">
      <c r="AO663" t="str">
        <f t="shared" si="68"/>
        <v/>
      </c>
      <c r="AP663" t="str">
        <f t="shared" si="69"/>
        <v/>
      </c>
      <c r="AQ663" t="str">
        <f t="shared" si="70"/>
        <v/>
      </c>
      <c r="AS663" t="str">
        <f t="shared" si="67"/>
        <v/>
      </c>
    </row>
    <row r="664" spans="41:45" x14ac:dyDescent="0.25">
      <c r="AO664" t="str">
        <f t="shared" si="68"/>
        <v/>
      </c>
      <c r="AP664" t="str">
        <f t="shared" si="69"/>
        <v/>
      </c>
      <c r="AQ664" t="str">
        <f t="shared" si="70"/>
        <v/>
      </c>
      <c r="AS664" t="str">
        <f t="shared" si="67"/>
        <v/>
      </c>
    </row>
    <row r="665" spans="41:45" x14ac:dyDescent="0.25">
      <c r="AO665" t="str">
        <f t="shared" si="68"/>
        <v/>
      </c>
      <c r="AP665" t="str">
        <f t="shared" si="69"/>
        <v/>
      </c>
      <c r="AQ665" t="str">
        <f t="shared" si="70"/>
        <v/>
      </c>
      <c r="AS665" t="str">
        <f t="shared" si="67"/>
        <v/>
      </c>
    </row>
    <row r="666" spans="41:45" x14ac:dyDescent="0.25">
      <c r="AO666" t="str">
        <f t="shared" si="68"/>
        <v/>
      </c>
      <c r="AP666" t="str">
        <f t="shared" si="69"/>
        <v/>
      </c>
      <c r="AQ666" t="str">
        <f t="shared" si="70"/>
        <v/>
      </c>
      <c r="AS666" t="str">
        <f t="shared" si="67"/>
        <v/>
      </c>
    </row>
    <row r="667" spans="41:45" x14ac:dyDescent="0.25">
      <c r="AO667" t="str">
        <f t="shared" si="68"/>
        <v/>
      </c>
      <c r="AP667" t="str">
        <f t="shared" si="69"/>
        <v/>
      </c>
      <c r="AQ667" t="str">
        <f t="shared" si="70"/>
        <v/>
      </c>
      <c r="AS667" t="str">
        <f t="shared" si="67"/>
        <v/>
      </c>
    </row>
    <row r="668" spans="41:45" x14ac:dyDescent="0.25">
      <c r="AO668" t="str">
        <f t="shared" si="68"/>
        <v/>
      </c>
      <c r="AQ668" t="str">
        <f t="shared" si="70"/>
        <v/>
      </c>
      <c r="AS668" t="str">
        <f t="shared" si="67"/>
        <v/>
      </c>
    </row>
    <row r="669" spans="41:45" x14ac:dyDescent="0.25">
      <c r="AO669" t="str">
        <f t="shared" si="68"/>
        <v/>
      </c>
      <c r="AQ669" t="str">
        <f t="shared" si="70"/>
        <v/>
      </c>
      <c r="AS669" t="str">
        <f t="shared" si="67"/>
        <v/>
      </c>
    </row>
    <row r="670" spans="41:45" x14ac:dyDescent="0.25">
      <c r="AO670" t="str">
        <f t="shared" si="68"/>
        <v/>
      </c>
      <c r="AQ670" t="str">
        <f t="shared" si="70"/>
        <v/>
      </c>
      <c r="AS670" t="str">
        <f t="shared" si="67"/>
        <v/>
      </c>
    </row>
    <row r="671" spans="41:45" x14ac:dyDescent="0.25">
      <c r="AO671" t="str">
        <f t="shared" si="68"/>
        <v/>
      </c>
      <c r="AQ671" t="str">
        <f t="shared" si="70"/>
        <v/>
      </c>
      <c r="AS671" t="str">
        <f t="shared" si="67"/>
        <v/>
      </c>
    </row>
    <row r="672" spans="41:45" x14ac:dyDescent="0.25">
      <c r="AO672" t="str">
        <f t="shared" si="68"/>
        <v/>
      </c>
      <c r="AQ672" t="str">
        <f t="shared" ref="AQ672:AQ677" si="71">IF(AND(Y672&gt;=LARGE($Y$2:$Y$100, 10), Z672&gt;=LARGE($Z$2:$Z$100, 10), AA672&gt;=LARGE($AA$2:$AA$100, 10)), Y672, "")</f>
        <v/>
      </c>
      <c r="AS672" t="str">
        <f t="shared" si="67"/>
        <v/>
      </c>
    </row>
    <row r="673" spans="41:45" x14ac:dyDescent="0.25">
      <c r="AO673" t="str">
        <f t="shared" si="68"/>
        <v/>
      </c>
      <c r="AQ673" t="str">
        <f t="shared" si="71"/>
        <v/>
      </c>
      <c r="AS673" t="str">
        <f t="shared" si="67"/>
        <v/>
      </c>
    </row>
    <row r="674" spans="41:45" x14ac:dyDescent="0.25">
      <c r="AO674" t="str">
        <f t="shared" si="68"/>
        <v/>
      </c>
      <c r="AQ674" t="str">
        <f t="shared" si="71"/>
        <v/>
      </c>
      <c r="AS674" t="str">
        <f t="shared" si="67"/>
        <v/>
      </c>
    </row>
    <row r="675" spans="41:45" x14ac:dyDescent="0.25">
      <c r="AO675" t="str">
        <f t="shared" si="68"/>
        <v/>
      </c>
      <c r="AQ675" t="str">
        <f t="shared" si="71"/>
        <v/>
      </c>
      <c r="AS675" t="str">
        <f t="shared" si="67"/>
        <v/>
      </c>
    </row>
    <row r="676" spans="41:45" x14ac:dyDescent="0.25">
      <c r="AO676" t="str">
        <f t="shared" si="68"/>
        <v/>
      </c>
      <c r="AQ676" t="str">
        <f t="shared" si="71"/>
        <v/>
      </c>
      <c r="AS676" t="str">
        <f t="shared" si="67"/>
        <v/>
      </c>
    </row>
    <row r="677" spans="41:45" x14ac:dyDescent="0.25">
      <c r="AO677" t="str">
        <f t="shared" si="68"/>
        <v/>
      </c>
      <c r="AQ677" t="str">
        <f t="shared" si="71"/>
        <v/>
      </c>
      <c r="AS677" t="str">
        <f t="shared" si="67"/>
        <v/>
      </c>
    </row>
  </sheetData>
  <autoFilter ref="A1:M184" xr:uid="{FBB51828-0BA7-4859-ACFF-C1B221C40CB7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02F-A17B-418D-96F1-814EA409D056}">
  <dimension ref="A4:S111"/>
  <sheetViews>
    <sheetView topLeftCell="A5" zoomScale="70" zoomScaleNormal="70" workbookViewId="0">
      <selection activeCell="F68" sqref="F68"/>
    </sheetView>
  </sheetViews>
  <sheetFormatPr defaultRowHeight="15" x14ac:dyDescent="0.25"/>
  <cols>
    <col min="1" max="1" width="10.85546875" customWidth="1"/>
  </cols>
  <sheetData>
    <row r="4" spans="1:19" x14ac:dyDescent="0.25">
      <c r="A4" t="s">
        <v>382</v>
      </c>
      <c r="L4" t="str">
        <f>KQ!R8</f>
        <v>XuHuongNganh</v>
      </c>
      <c r="M4" t="str">
        <f>KQ!S8</f>
        <v>SucManhNganh</v>
      </c>
    </row>
    <row r="5" spans="1:19" x14ac:dyDescent="0.25">
      <c r="K5" t="str">
        <f>KQ!Q9</f>
        <v>BanLe</v>
      </c>
      <c r="L5">
        <f>KQ!R9</f>
        <v>60</v>
      </c>
      <c r="M5">
        <f>KQ!S9</f>
        <v>60</v>
      </c>
    </row>
    <row r="6" spans="1:19" x14ac:dyDescent="0.25">
      <c r="K6" t="str">
        <f>KQ!Q10</f>
        <v>Phongthu</v>
      </c>
      <c r="L6">
        <f>KQ!R10</f>
        <v>70</v>
      </c>
      <c r="M6">
        <f>KQ!S10</f>
        <v>65</v>
      </c>
      <c r="R6" t="s">
        <v>383</v>
      </c>
    </row>
    <row r="7" spans="1:19" x14ac:dyDescent="0.25">
      <c r="K7" t="str">
        <f>KQ!Q11</f>
        <v>HC-PhanBon-NN</v>
      </c>
      <c r="L7">
        <f>KQ!R11</f>
        <v>80</v>
      </c>
      <c r="M7">
        <f>KQ!S11</f>
        <v>60</v>
      </c>
    </row>
    <row r="8" spans="1:19" x14ac:dyDescent="0.25">
      <c r="K8" t="str">
        <f>KQ!Q12</f>
        <v>Xuatkhau</v>
      </c>
      <c r="L8">
        <f>KQ!R12</f>
        <v>60</v>
      </c>
      <c r="M8">
        <f>KQ!S12</f>
        <v>70</v>
      </c>
    </row>
    <row r="9" spans="1:19" x14ac:dyDescent="0.25">
      <c r="K9" t="str">
        <f>KQ!Q13</f>
        <v>BDS-KCN</v>
      </c>
      <c r="L9">
        <f>KQ!R13</f>
        <v>40</v>
      </c>
      <c r="M9">
        <f>KQ!S13</f>
        <v>60</v>
      </c>
    </row>
    <row r="10" spans="1:19" x14ac:dyDescent="0.25">
      <c r="S10">
        <v>1</v>
      </c>
    </row>
    <row r="22" spans="1:19" x14ac:dyDescent="0.25">
      <c r="L22" s="10" t="s">
        <v>236</v>
      </c>
      <c r="M22" s="10" t="s">
        <v>237</v>
      </c>
    </row>
    <row r="23" spans="1:19" x14ac:dyDescent="0.25">
      <c r="K23" t="str">
        <f>KQ!B32</f>
        <v>MWG</v>
      </c>
      <c r="L23">
        <f>KQ!D32</f>
        <v>90</v>
      </c>
      <c r="M23">
        <f>KQ!J32</f>
        <v>65.3</v>
      </c>
    </row>
    <row r="24" spans="1:19" x14ac:dyDescent="0.25">
      <c r="K24" t="str">
        <f>KQ!B33</f>
        <v>PET</v>
      </c>
      <c r="L24">
        <f>KQ!D33</f>
        <v>65</v>
      </c>
      <c r="M24">
        <f>KQ!J33</f>
        <v>62</v>
      </c>
      <c r="R24" t="s">
        <v>238</v>
      </c>
      <c r="S24">
        <v>2</v>
      </c>
    </row>
    <row r="25" spans="1:19" x14ac:dyDescent="0.25">
      <c r="K25" t="str">
        <f>KQ!B34</f>
        <v>PNJ</v>
      </c>
      <c r="L25">
        <f>KQ!D34</f>
        <v>60</v>
      </c>
      <c r="M25">
        <f>KQ!J34</f>
        <v>60.8</v>
      </c>
    </row>
    <row r="26" spans="1:19" x14ac:dyDescent="0.25">
      <c r="K26" t="str">
        <f>KQ!B35</f>
        <v>HAX</v>
      </c>
      <c r="L26">
        <f>KQ!D35</f>
        <v>65</v>
      </c>
      <c r="M26">
        <f>KQ!J35</f>
        <v>55.6</v>
      </c>
    </row>
    <row r="27" spans="1:19" x14ac:dyDescent="0.25">
      <c r="A27" t="s">
        <v>243</v>
      </c>
      <c r="K27" t="str">
        <f>KQ!B36</f>
        <v>ELC</v>
      </c>
      <c r="L27">
        <f>KQ!D36</f>
        <v>40</v>
      </c>
      <c r="M27">
        <f>KQ!J36</f>
        <v>52</v>
      </c>
    </row>
    <row r="37" spans="1:19" x14ac:dyDescent="0.25">
      <c r="S37">
        <v>3</v>
      </c>
    </row>
    <row r="39" spans="1:19" x14ac:dyDescent="0.25">
      <c r="L39" s="10" t="s">
        <v>236</v>
      </c>
      <c r="M39" s="10" t="s">
        <v>237</v>
      </c>
    </row>
    <row r="40" spans="1:19" x14ac:dyDescent="0.25">
      <c r="K40" t="str">
        <f>KQ!B38</f>
        <v>GEX</v>
      </c>
      <c r="L40">
        <f>KQ!D38</f>
        <v>90</v>
      </c>
      <c r="M40">
        <f>KQ!J38</f>
        <v>79.3</v>
      </c>
    </row>
    <row r="41" spans="1:19" x14ac:dyDescent="0.25">
      <c r="K41" t="str">
        <f>KQ!B39</f>
        <v>GAS</v>
      </c>
      <c r="L41">
        <f>KQ!D39</f>
        <v>60</v>
      </c>
      <c r="M41">
        <f>KQ!J39</f>
        <v>64.400000000000006</v>
      </c>
    </row>
    <row r="42" spans="1:19" x14ac:dyDescent="0.25">
      <c r="K42" t="str">
        <f>KQ!B40</f>
        <v>PVC</v>
      </c>
      <c r="L42">
        <f>KQ!D40</f>
        <v>60</v>
      </c>
      <c r="M42">
        <f>KQ!J40</f>
        <v>62.6</v>
      </c>
    </row>
    <row r="43" spans="1:19" x14ac:dyDescent="0.25">
      <c r="K43" t="str">
        <f>KQ!B41</f>
        <v>BVH</v>
      </c>
      <c r="L43">
        <f>KQ!D41</f>
        <v>90</v>
      </c>
      <c r="M43">
        <f>KQ!J41</f>
        <v>61.4</v>
      </c>
      <c r="R43" t="s">
        <v>239</v>
      </c>
    </row>
    <row r="44" spans="1:19" x14ac:dyDescent="0.25">
      <c r="A44" t="s">
        <v>244</v>
      </c>
      <c r="K44" t="str">
        <f>KQ!B42</f>
        <v>POW</v>
      </c>
      <c r="L44">
        <f>KQ!D42</f>
        <v>85</v>
      </c>
      <c r="M44">
        <f>KQ!J42</f>
        <v>60.9</v>
      </c>
    </row>
    <row r="53" spans="1:19" x14ac:dyDescent="0.25">
      <c r="S53">
        <v>4</v>
      </c>
    </row>
    <row r="55" spans="1:19" x14ac:dyDescent="0.25">
      <c r="L55" s="10" t="s">
        <v>236</v>
      </c>
      <c r="M55" s="10" t="s">
        <v>237</v>
      </c>
    </row>
    <row r="56" spans="1:19" x14ac:dyDescent="0.25">
      <c r="K56" t="str">
        <f>KQ!B44</f>
        <v>PAN</v>
      </c>
      <c r="L56">
        <f>KQ!D44</f>
        <v>90</v>
      </c>
      <c r="M56">
        <f>KQ!J44</f>
        <v>71.5</v>
      </c>
    </row>
    <row r="57" spans="1:19" x14ac:dyDescent="0.25">
      <c r="K57" t="str">
        <f>KQ!B45</f>
        <v>NAF</v>
      </c>
      <c r="L57">
        <f>KQ!D45</f>
        <v>90</v>
      </c>
      <c r="M57">
        <f>KQ!J45</f>
        <v>64.8</v>
      </c>
    </row>
    <row r="58" spans="1:19" x14ac:dyDescent="0.25">
      <c r="K58" t="str">
        <f>KQ!B46</f>
        <v>BAF</v>
      </c>
      <c r="L58">
        <f>KQ!D46</f>
        <v>90</v>
      </c>
      <c r="M58">
        <f>KQ!J46</f>
        <v>59.2</v>
      </c>
      <c r="R58" t="s">
        <v>232</v>
      </c>
    </row>
    <row r="59" spans="1:19" x14ac:dyDescent="0.25">
      <c r="K59" t="str">
        <f>KQ!B47</f>
        <v>TSC</v>
      </c>
      <c r="L59">
        <f>KQ!D47</f>
        <v>90</v>
      </c>
      <c r="M59">
        <f>KQ!J47</f>
        <v>59.1</v>
      </c>
    </row>
    <row r="60" spans="1:19" x14ac:dyDescent="0.25">
      <c r="K60" t="str">
        <f>KQ!B48</f>
        <v>MSN</v>
      </c>
      <c r="L60">
        <f>KQ!D48</f>
        <v>60</v>
      </c>
      <c r="M60">
        <f>KQ!J48</f>
        <v>54.1</v>
      </c>
    </row>
    <row r="62" spans="1:19" x14ac:dyDescent="0.25">
      <c r="A62" t="s">
        <v>241</v>
      </c>
    </row>
    <row r="69" spans="1:19" x14ac:dyDescent="0.25">
      <c r="S69">
        <v>5</v>
      </c>
    </row>
    <row r="71" spans="1:19" x14ac:dyDescent="0.25">
      <c r="L71" s="10" t="s">
        <v>236</v>
      </c>
      <c r="M71" s="10" t="s">
        <v>237</v>
      </c>
    </row>
    <row r="72" spans="1:19" x14ac:dyDescent="0.25">
      <c r="K72" t="str">
        <f>KQ!B50</f>
        <v>HAH</v>
      </c>
      <c r="L72">
        <f>KQ!D50</f>
        <v>90</v>
      </c>
      <c r="M72">
        <f>KQ!J50</f>
        <v>72.2</v>
      </c>
    </row>
    <row r="73" spans="1:19" x14ac:dyDescent="0.25">
      <c r="K73" t="str">
        <f>KQ!B51</f>
        <v>MSH</v>
      </c>
      <c r="L73">
        <f>KQ!D51</f>
        <v>90</v>
      </c>
      <c r="M73">
        <f>KQ!J51</f>
        <v>70</v>
      </c>
    </row>
    <row r="74" spans="1:19" x14ac:dyDescent="0.25">
      <c r="K74" t="str">
        <f>KQ!B52</f>
        <v>TCM</v>
      </c>
      <c r="L74">
        <f>KQ!D52</f>
        <v>40</v>
      </c>
      <c r="M74">
        <f>KQ!J52</f>
        <v>68.5</v>
      </c>
    </row>
    <row r="75" spans="1:19" x14ac:dyDescent="0.25">
      <c r="K75" t="str">
        <f>KQ!B53</f>
        <v>TNG</v>
      </c>
      <c r="L75">
        <f>KQ!D53</f>
        <v>60</v>
      </c>
      <c r="M75">
        <f>KQ!J53</f>
        <v>67.2</v>
      </c>
      <c r="R75" t="s">
        <v>240</v>
      </c>
    </row>
    <row r="76" spans="1:19" x14ac:dyDescent="0.25">
      <c r="K76" t="str">
        <f>KQ!B54</f>
        <v>VHC</v>
      </c>
      <c r="L76">
        <f>KQ!D54</f>
        <v>40</v>
      </c>
      <c r="M76">
        <f>KQ!J54</f>
        <v>59.7</v>
      </c>
    </row>
    <row r="77" spans="1:19" x14ac:dyDescent="0.25">
      <c r="A77" t="s">
        <v>152</v>
      </c>
    </row>
    <row r="86" spans="1:19" x14ac:dyDescent="0.25">
      <c r="S86">
        <v>6</v>
      </c>
    </row>
    <row r="87" spans="1:19" ht="26.25" x14ac:dyDescent="0.25">
      <c r="L87" s="10" t="s">
        <v>179</v>
      </c>
      <c r="M87" s="10" t="s">
        <v>171</v>
      </c>
    </row>
    <row r="88" spans="1:19" x14ac:dyDescent="0.25">
      <c r="K88" t="str">
        <f>KQ!B56</f>
        <v>PHR</v>
      </c>
      <c r="L88">
        <f>KQ!D56</f>
        <v>40</v>
      </c>
      <c r="M88">
        <f>KQ!J56</f>
        <v>65.5</v>
      </c>
    </row>
    <row r="89" spans="1:19" x14ac:dyDescent="0.25">
      <c r="K89" t="str">
        <f>KQ!B57</f>
        <v>GVR</v>
      </c>
      <c r="L89">
        <f>KQ!D57</f>
        <v>40</v>
      </c>
      <c r="M89">
        <f>KQ!J57</f>
        <v>61.4</v>
      </c>
    </row>
    <row r="90" spans="1:19" x14ac:dyDescent="0.25">
      <c r="K90" t="str">
        <f>KQ!B58</f>
        <v>IDC</v>
      </c>
      <c r="L90">
        <f>KQ!D58</f>
        <v>60</v>
      </c>
      <c r="M90">
        <f>KQ!J58</f>
        <v>61.1</v>
      </c>
    </row>
    <row r="91" spans="1:19" x14ac:dyDescent="0.25">
      <c r="K91" t="str">
        <f>KQ!B59</f>
        <v>LHG</v>
      </c>
      <c r="L91">
        <f>KQ!D59</f>
        <v>60</v>
      </c>
      <c r="M91">
        <f>KQ!J59</f>
        <v>60.9</v>
      </c>
    </row>
    <row r="92" spans="1:19" x14ac:dyDescent="0.25">
      <c r="K92" t="str">
        <f>KQ!B60</f>
        <v>SZC</v>
      </c>
      <c r="L92">
        <f>KQ!D60</f>
        <v>30</v>
      </c>
      <c r="M92">
        <f>KQ!J60</f>
        <v>58.1</v>
      </c>
    </row>
    <row r="93" spans="1:19" x14ac:dyDescent="0.25">
      <c r="R93" t="s">
        <v>147</v>
      </c>
    </row>
    <row r="94" spans="1:19" x14ac:dyDescent="0.25">
      <c r="A94" t="s">
        <v>242</v>
      </c>
    </row>
    <row r="105" spans="18:19" x14ac:dyDescent="0.25">
      <c r="S105">
        <v>7</v>
      </c>
    </row>
    <row r="111" spans="18:19" x14ac:dyDescent="0.25">
      <c r="R111" t="s">
        <v>363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F17E-6BC8-411E-9DB1-821C5AE818F7}">
  <dimension ref="A1:J4492"/>
  <sheetViews>
    <sheetView workbookViewId="0">
      <selection activeCell="A15" sqref="A15"/>
    </sheetView>
  </sheetViews>
  <sheetFormatPr defaultRowHeight="15" x14ac:dyDescent="0.25"/>
  <cols>
    <col min="2" max="2" width="10.42578125" bestFit="1" customWidth="1"/>
    <col min="8" max="8" width="10.42578125" style="1" bestFit="1" customWidth="1"/>
    <col min="9" max="9" width="10.42578125" style="1" customWidth="1"/>
    <col min="10" max="10" width="11.85546875" style="1" bestFit="1" customWidth="1"/>
    <col min="11" max="11" width="12.5703125" customWidth="1"/>
    <col min="12" max="13" width="8.7109375" customWidth="1"/>
  </cols>
  <sheetData>
    <row r="1" spans="1:7" ht="15.75" thickBot="1" x14ac:dyDescent="0.3">
      <c r="A1" s="12" t="s">
        <v>186</v>
      </c>
      <c r="B1" s="12" t="s">
        <v>0</v>
      </c>
      <c r="C1" s="12" t="s">
        <v>182</v>
      </c>
      <c r="D1" s="12" t="s">
        <v>183</v>
      </c>
      <c r="E1" s="12" t="s">
        <v>184</v>
      </c>
      <c r="F1" t="s">
        <v>201</v>
      </c>
      <c r="G1" t="s">
        <v>202</v>
      </c>
    </row>
    <row r="2" spans="1:7" ht="15.75" thickBot="1" x14ac:dyDescent="0.3">
      <c r="A2" s="12" t="s">
        <v>59</v>
      </c>
      <c r="B2" s="13">
        <v>45672</v>
      </c>
      <c r="C2" s="14">
        <v>25.09</v>
      </c>
      <c r="D2" s="14">
        <v>25.05</v>
      </c>
      <c r="E2" s="14">
        <v>24.8</v>
      </c>
      <c r="F2">
        <v>1</v>
      </c>
      <c r="G2">
        <v>1</v>
      </c>
    </row>
    <row r="3" spans="1:7" ht="15.75" thickBot="1" x14ac:dyDescent="0.3">
      <c r="A3" s="12" t="s">
        <v>102</v>
      </c>
      <c r="B3" s="13">
        <v>45672</v>
      </c>
      <c r="C3" s="14">
        <v>38.869999999999997</v>
      </c>
      <c r="D3" s="14">
        <v>38.44</v>
      </c>
      <c r="E3" s="14">
        <v>39.19</v>
      </c>
      <c r="F3">
        <v>0</v>
      </c>
      <c r="G3">
        <v>0</v>
      </c>
    </row>
    <row r="4" spans="1:7" ht="15.75" thickBot="1" x14ac:dyDescent="0.3">
      <c r="A4" s="12" t="s">
        <v>139</v>
      </c>
      <c r="B4" s="13">
        <v>45672</v>
      </c>
      <c r="C4" s="14">
        <v>51.04</v>
      </c>
      <c r="D4" s="14">
        <v>48.76</v>
      </c>
      <c r="E4" s="14">
        <v>45.04</v>
      </c>
      <c r="F4">
        <v>1</v>
      </c>
      <c r="G4">
        <v>1</v>
      </c>
    </row>
    <row r="5" spans="1:7" ht="15.75" thickBot="1" x14ac:dyDescent="0.3">
      <c r="A5" s="12" t="s">
        <v>60</v>
      </c>
      <c r="B5" s="13">
        <v>45672</v>
      </c>
      <c r="C5" s="14">
        <v>37.35</v>
      </c>
      <c r="D5" s="14">
        <v>36.11</v>
      </c>
      <c r="E5" s="14">
        <v>34.619999999999997</v>
      </c>
      <c r="F5">
        <v>1</v>
      </c>
      <c r="G5">
        <v>1</v>
      </c>
    </row>
    <row r="6" spans="1:7" ht="15.75" thickBot="1" x14ac:dyDescent="0.3">
      <c r="A6" s="12" t="s">
        <v>48</v>
      </c>
      <c r="B6" s="13">
        <v>45672</v>
      </c>
      <c r="C6" s="14">
        <v>149.13999999999999</v>
      </c>
      <c r="D6" s="14">
        <v>143.65</v>
      </c>
      <c r="E6" s="14">
        <v>135.32</v>
      </c>
      <c r="F6">
        <v>1</v>
      </c>
      <c r="G6">
        <v>1</v>
      </c>
    </row>
    <row r="7" spans="1:7" ht="15.75" thickBot="1" x14ac:dyDescent="0.3">
      <c r="A7" s="12" t="s">
        <v>107</v>
      </c>
      <c r="B7" s="13">
        <v>45672</v>
      </c>
      <c r="C7" s="14">
        <v>67.78</v>
      </c>
      <c r="D7" s="14">
        <v>68.53</v>
      </c>
      <c r="E7" s="14">
        <v>71.22</v>
      </c>
      <c r="F7">
        <v>0</v>
      </c>
      <c r="G7">
        <v>0</v>
      </c>
    </row>
    <row r="8" spans="1:7" ht="15.75" thickBot="1" x14ac:dyDescent="0.3">
      <c r="A8" s="12" t="s">
        <v>115</v>
      </c>
      <c r="B8" s="13">
        <v>45672</v>
      </c>
      <c r="C8" s="14">
        <v>29.81</v>
      </c>
      <c r="D8" s="14">
        <v>30.86</v>
      </c>
      <c r="E8" s="14">
        <v>33.07</v>
      </c>
      <c r="F8">
        <v>0</v>
      </c>
      <c r="G8">
        <v>0</v>
      </c>
    </row>
    <row r="9" spans="1:7" ht="15.75" thickBot="1" x14ac:dyDescent="0.3">
      <c r="A9" s="12" t="s">
        <v>105</v>
      </c>
      <c r="B9" s="13">
        <v>45672</v>
      </c>
      <c r="C9" s="14">
        <v>23.64</v>
      </c>
      <c r="D9" s="14">
        <v>22.51</v>
      </c>
      <c r="E9" s="14">
        <v>21.82</v>
      </c>
      <c r="F9">
        <v>1</v>
      </c>
      <c r="G9">
        <v>1</v>
      </c>
    </row>
    <row r="10" spans="1:7" ht="15.75" thickBot="1" x14ac:dyDescent="0.3">
      <c r="A10" s="12" t="s">
        <v>211</v>
      </c>
      <c r="B10" s="13">
        <v>45672</v>
      </c>
      <c r="C10" s="14">
        <v>26.52</v>
      </c>
      <c r="D10" s="14">
        <v>26.69</v>
      </c>
      <c r="E10" s="14">
        <v>26.83</v>
      </c>
      <c r="F10">
        <v>0</v>
      </c>
      <c r="G10">
        <v>0</v>
      </c>
    </row>
    <row r="11" spans="1:7" ht="15.75" thickBot="1" x14ac:dyDescent="0.3">
      <c r="A11" s="12" t="s">
        <v>65</v>
      </c>
      <c r="B11" s="13">
        <v>45672</v>
      </c>
      <c r="C11" s="14">
        <v>35.06</v>
      </c>
      <c r="D11" s="14">
        <v>34.08</v>
      </c>
      <c r="E11" s="14">
        <v>33.86</v>
      </c>
      <c r="F11">
        <v>1</v>
      </c>
      <c r="G11">
        <v>1</v>
      </c>
    </row>
    <row r="12" spans="1:7" ht="15.75" thickBot="1" x14ac:dyDescent="0.3">
      <c r="A12" s="12" t="s">
        <v>106</v>
      </c>
      <c r="B12" s="13">
        <v>45672</v>
      </c>
      <c r="C12" s="14">
        <v>21.35</v>
      </c>
      <c r="D12" s="14">
        <v>21.12</v>
      </c>
      <c r="E12" s="14">
        <v>21.08</v>
      </c>
      <c r="F12">
        <v>1</v>
      </c>
      <c r="G12">
        <v>1</v>
      </c>
    </row>
    <row r="13" spans="1:7" ht="15.75" thickBot="1" x14ac:dyDescent="0.3">
      <c r="A13" s="12" t="s">
        <v>100</v>
      </c>
      <c r="B13" s="13">
        <v>45672</v>
      </c>
      <c r="C13" s="14">
        <v>68.69</v>
      </c>
      <c r="D13" s="14">
        <v>70.78</v>
      </c>
      <c r="E13" s="14">
        <v>74.02</v>
      </c>
      <c r="F13">
        <v>0</v>
      </c>
      <c r="G13">
        <v>0</v>
      </c>
    </row>
    <row r="14" spans="1:7" ht="15.75" thickBot="1" x14ac:dyDescent="0.3">
      <c r="A14" s="12" t="s">
        <v>117</v>
      </c>
      <c r="B14" s="13">
        <v>45672</v>
      </c>
      <c r="C14" s="14">
        <v>59.42</v>
      </c>
      <c r="D14" s="14">
        <v>60.13</v>
      </c>
      <c r="E14" s="14">
        <v>63.83</v>
      </c>
      <c r="F14">
        <v>0</v>
      </c>
      <c r="G14">
        <v>0</v>
      </c>
    </row>
    <row r="15" spans="1:7" ht="15.75" thickBot="1" x14ac:dyDescent="0.3">
      <c r="A15" s="12" t="s">
        <v>20</v>
      </c>
      <c r="B15" s="13">
        <v>45672</v>
      </c>
      <c r="C15" s="14">
        <v>10.16</v>
      </c>
      <c r="D15" s="14">
        <v>10.52</v>
      </c>
      <c r="E15" s="14">
        <v>11.4</v>
      </c>
      <c r="F15">
        <v>0</v>
      </c>
      <c r="G15">
        <v>0</v>
      </c>
    </row>
    <row r="16" spans="1:7" ht="15.75" thickBot="1" x14ac:dyDescent="0.3">
      <c r="A16" s="12" t="s">
        <v>22</v>
      </c>
      <c r="B16" s="13">
        <v>45672</v>
      </c>
      <c r="C16" s="14">
        <v>20</v>
      </c>
      <c r="D16" s="14">
        <v>20.68</v>
      </c>
      <c r="E16" s="14">
        <v>21.13</v>
      </c>
      <c r="F16">
        <v>0</v>
      </c>
      <c r="G16">
        <v>0</v>
      </c>
    </row>
    <row r="17" spans="1:7" ht="15.75" thickBot="1" x14ac:dyDescent="0.3">
      <c r="A17" s="12" t="s">
        <v>129</v>
      </c>
      <c r="B17" s="13">
        <v>45672</v>
      </c>
      <c r="C17" s="14">
        <v>38.65</v>
      </c>
      <c r="D17" s="14">
        <v>39.119999999999997</v>
      </c>
      <c r="E17" s="14">
        <v>43.1</v>
      </c>
      <c r="F17">
        <v>0</v>
      </c>
      <c r="G17">
        <v>0</v>
      </c>
    </row>
    <row r="18" spans="1:7" ht="15.75" thickBot="1" x14ac:dyDescent="0.3">
      <c r="A18" s="12" t="s">
        <v>84</v>
      </c>
      <c r="B18" s="13">
        <v>45672</v>
      </c>
      <c r="C18" s="14">
        <v>11.95</v>
      </c>
      <c r="D18" s="14">
        <v>11.99</v>
      </c>
      <c r="E18" s="14">
        <v>12.93</v>
      </c>
      <c r="F18">
        <v>0</v>
      </c>
      <c r="G18">
        <v>0</v>
      </c>
    </row>
    <row r="19" spans="1:7" ht="15.75" thickBot="1" x14ac:dyDescent="0.3">
      <c r="A19" s="12" t="s">
        <v>76</v>
      </c>
      <c r="B19" s="13">
        <v>45672</v>
      </c>
      <c r="C19" s="14">
        <v>54.81</v>
      </c>
      <c r="D19" s="14">
        <v>54.56</v>
      </c>
      <c r="E19" s="14">
        <v>54.58</v>
      </c>
      <c r="F19">
        <v>0</v>
      </c>
      <c r="G19">
        <v>0</v>
      </c>
    </row>
    <row r="20" spans="1:7" ht="15.75" thickBot="1" x14ac:dyDescent="0.3">
      <c r="A20" s="12" t="s">
        <v>95</v>
      </c>
      <c r="B20" s="13">
        <v>45672</v>
      </c>
      <c r="C20" s="14">
        <v>25.41</v>
      </c>
      <c r="D20" s="14">
        <v>25.27</v>
      </c>
      <c r="E20" s="14">
        <v>25.98</v>
      </c>
      <c r="F20">
        <v>0</v>
      </c>
      <c r="G20">
        <v>0</v>
      </c>
    </row>
    <row r="21" spans="1:7" ht="15.75" thickBot="1" x14ac:dyDescent="0.3">
      <c r="A21" s="12" t="s">
        <v>11</v>
      </c>
      <c r="B21" s="13">
        <v>45672</v>
      </c>
      <c r="C21" s="14">
        <v>35.85</v>
      </c>
      <c r="D21" s="14">
        <v>34.409999999999997</v>
      </c>
      <c r="E21" s="14">
        <v>32.130000000000003</v>
      </c>
      <c r="F21">
        <v>1</v>
      </c>
      <c r="G21">
        <v>1</v>
      </c>
    </row>
    <row r="22" spans="1:7" ht="15.75" thickBot="1" x14ac:dyDescent="0.3">
      <c r="A22" s="12" t="s">
        <v>38</v>
      </c>
      <c r="B22" s="13">
        <v>45672</v>
      </c>
      <c r="C22" s="14">
        <v>23.99</v>
      </c>
      <c r="D22" s="14">
        <v>23.73</v>
      </c>
      <c r="E22" s="14">
        <v>23.4</v>
      </c>
      <c r="F22">
        <v>1</v>
      </c>
      <c r="G22">
        <v>1</v>
      </c>
    </row>
    <row r="23" spans="1:7" ht="15.75" thickBot="1" x14ac:dyDescent="0.3">
      <c r="A23" s="12" t="s">
        <v>19</v>
      </c>
      <c r="B23" s="13">
        <v>45672</v>
      </c>
      <c r="C23" s="14">
        <v>16.21</v>
      </c>
      <c r="D23" s="14">
        <v>16.2</v>
      </c>
      <c r="E23" s="14">
        <v>15.76</v>
      </c>
      <c r="F23">
        <v>1</v>
      </c>
      <c r="G23">
        <v>1</v>
      </c>
    </row>
    <row r="24" spans="1:7" ht="15.75" thickBot="1" x14ac:dyDescent="0.3">
      <c r="A24" s="12" t="s">
        <v>79</v>
      </c>
      <c r="B24" s="13">
        <v>45672</v>
      </c>
      <c r="C24" s="14">
        <v>92.11</v>
      </c>
      <c r="D24" s="14">
        <v>92.4</v>
      </c>
      <c r="E24" s="14">
        <v>90.57</v>
      </c>
      <c r="F24">
        <v>0</v>
      </c>
      <c r="G24">
        <v>1</v>
      </c>
    </row>
    <row r="25" spans="1:7" ht="15.75" thickBot="1" x14ac:dyDescent="0.3">
      <c r="A25" s="12" t="s">
        <v>34</v>
      </c>
      <c r="B25" s="13">
        <v>45672</v>
      </c>
      <c r="C25" s="14">
        <v>40.24</v>
      </c>
      <c r="D25" s="14">
        <v>40.82</v>
      </c>
      <c r="E25" s="14">
        <v>40.590000000000003</v>
      </c>
      <c r="F25">
        <v>0</v>
      </c>
      <c r="G25">
        <v>1</v>
      </c>
    </row>
    <row r="26" spans="1:7" ht="15.75" thickBot="1" x14ac:dyDescent="0.3">
      <c r="A26" s="12" t="s">
        <v>51</v>
      </c>
      <c r="B26" s="13">
        <v>45672</v>
      </c>
      <c r="C26" s="14">
        <v>19.37</v>
      </c>
      <c r="D26" s="14">
        <v>18.96</v>
      </c>
      <c r="E26" s="14">
        <v>18.600000000000001</v>
      </c>
      <c r="F26">
        <v>1</v>
      </c>
      <c r="G26">
        <v>1</v>
      </c>
    </row>
    <row r="27" spans="1:7" ht="15.75" thickBot="1" x14ac:dyDescent="0.3">
      <c r="A27" s="12" t="s">
        <v>81</v>
      </c>
      <c r="B27" s="13">
        <v>45672</v>
      </c>
      <c r="C27" s="14">
        <v>40.51</v>
      </c>
      <c r="D27" s="14">
        <v>40.69</v>
      </c>
      <c r="E27" s="14">
        <v>41.46</v>
      </c>
      <c r="F27">
        <v>0</v>
      </c>
      <c r="G27">
        <v>0</v>
      </c>
    </row>
    <row r="28" spans="1:7" ht="15.75" thickBot="1" x14ac:dyDescent="0.3">
      <c r="A28" s="12" t="s">
        <v>82</v>
      </c>
      <c r="B28" s="13">
        <v>45672</v>
      </c>
      <c r="C28" s="14">
        <v>99.9</v>
      </c>
      <c r="D28" s="14">
        <v>101.62</v>
      </c>
      <c r="E28" s="14">
        <v>103.27</v>
      </c>
      <c r="F28">
        <v>0</v>
      </c>
      <c r="G28">
        <v>0</v>
      </c>
    </row>
    <row r="29" spans="1:7" ht="15.75" thickBot="1" x14ac:dyDescent="0.3">
      <c r="A29" s="12" t="s">
        <v>118</v>
      </c>
      <c r="B29" s="13">
        <v>45672</v>
      </c>
      <c r="C29" s="14">
        <v>62.89</v>
      </c>
      <c r="D29" s="14">
        <v>63.51</v>
      </c>
      <c r="E29" s="14">
        <v>66.03</v>
      </c>
      <c r="F29">
        <v>0</v>
      </c>
      <c r="G29">
        <v>0</v>
      </c>
    </row>
    <row r="30" spans="1:7" ht="15.75" thickBot="1" x14ac:dyDescent="0.3">
      <c r="A30" s="12" t="s">
        <v>45</v>
      </c>
      <c r="B30" s="13">
        <v>45672</v>
      </c>
      <c r="C30" s="14">
        <v>18.850000000000001</v>
      </c>
      <c r="D30" s="14">
        <v>19.03</v>
      </c>
      <c r="E30" s="14">
        <v>19.11</v>
      </c>
      <c r="F30">
        <v>0</v>
      </c>
      <c r="G30">
        <v>0</v>
      </c>
    </row>
    <row r="31" spans="1:7" ht="15.75" thickBot="1" x14ac:dyDescent="0.3">
      <c r="A31" s="12" t="s">
        <v>49</v>
      </c>
      <c r="B31" s="13">
        <v>45672</v>
      </c>
      <c r="C31" s="14">
        <v>16.989999999999998</v>
      </c>
      <c r="D31" s="14">
        <v>17.5</v>
      </c>
      <c r="E31" s="14">
        <v>18.66</v>
      </c>
      <c r="F31">
        <v>0</v>
      </c>
      <c r="G31">
        <v>0</v>
      </c>
    </row>
    <row r="32" spans="1:7" ht="15.75" thickBot="1" x14ac:dyDescent="0.3">
      <c r="A32" s="12"/>
      <c r="B32" s="13"/>
      <c r="C32" s="14"/>
      <c r="D32" s="14"/>
      <c r="E32" s="14"/>
    </row>
    <row r="33" spans="1:7" ht="15.75" thickBot="1" x14ac:dyDescent="0.3">
      <c r="A33" s="12" t="s">
        <v>59</v>
      </c>
      <c r="B33" s="13">
        <v>45562</v>
      </c>
      <c r="C33" s="14">
        <v>24.91</v>
      </c>
      <c r="D33" s="14">
        <v>24.4</v>
      </c>
      <c r="E33" s="14">
        <v>23.88</v>
      </c>
      <c r="F33">
        <v>1</v>
      </c>
      <c r="G33">
        <v>1</v>
      </c>
    </row>
    <row r="34" spans="1:7" ht="15.75" thickBot="1" x14ac:dyDescent="0.3">
      <c r="A34" s="12" t="s">
        <v>59</v>
      </c>
      <c r="B34" s="13">
        <v>45565</v>
      </c>
      <c r="C34" s="14">
        <v>24.97</v>
      </c>
      <c r="D34" s="14">
        <v>24.42</v>
      </c>
      <c r="E34" s="14">
        <v>23.9</v>
      </c>
      <c r="F34">
        <v>1</v>
      </c>
      <c r="G34">
        <v>1</v>
      </c>
    </row>
    <row r="35" spans="1:7" ht="15.75" thickBot="1" x14ac:dyDescent="0.3">
      <c r="A35" s="12" t="s">
        <v>59</v>
      </c>
      <c r="B35" s="13">
        <v>45566</v>
      </c>
      <c r="C35" s="14">
        <v>25.01</v>
      </c>
      <c r="D35" s="14">
        <v>24.43</v>
      </c>
      <c r="E35" s="14">
        <v>23.92</v>
      </c>
      <c r="F35">
        <v>1</v>
      </c>
      <c r="G35">
        <v>1</v>
      </c>
    </row>
    <row r="36" spans="1:7" ht="15.75" thickBot="1" x14ac:dyDescent="0.3">
      <c r="A36" s="12" t="s">
        <v>59</v>
      </c>
      <c r="B36" s="13">
        <v>45567</v>
      </c>
      <c r="C36" s="14">
        <v>25.07</v>
      </c>
      <c r="D36" s="14">
        <v>24.46</v>
      </c>
      <c r="E36" s="14">
        <v>23.93</v>
      </c>
      <c r="F36">
        <v>1</v>
      </c>
      <c r="G36">
        <v>1</v>
      </c>
    </row>
    <row r="37" spans="1:7" ht="15.75" thickBot="1" x14ac:dyDescent="0.3">
      <c r="A37" s="12" t="s">
        <v>59</v>
      </c>
      <c r="B37" s="13">
        <v>45568</v>
      </c>
      <c r="C37" s="14">
        <v>25.13</v>
      </c>
      <c r="D37" s="14">
        <v>24.49</v>
      </c>
      <c r="E37" s="14">
        <v>23.95</v>
      </c>
      <c r="F37">
        <v>1</v>
      </c>
      <c r="G37">
        <v>1</v>
      </c>
    </row>
    <row r="38" spans="1:7" ht="15.75" thickBot="1" x14ac:dyDescent="0.3">
      <c r="A38" s="12" t="s">
        <v>59</v>
      </c>
      <c r="B38" s="13">
        <v>45569</v>
      </c>
      <c r="C38" s="14">
        <v>25.17</v>
      </c>
      <c r="D38" s="14">
        <v>24.51</v>
      </c>
      <c r="E38" s="14">
        <v>23.96</v>
      </c>
      <c r="F38">
        <v>1</v>
      </c>
      <c r="G38">
        <v>1</v>
      </c>
    </row>
    <row r="39" spans="1:7" ht="15.75" thickBot="1" x14ac:dyDescent="0.3">
      <c r="A39" s="12" t="s">
        <v>59</v>
      </c>
      <c r="B39" s="13">
        <v>45572</v>
      </c>
      <c r="C39" s="14">
        <v>25.22</v>
      </c>
      <c r="D39" s="14">
        <v>24.54</v>
      </c>
      <c r="E39" s="14">
        <v>23.98</v>
      </c>
      <c r="F39">
        <v>1</v>
      </c>
      <c r="G39">
        <v>1</v>
      </c>
    </row>
    <row r="40" spans="1:7" ht="15.75" thickBot="1" x14ac:dyDescent="0.3">
      <c r="A40" s="12" t="s">
        <v>59</v>
      </c>
      <c r="B40" s="13">
        <v>45573</v>
      </c>
      <c r="C40" s="14">
        <v>25.28</v>
      </c>
      <c r="D40" s="14">
        <v>24.57</v>
      </c>
      <c r="E40" s="14">
        <v>23.99</v>
      </c>
      <c r="F40">
        <v>1</v>
      </c>
      <c r="G40">
        <v>1</v>
      </c>
    </row>
    <row r="41" spans="1:7" ht="15.75" thickBot="1" x14ac:dyDescent="0.3">
      <c r="A41" s="12" t="s">
        <v>59</v>
      </c>
      <c r="B41" s="13">
        <v>45574</v>
      </c>
      <c r="C41" s="14">
        <v>25.39</v>
      </c>
      <c r="D41" s="14">
        <v>24.61</v>
      </c>
      <c r="E41" s="14">
        <v>24.01</v>
      </c>
      <c r="F41">
        <v>1</v>
      </c>
      <c r="G41">
        <v>1</v>
      </c>
    </row>
    <row r="42" spans="1:7" ht="15.75" thickBot="1" x14ac:dyDescent="0.3">
      <c r="A42" s="12" t="s">
        <v>59</v>
      </c>
      <c r="B42" s="13">
        <v>45575</v>
      </c>
      <c r="C42" s="14">
        <v>25.48</v>
      </c>
      <c r="D42" s="14">
        <v>24.65</v>
      </c>
      <c r="E42" s="14">
        <v>24.03</v>
      </c>
      <c r="F42">
        <v>1</v>
      </c>
      <c r="G42">
        <v>1</v>
      </c>
    </row>
    <row r="43" spans="1:7" ht="15.75" thickBot="1" x14ac:dyDescent="0.3">
      <c r="A43" s="12" t="s">
        <v>59</v>
      </c>
      <c r="B43" s="13">
        <v>45576</v>
      </c>
      <c r="C43" s="14">
        <v>25.56</v>
      </c>
      <c r="D43" s="14">
        <v>24.68</v>
      </c>
      <c r="E43" s="14">
        <v>24.05</v>
      </c>
      <c r="F43">
        <v>1</v>
      </c>
      <c r="G43">
        <v>1</v>
      </c>
    </row>
    <row r="44" spans="1:7" ht="15.75" thickBot="1" x14ac:dyDescent="0.3">
      <c r="A44" s="12" t="s">
        <v>59</v>
      </c>
      <c r="B44" s="13">
        <v>45579</v>
      </c>
      <c r="C44" s="14">
        <v>25.65</v>
      </c>
      <c r="D44" s="14">
        <v>24.72</v>
      </c>
      <c r="E44" s="14">
        <v>24.07</v>
      </c>
      <c r="F44">
        <v>1</v>
      </c>
      <c r="G44">
        <v>1</v>
      </c>
    </row>
    <row r="45" spans="1:7" ht="15.75" thickBot="1" x14ac:dyDescent="0.3">
      <c r="A45" s="12" t="s">
        <v>59</v>
      </c>
      <c r="B45" s="13">
        <v>45580</v>
      </c>
      <c r="C45" s="14">
        <v>25.72</v>
      </c>
      <c r="D45" s="14">
        <v>24.76</v>
      </c>
      <c r="E45" s="14">
        <v>24.09</v>
      </c>
      <c r="F45">
        <v>1</v>
      </c>
      <c r="G45">
        <v>1</v>
      </c>
    </row>
    <row r="46" spans="1:7" ht="15.75" thickBot="1" x14ac:dyDescent="0.3">
      <c r="A46" s="12" t="s">
        <v>59</v>
      </c>
      <c r="B46" s="13">
        <v>45581</v>
      </c>
      <c r="C46" s="14">
        <v>25.77</v>
      </c>
      <c r="D46" s="14">
        <v>24.81</v>
      </c>
      <c r="E46" s="14">
        <v>24.11</v>
      </c>
      <c r="F46">
        <v>1</v>
      </c>
      <c r="G46">
        <v>1</v>
      </c>
    </row>
    <row r="47" spans="1:7" ht="15.75" thickBot="1" x14ac:dyDescent="0.3">
      <c r="A47" s="12" t="s">
        <v>59</v>
      </c>
      <c r="B47" s="13">
        <v>45582</v>
      </c>
      <c r="C47" s="14">
        <v>25.84</v>
      </c>
      <c r="D47" s="14">
        <v>24.87</v>
      </c>
      <c r="E47" s="14">
        <v>24.13</v>
      </c>
      <c r="F47">
        <v>1</v>
      </c>
      <c r="G47">
        <v>1</v>
      </c>
    </row>
    <row r="48" spans="1:7" ht="15.75" thickBot="1" x14ac:dyDescent="0.3">
      <c r="A48" s="12" t="s">
        <v>59</v>
      </c>
      <c r="B48" s="13">
        <v>45583</v>
      </c>
      <c r="C48" s="14">
        <v>25.86</v>
      </c>
      <c r="D48" s="14">
        <v>24.92</v>
      </c>
      <c r="E48" s="14">
        <v>24.16</v>
      </c>
      <c r="F48">
        <v>1</v>
      </c>
      <c r="G48">
        <v>1</v>
      </c>
    </row>
    <row r="49" spans="1:7" ht="15.75" thickBot="1" x14ac:dyDescent="0.3">
      <c r="A49" s="12" t="s">
        <v>59</v>
      </c>
      <c r="B49" s="13">
        <v>45586</v>
      </c>
      <c r="C49" s="14">
        <v>25.87</v>
      </c>
      <c r="D49" s="14">
        <v>24.97</v>
      </c>
      <c r="E49" s="14">
        <v>24.17</v>
      </c>
      <c r="F49">
        <v>1</v>
      </c>
      <c r="G49">
        <v>1</v>
      </c>
    </row>
    <row r="50" spans="1:7" ht="15.75" thickBot="1" x14ac:dyDescent="0.3">
      <c r="A50" s="12" t="s">
        <v>59</v>
      </c>
      <c r="B50" s="13">
        <v>45587</v>
      </c>
      <c r="C50" s="14">
        <v>25.85</v>
      </c>
      <c r="D50" s="14">
        <v>25.01</v>
      </c>
      <c r="E50" s="14">
        <v>24.19</v>
      </c>
      <c r="F50">
        <v>1</v>
      </c>
      <c r="G50">
        <v>1</v>
      </c>
    </row>
    <row r="51" spans="1:7" ht="15.75" thickBot="1" x14ac:dyDescent="0.3">
      <c r="A51" s="12" t="s">
        <v>59</v>
      </c>
      <c r="B51" s="13">
        <v>45588</v>
      </c>
      <c r="C51" s="14">
        <v>25.81</v>
      </c>
      <c r="D51" s="14">
        <v>25.04</v>
      </c>
      <c r="E51" s="14">
        <v>24.21</v>
      </c>
      <c r="F51">
        <v>1</v>
      </c>
      <c r="G51">
        <v>1</v>
      </c>
    </row>
    <row r="52" spans="1:7" ht="15.75" thickBot="1" x14ac:dyDescent="0.3">
      <c r="A52" s="12" t="s">
        <v>59</v>
      </c>
      <c r="B52" s="13">
        <v>45589</v>
      </c>
      <c r="C52" s="14">
        <v>25.76</v>
      </c>
      <c r="D52" s="14">
        <v>25.07</v>
      </c>
      <c r="E52" s="14">
        <v>24.22</v>
      </c>
      <c r="F52">
        <v>1</v>
      </c>
      <c r="G52">
        <v>1</v>
      </c>
    </row>
    <row r="53" spans="1:7" ht="15.75" thickBot="1" x14ac:dyDescent="0.3">
      <c r="A53" s="12" t="s">
        <v>59</v>
      </c>
      <c r="B53" s="13">
        <v>45590</v>
      </c>
      <c r="C53" s="14">
        <v>25.71</v>
      </c>
      <c r="D53" s="14">
        <v>25.09</v>
      </c>
      <c r="E53" s="14">
        <v>24.23</v>
      </c>
      <c r="F53">
        <v>1</v>
      </c>
      <c r="G53">
        <v>1</v>
      </c>
    </row>
    <row r="54" spans="1:7" ht="15.75" thickBot="1" x14ac:dyDescent="0.3">
      <c r="A54" s="12" t="s">
        <v>59</v>
      </c>
      <c r="B54" s="13">
        <v>45593</v>
      </c>
      <c r="C54" s="14">
        <v>25.68</v>
      </c>
      <c r="D54" s="14">
        <v>25.13</v>
      </c>
      <c r="E54" s="14">
        <v>24.24</v>
      </c>
      <c r="F54">
        <v>1</v>
      </c>
      <c r="G54">
        <v>1</v>
      </c>
    </row>
    <row r="55" spans="1:7" ht="15.75" thickBot="1" x14ac:dyDescent="0.3">
      <c r="A55" s="12" t="s">
        <v>59</v>
      </c>
      <c r="B55" s="13">
        <v>45594</v>
      </c>
      <c r="C55" s="14">
        <v>25.65</v>
      </c>
      <c r="D55" s="14">
        <v>25.15</v>
      </c>
      <c r="E55" s="14">
        <v>24.26</v>
      </c>
      <c r="F55">
        <v>1</v>
      </c>
      <c r="G55">
        <v>1</v>
      </c>
    </row>
    <row r="56" spans="1:7" ht="15.75" thickBot="1" x14ac:dyDescent="0.3">
      <c r="A56" s="12" t="s">
        <v>59</v>
      </c>
      <c r="B56" s="13">
        <v>45595</v>
      </c>
      <c r="C56" s="14">
        <v>25.62</v>
      </c>
      <c r="D56" s="14">
        <v>25.17</v>
      </c>
      <c r="E56" s="14">
        <v>24.27</v>
      </c>
      <c r="F56">
        <v>1</v>
      </c>
      <c r="G56">
        <v>1</v>
      </c>
    </row>
    <row r="57" spans="1:7" ht="15.75" thickBot="1" x14ac:dyDescent="0.3">
      <c r="A57" s="12" t="s">
        <v>59</v>
      </c>
      <c r="B57" s="13">
        <v>45596</v>
      </c>
      <c r="C57" s="14">
        <v>25.6</v>
      </c>
      <c r="D57" s="14">
        <v>25.2</v>
      </c>
      <c r="E57" s="14">
        <v>24.28</v>
      </c>
      <c r="F57">
        <v>1</v>
      </c>
      <c r="G57">
        <v>1</v>
      </c>
    </row>
    <row r="58" spans="1:7" ht="15.75" thickBot="1" x14ac:dyDescent="0.3">
      <c r="A58" s="12" t="s">
        <v>59</v>
      </c>
      <c r="B58" s="13">
        <v>45597</v>
      </c>
      <c r="C58" s="14">
        <v>25.58</v>
      </c>
      <c r="D58" s="14">
        <v>25.21</v>
      </c>
      <c r="E58" s="14">
        <v>24.29</v>
      </c>
      <c r="F58">
        <v>1</v>
      </c>
      <c r="G58">
        <v>1</v>
      </c>
    </row>
    <row r="59" spans="1:7" ht="15.75" thickBot="1" x14ac:dyDescent="0.3">
      <c r="A59" s="12" t="s">
        <v>59</v>
      </c>
      <c r="B59" s="13">
        <v>45600</v>
      </c>
      <c r="C59" s="14">
        <v>25.54</v>
      </c>
      <c r="D59" s="14">
        <v>25.22</v>
      </c>
      <c r="E59" s="14">
        <v>24.29</v>
      </c>
      <c r="F59">
        <v>1</v>
      </c>
      <c r="G59">
        <v>1</v>
      </c>
    </row>
    <row r="60" spans="1:7" ht="15.75" thickBot="1" x14ac:dyDescent="0.3">
      <c r="A60" s="12" t="s">
        <v>59</v>
      </c>
      <c r="B60" s="13">
        <v>45601</v>
      </c>
      <c r="C60" s="14">
        <v>25.5</v>
      </c>
      <c r="D60" s="14">
        <v>25.22</v>
      </c>
      <c r="E60" s="14">
        <v>24.3</v>
      </c>
      <c r="F60">
        <v>1</v>
      </c>
      <c r="G60">
        <v>1</v>
      </c>
    </row>
    <row r="61" spans="1:7" ht="15.75" thickBot="1" x14ac:dyDescent="0.3">
      <c r="A61" s="12" t="s">
        <v>59</v>
      </c>
      <c r="B61" s="13">
        <v>45602</v>
      </c>
      <c r="C61" s="14">
        <v>25.45</v>
      </c>
      <c r="D61" s="14">
        <v>25.23</v>
      </c>
      <c r="E61" s="14">
        <v>24.31</v>
      </c>
      <c r="F61">
        <v>1</v>
      </c>
      <c r="G61">
        <v>1</v>
      </c>
    </row>
    <row r="62" spans="1:7" ht="15.75" thickBot="1" x14ac:dyDescent="0.3">
      <c r="A62" s="12" t="s">
        <v>59</v>
      </c>
      <c r="B62" s="13">
        <v>45603</v>
      </c>
      <c r="C62" s="14">
        <v>25.39</v>
      </c>
      <c r="D62" s="14">
        <v>25.25</v>
      </c>
      <c r="E62" s="14">
        <v>24.32</v>
      </c>
      <c r="F62">
        <v>1</v>
      </c>
      <c r="G62">
        <v>1</v>
      </c>
    </row>
    <row r="63" spans="1:7" ht="15.75" thickBot="1" x14ac:dyDescent="0.3">
      <c r="A63" s="12" t="s">
        <v>59</v>
      </c>
      <c r="B63" s="13">
        <v>45604</v>
      </c>
      <c r="C63" s="14">
        <v>25.33</v>
      </c>
      <c r="D63" s="14">
        <v>25.25</v>
      </c>
      <c r="E63" s="14">
        <v>24.33</v>
      </c>
      <c r="F63">
        <v>1</v>
      </c>
      <c r="G63">
        <v>1</v>
      </c>
    </row>
    <row r="64" spans="1:7" ht="15.75" thickBot="1" x14ac:dyDescent="0.3">
      <c r="A64" s="12" t="s">
        <v>59</v>
      </c>
      <c r="B64" s="13">
        <v>45607</v>
      </c>
      <c r="C64" s="14">
        <v>25.28</v>
      </c>
      <c r="D64" s="14">
        <v>25.26</v>
      </c>
      <c r="E64" s="14">
        <v>24.34</v>
      </c>
      <c r="F64">
        <v>1</v>
      </c>
      <c r="G64">
        <v>1</v>
      </c>
    </row>
    <row r="65" spans="1:7" ht="15.75" thickBot="1" x14ac:dyDescent="0.3">
      <c r="A65" s="12" t="s">
        <v>59</v>
      </c>
      <c r="B65" s="13">
        <v>45608</v>
      </c>
      <c r="C65" s="14">
        <v>25.23</v>
      </c>
      <c r="D65" s="14">
        <v>25.26</v>
      </c>
      <c r="E65" s="14">
        <v>24.36</v>
      </c>
      <c r="F65">
        <v>0</v>
      </c>
      <c r="G65">
        <v>1</v>
      </c>
    </row>
    <row r="66" spans="1:7" ht="15.75" thickBot="1" x14ac:dyDescent="0.3">
      <c r="A66" s="12" t="s">
        <v>59</v>
      </c>
      <c r="B66" s="13">
        <v>45609</v>
      </c>
      <c r="C66" s="14">
        <v>25.18</v>
      </c>
      <c r="D66" s="14">
        <v>25.26</v>
      </c>
      <c r="E66" s="14">
        <v>24.37</v>
      </c>
      <c r="F66">
        <v>0</v>
      </c>
      <c r="G66">
        <v>1</v>
      </c>
    </row>
    <row r="67" spans="1:7" ht="15.75" thickBot="1" x14ac:dyDescent="0.3">
      <c r="A67" s="12" t="s">
        <v>59</v>
      </c>
      <c r="B67" s="13">
        <v>45610</v>
      </c>
      <c r="C67" s="14">
        <v>25.1</v>
      </c>
      <c r="D67" s="14">
        <v>25.27</v>
      </c>
      <c r="E67" s="14">
        <v>24.38</v>
      </c>
      <c r="F67">
        <v>0</v>
      </c>
      <c r="G67">
        <v>1</v>
      </c>
    </row>
    <row r="68" spans="1:7" ht="15.75" thickBot="1" x14ac:dyDescent="0.3">
      <c r="A68" s="12" t="s">
        <v>59</v>
      </c>
      <c r="B68" s="13">
        <v>45611</v>
      </c>
      <c r="C68" s="14">
        <v>25.02</v>
      </c>
      <c r="D68" s="14">
        <v>25.26</v>
      </c>
      <c r="E68" s="14">
        <v>24.39</v>
      </c>
      <c r="F68">
        <v>0</v>
      </c>
      <c r="G68">
        <v>1</v>
      </c>
    </row>
    <row r="69" spans="1:7" ht="15.75" thickBot="1" x14ac:dyDescent="0.3">
      <c r="A69" s="12" t="s">
        <v>59</v>
      </c>
      <c r="B69" s="13">
        <v>45614</v>
      </c>
      <c r="C69" s="14">
        <v>24.95</v>
      </c>
      <c r="D69" s="14">
        <v>25.26</v>
      </c>
      <c r="E69" s="14">
        <v>24.4</v>
      </c>
      <c r="F69">
        <v>0</v>
      </c>
      <c r="G69">
        <v>1</v>
      </c>
    </row>
    <row r="70" spans="1:7" ht="15.75" thickBot="1" x14ac:dyDescent="0.3">
      <c r="A70" s="12" t="s">
        <v>59</v>
      </c>
      <c r="B70" s="13">
        <v>45615</v>
      </c>
      <c r="C70" s="14">
        <v>24.9</v>
      </c>
      <c r="D70" s="14">
        <v>25.26</v>
      </c>
      <c r="E70" s="14">
        <v>24.41</v>
      </c>
      <c r="F70">
        <v>0</v>
      </c>
      <c r="G70">
        <v>1</v>
      </c>
    </row>
    <row r="71" spans="1:7" ht="15.75" thickBot="1" x14ac:dyDescent="0.3">
      <c r="A71" s="12" t="s">
        <v>59</v>
      </c>
      <c r="B71" s="13">
        <v>45616</v>
      </c>
      <c r="C71" s="14">
        <v>24.85</v>
      </c>
      <c r="D71" s="14">
        <v>25.27</v>
      </c>
      <c r="E71" s="14">
        <v>24.42</v>
      </c>
      <c r="F71">
        <v>0</v>
      </c>
      <c r="G71">
        <v>1</v>
      </c>
    </row>
    <row r="72" spans="1:7" ht="15.75" thickBot="1" x14ac:dyDescent="0.3">
      <c r="A72" s="12" t="s">
        <v>59</v>
      </c>
      <c r="B72" s="13">
        <v>45617</v>
      </c>
      <c r="C72" s="14">
        <v>24.85</v>
      </c>
      <c r="D72" s="14">
        <v>25.28</v>
      </c>
      <c r="E72" s="14">
        <v>24.44</v>
      </c>
      <c r="F72">
        <v>0</v>
      </c>
      <c r="G72">
        <v>1</v>
      </c>
    </row>
    <row r="73" spans="1:7" ht="15.75" thickBot="1" x14ac:dyDescent="0.3">
      <c r="A73" s="12" t="s">
        <v>59</v>
      </c>
      <c r="B73" s="13">
        <v>45618</v>
      </c>
      <c r="C73" s="14">
        <v>24.85</v>
      </c>
      <c r="D73" s="14">
        <v>25.29</v>
      </c>
      <c r="E73" s="14">
        <v>24.46</v>
      </c>
      <c r="F73">
        <v>0</v>
      </c>
      <c r="G73">
        <v>1</v>
      </c>
    </row>
    <row r="74" spans="1:7" ht="15.75" thickBot="1" x14ac:dyDescent="0.3">
      <c r="A74" s="12" t="s">
        <v>59</v>
      </c>
      <c r="B74" s="13">
        <v>45621</v>
      </c>
      <c r="C74" s="14">
        <v>24.84</v>
      </c>
      <c r="D74" s="14">
        <v>25.31</v>
      </c>
      <c r="E74" s="14">
        <v>24.47</v>
      </c>
      <c r="F74">
        <v>0</v>
      </c>
      <c r="G74">
        <v>1</v>
      </c>
    </row>
    <row r="75" spans="1:7" ht="15.75" thickBot="1" x14ac:dyDescent="0.3">
      <c r="A75" s="12" t="s">
        <v>59</v>
      </c>
      <c r="B75" s="13">
        <v>45622</v>
      </c>
      <c r="C75" s="14">
        <v>24.83</v>
      </c>
      <c r="D75" s="14">
        <v>25.32</v>
      </c>
      <c r="E75" s="14">
        <v>24.49</v>
      </c>
      <c r="F75">
        <v>0</v>
      </c>
      <c r="G75">
        <v>1</v>
      </c>
    </row>
    <row r="76" spans="1:7" ht="15.75" thickBot="1" x14ac:dyDescent="0.3">
      <c r="A76" s="12" t="s">
        <v>59</v>
      </c>
      <c r="B76" s="13">
        <v>45623</v>
      </c>
      <c r="C76" s="14">
        <v>24.83</v>
      </c>
      <c r="D76" s="14">
        <v>25.32</v>
      </c>
      <c r="E76" s="14">
        <v>24.5</v>
      </c>
      <c r="F76">
        <v>0</v>
      </c>
      <c r="G76">
        <v>1</v>
      </c>
    </row>
    <row r="77" spans="1:7" ht="15.75" thickBot="1" x14ac:dyDescent="0.3">
      <c r="A77" s="12" t="s">
        <v>59</v>
      </c>
      <c r="B77" s="13">
        <v>45624</v>
      </c>
      <c r="C77" s="14">
        <v>24.81</v>
      </c>
      <c r="D77" s="14">
        <v>25.33</v>
      </c>
      <c r="E77" s="14">
        <v>24.52</v>
      </c>
      <c r="F77">
        <v>0</v>
      </c>
      <c r="G77">
        <v>1</v>
      </c>
    </row>
    <row r="78" spans="1:7" ht="15.75" thickBot="1" x14ac:dyDescent="0.3">
      <c r="A78" s="12" t="s">
        <v>59</v>
      </c>
      <c r="B78" s="13">
        <v>45625</v>
      </c>
      <c r="C78" s="14">
        <v>24.83</v>
      </c>
      <c r="D78" s="14">
        <v>25.32</v>
      </c>
      <c r="E78" s="14">
        <v>24.54</v>
      </c>
      <c r="F78">
        <v>0</v>
      </c>
      <c r="G78">
        <v>1</v>
      </c>
    </row>
    <row r="79" spans="1:7" ht="15.75" thickBot="1" x14ac:dyDescent="0.3">
      <c r="A79" s="12" t="s">
        <v>59</v>
      </c>
      <c r="B79" s="13">
        <v>45628</v>
      </c>
      <c r="C79" s="14">
        <v>24.85</v>
      </c>
      <c r="D79" s="14">
        <v>25.31</v>
      </c>
      <c r="E79" s="14">
        <v>24.56</v>
      </c>
      <c r="F79">
        <v>0</v>
      </c>
      <c r="G79">
        <v>1</v>
      </c>
    </row>
    <row r="80" spans="1:7" ht="15.75" thickBot="1" x14ac:dyDescent="0.3">
      <c r="A80" s="12" t="s">
        <v>59</v>
      </c>
      <c r="B80" s="13">
        <v>45629</v>
      </c>
      <c r="C80" s="14">
        <v>24.86</v>
      </c>
      <c r="D80" s="14">
        <v>25.3</v>
      </c>
      <c r="E80" s="14">
        <v>24.57</v>
      </c>
      <c r="F80">
        <v>0</v>
      </c>
      <c r="G80">
        <v>1</v>
      </c>
    </row>
    <row r="81" spans="1:7" ht="15.75" thickBot="1" x14ac:dyDescent="0.3">
      <c r="A81" s="12" t="s">
        <v>59</v>
      </c>
      <c r="B81" s="13">
        <v>45630</v>
      </c>
      <c r="C81" s="14">
        <v>24.86</v>
      </c>
      <c r="D81" s="14">
        <v>25.27</v>
      </c>
      <c r="E81" s="14">
        <v>24.58</v>
      </c>
      <c r="F81">
        <v>0</v>
      </c>
      <c r="G81">
        <v>1</v>
      </c>
    </row>
    <row r="82" spans="1:7" ht="15.75" thickBot="1" x14ac:dyDescent="0.3">
      <c r="A82" s="12" t="s">
        <v>59</v>
      </c>
      <c r="B82" s="13">
        <v>45631</v>
      </c>
      <c r="C82" s="14">
        <v>24.89</v>
      </c>
      <c r="D82" s="14">
        <v>25.27</v>
      </c>
      <c r="E82" s="14">
        <v>24.6</v>
      </c>
      <c r="F82">
        <v>0</v>
      </c>
      <c r="G82">
        <v>1</v>
      </c>
    </row>
    <row r="83" spans="1:7" ht="15.75" thickBot="1" x14ac:dyDescent="0.3">
      <c r="A83" s="12" t="s">
        <v>59</v>
      </c>
      <c r="B83" s="13">
        <v>45632</v>
      </c>
      <c r="C83" s="14">
        <v>24.92</v>
      </c>
      <c r="D83" s="14">
        <v>25.26</v>
      </c>
      <c r="E83" s="14">
        <v>24.61</v>
      </c>
      <c r="F83">
        <v>0</v>
      </c>
      <c r="G83">
        <v>1</v>
      </c>
    </row>
    <row r="84" spans="1:7" ht="15.75" thickBot="1" x14ac:dyDescent="0.3">
      <c r="A84" s="12" t="s">
        <v>59</v>
      </c>
      <c r="B84" s="13">
        <v>45635</v>
      </c>
      <c r="C84" s="14">
        <v>24.96</v>
      </c>
      <c r="D84" s="14">
        <v>25.26</v>
      </c>
      <c r="E84" s="14">
        <v>24.63</v>
      </c>
      <c r="F84">
        <v>0</v>
      </c>
      <c r="G84">
        <v>1</v>
      </c>
    </row>
    <row r="85" spans="1:7" ht="15.75" thickBot="1" x14ac:dyDescent="0.3">
      <c r="A85" s="12" t="s">
        <v>59</v>
      </c>
      <c r="B85" s="13">
        <v>45636</v>
      </c>
      <c r="C85" s="14">
        <v>24.98</v>
      </c>
      <c r="D85" s="14">
        <v>25.25</v>
      </c>
      <c r="E85" s="14">
        <v>24.64</v>
      </c>
      <c r="F85">
        <v>0</v>
      </c>
      <c r="G85">
        <v>1</v>
      </c>
    </row>
    <row r="86" spans="1:7" ht="15.75" thickBot="1" x14ac:dyDescent="0.3">
      <c r="A86" s="12" t="s">
        <v>59</v>
      </c>
      <c r="B86" s="13">
        <v>45637</v>
      </c>
      <c r="C86" s="14">
        <v>25.01</v>
      </c>
      <c r="D86" s="14">
        <v>25.24</v>
      </c>
      <c r="E86" s="14">
        <v>24.66</v>
      </c>
      <c r="F86">
        <v>0</v>
      </c>
      <c r="G86">
        <v>1</v>
      </c>
    </row>
    <row r="87" spans="1:7" ht="15.75" thickBot="1" x14ac:dyDescent="0.3">
      <c r="A87" s="12" t="s">
        <v>59</v>
      </c>
      <c r="B87" s="13">
        <v>45638</v>
      </c>
      <c r="C87" s="14">
        <v>25.05</v>
      </c>
      <c r="D87" s="14">
        <v>25.23</v>
      </c>
      <c r="E87" s="14">
        <v>24.67</v>
      </c>
      <c r="F87">
        <v>0</v>
      </c>
      <c r="G87">
        <v>1</v>
      </c>
    </row>
    <row r="88" spans="1:7" ht="15.75" thickBot="1" x14ac:dyDescent="0.3">
      <c r="A88" s="12" t="s">
        <v>59</v>
      </c>
      <c r="B88" s="13">
        <v>45639</v>
      </c>
      <c r="C88" s="14">
        <v>25.08</v>
      </c>
      <c r="D88" s="14">
        <v>25.23</v>
      </c>
      <c r="E88" s="14">
        <v>24.68</v>
      </c>
      <c r="F88">
        <v>0</v>
      </c>
      <c r="G88">
        <v>1</v>
      </c>
    </row>
    <row r="89" spans="1:7" ht="15.75" thickBot="1" x14ac:dyDescent="0.3">
      <c r="A89" s="12" t="s">
        <v>59</v>
      </c>
      <c r="B89" s="13">
        <v>45642</v>
      </c>
      <c r="C89" s="14">
        <v>25.11</v>
      </c>
      <c r="D89" s="14">
        <v>25.22</v>
      </c>
      <c r="E89" s="14">
        <v>24.69</v>
      </c>
      <c r="F89">
        <v>0</v>
      </c>
      <c r="G89">
        <v>1</v>
      </c>
    </row>
    <row r="90" spans="1:7" ht="15.75" thickBot="1" x14ac:dyDescent="0.3">
      <c r="A90" s="12" t="s">
        <v>59</v>
      </c>
      <c r="B90" s="13">
        <v>45643</v>
      </c>
      <c r="C90" s="14">
        <v>25.16</v>
      </c>
      <c r="D90" s="14">
        <v>25.22</v>
      </c>
      <c r="E90" s="14">
        <v>24.7</v>
      </c>
      <c r="F90">
        <v>0</v>
      </c>
      <c r="G90">
        <v>1</v>
      </c>
    </row>
    <row r="91" spans="1:7" ht="15.75" thickBot="1" x14ac:dyDescent="0.3">
      <c r="A91" s="12" t="s">
        <v>59</v>
      </c>
      <c r="B91" s="13">
        <v>45644</v>
      </c>
      <c r="C91" s="14">
        <v>25.19</v>
      </c>
      <c r="D91" s="14">
        <v>25.19</v>
      </c>
      <c r="E91" s="14">
        <v>24.71</v>
      </c>
      <c r="F91">
        <v>0</v>
      </c>
      <c r="G91">
        <v>1</v>
      </c>
    </row>
    <row r="92" spans="1:7" ht="15.75" thickBot="1" x14ac:dyDescent="0.3">
      <c r="A92" s="12" t="s">
        <v>59</v>
      </c>
      <c r="B92" s="13">
        <v>45645</v>
      </c>
      <c r="C92" s="14">
        <v>25.19</v>
      </c>
      <c r="D92" s="14">
        <v>25.16</v>
      </c>
      <c r="E92" s="14">
        <v>24.72</v>
      </c>
      <c r="F92">
        <v>1</v>
      </c>
      <c r="G92">
        <v>1</v>
      </c>
    </row>
    <row r="93" spans="1:7" ht="15.75" thickBot="1" x14ac:dyDescent="0.3">
      <c r="A93" s="12" t="s">
        <v>59</v>
      </c>
      <c r="B93" s="13">
        <v>45646</v>
      </c>
      <c r="C93" s="14">
        <v>25.18</v>
      </c>
      <c r="D93" s="14">
        <v>25.14</v>
      </c>
      <c r="E93" s="14">
        <v>24.73</v>
      </c>
      <c r="F93">
        <v>1</v>
      </c>
      <c r="G93">
        <v>1</v>
      </c>
    </row>
    <row r="94" spans="1:7" ht="15.75" thickBot="1" x14ac:dyDescent="0.3">
      <c r="A94" s="12" t="s">
        <v>59</v>
      </c>
      <c r="B94" s="13">
        <v>45649</v>
      </c>
      <c r="C94" s="14">
        <v>25.18</v>
      </c>
      <c r="D94" s="14">
        <v>25.12</v>
      </c>
      <c r="E94" s="14">
        <v>24.74</v>
      </c>
      <c r="F94">
        <v>1</v>
      </c>
      <c r="G94">
        <v>1</v>
      </c>
    </row>
    <row r="95" spans="1:7" ht="15.75" thickBot="1" x14ac:dyDescent="0.3">
      <c r="A95" s="12" t="s">
        <v>59</v>
      </c>
      <c r="B95" s="13">
        <v>45650</v>
      </c>
      <c r="C95" s="14">
        <v>25.18</v>
      </c>
      <c r="D95" s="14">
        <v>25.1</v>
      </c>
      <c r="E95" s="14">
        <v>24.74</v>
      </c>
      <c r="F95">
        <v>1</v>
      </c>
      <c r="G95">
        <v>1</v>
      </c>
    </row>
    <row r="96" spans="1:7" ht="15.75" thickBot="1" x14ac:dyDescent="0.3">
      <c r="A96" s="12" t="s">
        <v>59</v>
      </c>
      <c r="B96" s="13">
        <v>45651</v>
      </c>
      <c r="C96" s="14">
        <v>25.2</v>
      </c>
      <c r="D96" s="14">
        <v>25.09</v>
      </c>
      <c r="E96" s="14">
        <v>24.74</v>
      </c>
      <c r="F96">
        <v>1</v>
      </c>
      <c r="G96">
        <v>1</v>
      </c>
    </row>
    <row r="97" spans="1:7" ht="15.75" thickBot="1" x14ac:dyDescent="0.3">
      <c r="A97" s="12" t="s">
        <v>59</v>
      </c>
      <c r="B97" s="13">
        <v>45652</v>
      </c>
      <c r="C97" s="14">
        <v>25.22</v>
      </c>
      <c r="D97" s="14">
        <v>25.08</v>
      </c>
      <c r="E97" s="14">
        <v>24.75</v>
      </c>
      <c r="F97">
        <v>1</v>
      </c>
      <c r="G97">
        <v>1</v>
      </c>
    </row>
    <row r="98" spans="1:7" ht="15.75" thickBot="1" x14ac:dyDescent="0.3">
      <c r="A98" s="12" t="s">
        <v>59</v>
      </c>
      <c r="B98" s="13">
        <v>45653</v>
      </c>
      <c r="C98" s="14">
        <v>25.24</v>
      </c>
      <c r="D98" s="14">
        <v>25.07</v>
      </c>
      <c r="E98" s="14">
        <v>24.75</v>
      </c>
      <c r="F98">
        <v>1</v>
      </c>
      <c r="G98">
        <v>1</v>
      </c>
    </row>
    <row r="99" spans="1:7" ht="15.75" thickBot="1" x14ac:dyDescent="0.3">
      <c r="A99" s="12" t="s">
        <v>59</v>
      </c>
      <c r="B99" s="13">
        <v>45656</v>
      </c>
      <c r="C99" s="14">
        <v>25.25</v>
      </c>
      <c r="D99" s="14">
        <v>25.06</v>
      </c>
      <c r="E99" s="14">
        <v>24.76</v>
      </c>
      <c r="F99">
        <v>1</v>
      </c>
      <c r="G99">
        <v>1</v>
      </c>
    </row>
    <row r="100" spans="1:7" ht="15.75" thickBot="1" x14ac:dyDescent="0.3">
      <c r="A100" s="12" t="s">
        <v>59</v>
      </c>
      <c r="B100" s="13">
        <v>45657</v>
      </c>
      <c r="C100" s="14">
        <v>25.29</v>
      </c>
      <c r="D100" s="14">
        <v>25.07</v>
      </c>
      <c r="E100" s="14">
        <v>24.77</v>
      </c>
      <c r="F100">
        <v>1</v>
      </c>
      <c r="G100">
        <v>1</v>
      </c>
    </row>
    <row r="101" spans="1:7" ht="15.75" thickBot="1" x14ac:dyDescent="0.3">
      <c r="A101" s="12" t="s">
        <v>59</v>
      </c>
      <c r="B101" s="13">
        <v>45659</v>
      </c>
      <c r="C101" s="14">
        <v>25.32</v>
      </c>
      <c r="D101" s="14">
        <v>25.08</v>
      </c>
      <c r="E101" s="14">
        <v>24.77</v>
      </c>
      <c r="F101">
        <v>1</v>
      </c>
      <c r="G101">
        <v>1</v>
      </c>
    </row>
    <row r="102" spans="1:7" ht="15.75" thickBot="1" x14ac:dyDescent="0.3">
      <c r="A102" s="12" t="s">
        <v>59</v>
      </c>
      <c r="B102" s="13">
        <v>45660</v>
      </c>
      <c r="C102" s="14">
        <v>25.29</v>
      </c>
      <c r="D102" s="14">
        <v>25.08</v>
      </c>
      <c r="E102" s="14">
        <v>24.78</v>
      </c>
      <c r="F102">
        <v>1</v>
      </c>
      <c r="G102">
        <v>1</v>
      </c>
    </row>
    <row r="103" spans="1:7" ht="15.75" thickBot="1" x14ac:dyDescent="0.3">
      <c r="A103" s="12" t="s">
        <v>59</v>
      </c>
      <c r="B103" s="13">
        <v>45663</v>
      </c>
      <c r="C103" s="14">
        <v>25.25</v>
      </c>
      <c r="D103" s="14">
        <v>25.08</v>
      </c>
      <c r="E103" s="14">
        <v>24.78</v>
      </c>
      <c r="F103">
        <v>1</v>
      </c>
      <c r="G103">
        <v>1</v>
      </c>
    </row>
    <row r="104" spans="1:7" ht="15.75" thickBot="1" x14ac:dyDescent="0.3">
      <c r="A104" s="12" t="s">
        <v>59</v>
      </c>
      <c r="B104" s="13">
        <v>45664</v>
      </c>
      <c r="C104" s="14">
        <v>25.22</v>
      </c>
      <c r="D104" s="14">
        <v>25.07</v>
      </c>
      <c r="E104" s="14">
        <v>24.78</v>
      </c>
      <c r="F104">
        <v>1</v>
      </c>
      <c r="G104">
        <v>1</v>
      </c>
    </row>
    <row r="105" spans="1:7" ht="15.75" thickBot="1" x14ac:dyDescent="0.3">
      <c r="A105" s="12" t="s">
        <v>59</v>
      </c>
      <c r="B105" s="13">
        <v>45665</v>
      </c>
      <c r="C105" s="14">
        <v>25.2</v>
      </c>
      <c r="D105" s="14">
        <v>25.07</v>
      </c>
      <c r="E105" s="14">
        <v>24.79</v>
      </c>
      <c r="F105">
        <v>1</v>
      </c>
      <c r="G105">
        <v>1</v>
      </c>
    </row>
    <row r="106" spans="1:7" ht="15.75" thickBot="1" x14ac:dyDescent="0.3">
      <c r="A106" s="12" t="s">
        <v>59</v>
      </c>
      <c r="B106" s="13">
        <v>45666</v>
      </c>
      <c r="C106" s="14">
        <v>25.18</v>
      </c>
      <c r="D106" s="14">
        <v>25.07</v>
      </c>
      <c r="E106" s="14">
        <v>24.79</v>
      </c>
      <c r="F106">
        <v>1</v>
      </c>
      <c r="G106">
        <v>1</v>
      </c>
    </row>
    <row r="107" spans="1:7" ht="15.75" thickBot="1" x14ac:dyDescent="0.3">
      <c r="A107" s="12" t="s">
        <v>59</v>
      </c>
      <c r="B107" s="13">
        <v>45667</v>
      </c>
      <c r="C107" s="14">
        <v>25.15</v>
      </c>
      <c r="D107" s="14">
        <v>25.05</v>
      </c>
      <c r="E107" s="14">
        <v>24.79</v>
      </c>
      <c r="F107">
        <v>1</v>
      </c>
      <c r="G107">
        <v>1</v>
      </c>
    </row>
    <row r="108" spans="1:7" ht="15.75" thickBot="1" x14ac:dyDescent="0.3">
      <c r="A108" s="12" t="s">
        <v>59</v>
      </c>
      <c r="B108" s="13">
        <v>45670</v>
      </c>
      <c r="C108" s="14">
        <v>25.13</v>
      </c>
      <c r="D108" s="14">
        <v>25.05</v>
      </c>
      <c r="E108" s="14">
        <v>24.79</v>
      </c>
      <c r="F108">
        <v>1</v>
      </c>
      <c r="G108">
        <v>1</v>
      </c>
    </row>
    <row r="109" spans="1:7" ht="15.75" thickBot="1" x14ac:dyDescent="0.3">
      <c r="A109" s="12" t="s">
        <v>102</v>
      </c>
      <c r="B109" s="13">
        <v>45517</v>
      </c>
      <c r="C109" s="14">
        <v>38.75</v>
      </c>
      <c r="D109" s="14">
        <v>38.53</v>
      </c>
      <c r="E109" s="14">
        <v>40.36</v>
      </c>
      <c r="F109">
        <v>0</v>
      </c>
      <c r="G109">
        <v>0</v>
      </c>
    </row>
    <row r="110" spans="1:7" ht="15.75" thickBot="1" x14ac:dyDescent="0.3">
      <c r="A110" s="12" t="s">
        <v>102</v>
      </c>
      <c r="B110" s="13">
        <v>45518</v>
      </c>
      <c r="C110" s="14">
        <v>38.71</v>
      </c>
      <c r="D110" s="14">
        <v>38.520000000000003</v>
      </c>
      <c r="E110" s="14">
        <v>40.380000000000003</v>
      </c>
      <c r="F110">
        <v>0</v>
      </c>
      <c r="G110">
        <v>0</v>
      </c>
    </row>
    <row r="111" spans="1:7" ht="15.75" thickBot="1" x14ac:dyDescent="0.3">
      <c r="A111" s="12" t="s">
        <v>102</v>
      </c>
      <c r="B111" s="13">
        <v>45519</v>
      </c>
      <c r="C111" s="14">
        <v>38.630000000000003</v>
      </c>
      <c r="D111" s="14">
        <v>38.5</v>
      </c>
      <c r="E111" s="14">
        <v>40.4</v>
      </c>
      <c r="F111">
        <v>0</v>
      </c>
      <c r="G111">
        <v>0</v>
      </c>
    </row>
    <row r="112" spans="1:7" ht="15.75" thickBot="1" x14ac:dyDescent="0.3">
      <c r="A112" s="12" t="s">
        <v>102</v>
      </c>
      <c r="B112" s="13">
        <v>45520</v>
      </c>
      <c r="C112" s="14">
        <v>38.630000000000003</v>
      </c>
      <c r="D112" s="14">
        <v>38.49</v>
      </c>
      <c r="E112" s="14">
        <v>40.4</v>
      </c>
      <c r="F112">
        <v>0</v>
      </c>
      <c r="G112">
        <v>0</v>
      </c>
    </row>
    <row r="113" spans="1:7" ht="15.75" thickBot="1" x14ac:dyDescent="0.3">
      <c r="A113" s="12" t="s">
        <v>102</v>
      </c>
      <c r="B113" s="13">
        <v>45523</v>
      </c>
      <c r="C113" s="14">
        <v>38.630000000000003</v>
      </c>
      <c r="D113" s="14">
        <v>38.5</v>
      </c>
      <c r="E113" s="14">
        <v>40.409999999999997</v>
      </c>
      <c r="F113">
        <v>0</v>
      </c>
      <c r="G113">
        <v>0</v>
      </c>
    </row>
    <row r="114" spans="1:7" ht="15.75" thickBot="1" x14ac:dyDescent="0.3">
      <c r="A114" s="12" t="s">
        <v>102</v>
      </c>
      <c r="B114" s="13">
        <v>45524</v>
      </c>
      <c r="C114" s="14">
        <v>38.76</v>
      </c>
      <c r="D114" s="14">
        <v>38.53</v>
      </c>
      <c r="E114" s="14">
        <v>40.42</v>
      </c>
      <c r="F114">
        <v>0</v>
      </c>
      <c r="G114">
        <v>0</v>
      </c>
    </row>
    <row r="115" spans="1:7" ht="15.75" thickBot="1" x14ac:dyDescent="0.3">
      <c r="A115" s="12" t="s">
        <v>102</v>
      </c>
      <c r="B115" s="13">
        <v>45525</v>
      </c>
      <c r="C115" s="14">
        <v>38.950000000000003</v>
      </c>
      <c r="D115" s="14">
        <v>38.57</v>
      </c>
      <c r="E115" s="14">
        <v>40.44</v>
      </c>
      <c r="F115">
        <v>0</v>
      </c>
      <c r="G115">
        <v>0</v>
      </c>
    </row>
    <row r="116" spans="1:7" ht="15.75" thickBot="1" x14ac:dyDescent="0.3">
      <c r="A116" s="12" t="s">
        <v>102</v>
      </c>
      <c r="B116" s="13">
        <v>45526</v>
      </c>
      <c r="C116" s="14">
        <v>39.130000000000003</v>
      </c>
      <c r="D116" s="14">
        <v>38.6</v>
      </c>
      <c r="E116" s="14">
        <v>40.47</v>
      </c>
      <c r="F116">
        <v>0</v>
      </c>
      <c r="G116">
        <v>0</v>
      </c>
    </row>
    <row r="117" spans="1:7" ht="15.75" thickBot="1" x14ac:dyDescent="0.3">
      <c r="A117" s="12" t="s">
        <v>102</v>
      </c>
      <c r="B117" s="13">
        <v>45527</v>
      </c>
      <c r="C117" s="14">
        <v>39.299999999999997</v>
      </c>
      <c r="D117" s="14">
        <v>38.65</v>
      </c>
      <c r="E117" s="14">
        <v>40.49</v>
      </c>
      <c r="F117">
        <v>0</v>
      </c>
      <c r="G117">
        <v>0</v>
      </c>
    </row>
    <row r="118" spans="1:7" ht="15.75" thickBot="1" x14ac:dyDescent="0.3">
      <c r="A118" s="12" t="s">
        <v>102</v>
      </c>
      <c r="B118" s="13">
        <v>45530</v>
      </c>
      <c r="C118" s="14">
        <v>39.43</v>
      </c>
      <c r="D118" s="14">
        <v>38.72</v>
      </c>
      <c r="E118" s="14">
        <v>40.51</v>
      </c>
      <c r="F118">
        <v>0</v>
      </c>
      <c r="G118">
        <v>0</v>
      </c>
    </row>
    <row r="119" spans="1:7" ht="15.75" thickBot="1" x14ac:dyDescent="0.3">
      <c r="A119" s="12" t="s">
        <v>102</v>
      </c>
      <c r="B119" s="13">
        <v>45531</v>
      </c>
      <c r="C119" s="14">
        <v>39.549999999999997</v>
      </c>
      <c r="D119" s="14">
        <v>38.770000000000003</v>
      </c>
      <c r="E119" s="14">
        <v>40.520000000000003</v>
      </c>
      <c r="F119">
        <v>0</v>
      </c>
      <c r="G119">
        <v>0</v>
      </c>
    </row>
    <row r="120" spans="1:7" ht="15.75" thickBot="1" x14ac:dyDescent="0.3">
      <c r="A120" s="12" t="s">
        <v>102</v>
      </c>
      <c r="B120" s="13">
        <v>45532</v>
      </c>
      <c r="C120" s="14">
        <v>39.630000000000003</v>
      </c>
      <c r="D120" s="14">
        <v>38.82</v>
      </c>
      <c r="E120" s="14">
        <v>40.53</v>
      </c>
      <c r="F120">
        <v>0</v>
      </c>
      <c r="G120">
        <v>0</v>
      </c>
    </row>
    <row r="121" spans="1:7" ht="15.75" thickBot="1" x14ac:dyDescent="0.3">
      <c r="A121" s="12" t="s">
        <v>102</v>
      </c>
      <c r="B121" s="13">
        <v>45533</v>
      </c>
      <c r="C121" s="14">
        <v>39.729999999999997</v>
      </c>
      <c r="D121" s="14">
        <v>38.89</v>
      </c>
      <c r="E121" s="14">
        <v>40.53</v>
      </c>
      <c r="F121">
        <v>0</v>
      </c>
      <c r="G121">
        <v>0</v>
      </c>
    </row>
    <row r="122" spans="1:7" ht="15.75" thickBot="1" x14ac:dyDescent="0.3">
      <c r="A122" s="12" t="s">
        <v>102</v>
      </c>
      <c r="B122" s="13">
        <v>45534</v>
      </c>
      <c r="C122" s="14">
        <v>39.78</v>
      </c>
      <c r="D122" s="14">
        <v>38.94</v>
      </c>
      <c r="E122" s="14">
        <v>40.53</v>
      </c>
      <c r="F122">
        <v>0</v>
      </c>
      <c r="G122">
        <v>0</v>
      </c>
    </row>
    <row r="123" spans="1:7" ht="15.75" thickBot="1" x14ac:dyDescent="0.3">
      <c r="A123" s="12" t="s">
        <v>102</v>
      </c>
      <c r="B123" s="13">
        <v>45539</v>
      </c>
      <c r="C123" s="14">
        <v>39.9</v>
      </c>
      <c r="D123" s="14">
        <v>39.01</v>
      </c>
      <c r="E123" s="14">
        <v>40.520000000000003</v>
      </c>
      <c r="F123">
        <v>0</v>
      </c>
      <c r="G123">
        <v>0</v>
      </c>
    </row>
    <row r="124" spans="1:7" ht="15.75" thickBot="1" x14ac:dyDescent="0.3">
      <c r="A124" s="12" t="s">
        <v>102</v>
      </c>
      <c r="B124" s="13">
        <v>45540</v>
      </c>
      <c r="C124" s="14">
        <v>39.979999999999997</v>
      </c>
      <c r="D124" s="14">
        <v>39.08</v>
      </c>
      <c r="E124" s="14">
        <v>40.520000000000003</v>
      </c>
      <c r="F124">
        <v>0</v>
      </c>
      <c r="G124">
        <v>0</v>
      </c>
    </row>
    <row r="125" spans="1:7" ht="15.75" thickBot="1" x14ac:dyDescent="0.3">
      <c r="A125" s="12" t="s">
        <v>102</v>
      </c>
      <c r="B125" s="13">
        <v>45541</v>
      </c>
      <c r="C125" s="14">
        <v>40.1</v>
      </c>
      <c r="D125" s="14">
        <v>39.159999999999997</v>
      </c>
      <c r="E125" s="14">
        <v>40.53</v>
      </c>
      <c r="F125">
        <v>0</v>
      </c>
      <c r="G125">
        <v>0</v>
      </c>
    </row>
    <row r="126" spans="1:7" ht="15.75" thickBot="1" x14ac:dyDescent="0.3">
      <c r="A126" s="12" t="s">
        <v>102</v>
      </c>
      <c r="B126" s="13">
        <v>45544</v>
      </c>
      <c r="C126" s="14">
        <v>40.22</v>
      </c>
      <c r="D126" s="14">
        <v>39.24</v>
      </c>
      <c r="E126" s="14">
        <v>40.53</v>
      </c>
      <c r="F126">
        <v>0</v>
      </c>
      <c r="G126">
        <v>0</v>
      </c>
    </row>
    <row r="127" spans="1:7" ht="15.75" thickBot="1" x14ac:dyDescent="0.3">
      <c r="A127" s="12" t="s">
        <v>102</v>
      </c>
      <c r="B127" s="13">
        <v>45545</v>
      </c>
      <c r="C127" s="14">
        <v>40.299999999999997</v>
      </c>
      <c r="D127" s="14">
        <v>39.33</v>
      </c>
      <c r="E127" s="14">
        <v>40.53</v>
      </c>
      <c r="F127">
        <v>0</v>
      </c>
      <c r="G127">
        <v>0</v>
      </c>
    </row>
    <row r="128" spans="1:7" ht="15.75" thickBot="1" x14ac:dyDescent="0.3">
      <c r="A128" s="12" t="s">
        <v>102</v>
      </c>
      <c r="B128" s="13">
        <v>45546</v>
      </c>
      <c r="C128" s="14">
        <v>40.36</v>
      </c>
      <c r="D128" s="14">
        <v>39.4</v>
      </c>
      <c r="E128" s="14">
        <v>40.53</v>
      </c>
      <c r="F128">
        <v>0</v>
      </c>
      <c r="G128">
        <v>0</v>
      </c>
    </row>
    <row r="129" spans="1:7" ht="15.75" thickBot="1" x14ac:dyDescent="0.3">
      <c r="A129" s="12" t="s">
        <v>102</v>
      </c>
      <c r="B129" s="13">
        <v>45547</v>
      </c>
      <c r="C129" s="14">
        <v>40.43</v>
      </c>
      <c r="D129" s="14">
        <v>39.44</v>
      </c>
      <c r="E129" s="14">
        <v>40.53</v>
      </c>
      <c r="F129">
        <v>0</v>
      </c>
      <c r="G129">
        <v>0</v>
      </c>
    </row>
    <row r="130" spans="1:7" ht="15.75" thickBot="1" x14ac:dyDescent="0.3">
      <c r="A130" s="12" t="s">
        <v>102</v>
      </c>
      <c r="B130" s="13">
        <v>45548</v>
      </c>
      <c r="C130" s="14">
        <v>40.479999999999997</v>
      </c>
      <c r="D130" s="14">
        <v>39.46</v>
      </c>
      <c r="E130" s="14">
        <v>40.53</v>
      </c>
      <c r="F130">
        <v>0</v>
      </c>
      <c r="G130">
        <v>0</v>
      </c>
    </row>
    <row r="131" spans="1:7" ht="15.75" thickBot="1" x14ac:dyDescent="0.3">
      <c r="A131" s="12" t="s">
        <v>102</v>
      </c>
      <c r="B131" s="13">
        <v>45551</v>
      </c>
      <c r="C131" s="14">
        <v>40.520000000000003</v>
      </c>
      <c r="D131" s="14">
        <v>39.47</v>
      </c>
      <c r="E131" s="14">
        <v>40.54</v>
      </c>
      <c r="F131">
        <v>0</v>
      </c>
      <c r="G131">
        <v>0</v>
      </c>
    </row>
    <row r="132" spans="1:7" ht="15.75" thickBot="1" x14ac:dyDescent="0.3">
      <c r="A132" s="12" t="s">
        <v>102</v>
      </c>
      <c r="B132" s="13">
        <v>45552</v>
      </c>
      <c r="C132" s="14">
        <v>40.57</v>
      </c>
      <c r="D132" s="14">
        <v>39.49</v>
      </c>
      <c r="E132" s="14">
        <v>40.54</v>
      </c>
      <c r="F132">
        <v>0</v>
      </c>
      <c r="G132">
        <v>0</v>
      </c>
    </row>
    <row r="133" spans="1:7" ht="15.75" thickBot="1" x14ac:dyDescent="0.3">
      <c r="A133" s="12" t="s">
        <v>102</v>
      </c>
      <c r="B133" s="13">
        <v>45553</v>
      </c>
      <c r="C133" s="14">
        <v>40.619999999999997</v>
      </c>
      <c r="D133" s="14">
        <v>39.53</v>
      </c>
      <c r="E133" s="14">
        <v>40.54</v>
      </c>
      <c r="F133">
        <v>0</v>
      </c>
      <c r="G133">
        <v>0</v>
      </c>
    </row>
    <row r="134" spans="1:7" ht="15.75" thickBot="1" x14ac:dyDescent="0.3">
      <c r="A134" s="12" t="s">
        <v>102</v>
      </c>
      <c r="B134" s="13">
        <v>45554</v>
      </c>
      <c r="C134" s="14">
        <v>40.619999999999997</v>
      </c>
      <c r="D134" s="14">
        <v>39.549999999999997</v>
      </c>
      <c r="E134" s="14">
        <v>40.54</v>
      </c>
      <c r="F134">
        <v>0</v>
      </c>
      <c r="G134">
        <v>0</v>
      </c>
    </row>
    <row r="135" spans="1:7" ht="15.75" thickBot="1" x14ac:dyDescent="0.3">
      <c r="A135" s="12" t="s">
        <v>102</v>
      </c>
      <c r="B135" s="13">
        <v>45555</v>
      </c>
      <c r="C135" s="14">
        <v>40.56</v>
      </c>
      <c r="D135" s="14">
        <v>39.590000000000003</v>
      </c>
      <c r="E135" s="14">
        <v>40.54</v>
      </c>
      <c r="F135">
        <v>0</v>
      </c>
      <c r="G135">
        <v>0</v>
      </c>
    </row>
    <row r="136" spans="1:7" ht="15.75" thickBot="1" x14ac:dyDescent="0.3">
      <c r="A136" s="12" t="s">
        <v>102</v>
      </c>
      <c r="B136" s="13">
        <v>45558</v>
      </c>
      <c r="C136" s="14">
        <v>40.49</v>
      </c>
      <c r="D136" s="14">
        <v>39.619999999999997</v>
      </c>
      <c r="E136" s="14">
        <v>40.54</v>
      </c>
      <c r="F136">
        <v>0</v>
      </c>
      <c r="G136">
        <v>0</v>
      </c>
    </row>
    <row r="137" spans="1:7" ht="15.75" thickBot="1" x14ac:dyDescent="0.3">
      <c r="A137" s="12" t="s">
        <v>102</v>
      </c>
      <c r="B137" s="13">
        <v>45559</v>
      </c>
      <c r="C137" s="14">
        <v>40.44</v>
      </c>
      <c r="D137" s="14">
        <v>39.67</v>
      </c>
      <c r="E137" s="14">
        <v>40.54</v>
      </c>
      <c r="F137">
        <v>0</v>
      </c>
      <c r="G137">
        <v>0</v>
      </c>
    </row>
    <row r="138" spans="1:7" ht="15.75" thickBot="1" x14ac:dyDescent="0.3">
      <c r="A138" s="12" t="s">
        <v>102</v>
      </c>
      <c r="B138" s="13">
        <v>45560</v>
      </c>
      <c r="C138" s="14">
        <v>40.43</v>
      </c>
      <c r="D138" s="14">
        <v>39.72</v>
      </c>
      <c r="E138" s="14">
        <v>40.549999999999997</v>
      </c>
      <c r="F138">
        <v>0</v>
      </c>
      <c r="G138">
        <v>0</v>
      </c>
    </row>
    <row r="139" spans="1:7" ht="15.75" thickBot="1" x14ac:dyDescent="0.3">
      <c r="A139" s="12" t="s">
        <v>102</v>
      </c>
      <c r="B139" s="13">
        <v>45561</v>
      </c>
      <c r="C139" s="14">
        <v>40.450000000000003</v>
      </c>
      <c r="D139" s="14">
        <v>39.770000000000003</v>
      </c>
      <c r="E139" s="14">
        <v>40.549999999999997</v>
      </c>
      <c r="F139">
        <v>0</v>
      </c>
      <c r="G139">
        <v>0</v>
      </c>
    </row>
    <row r="140" spans="1:7" ht="15.75" thickBot="1" x14ac:dyDescent="0.3">
      <c r="A140" s="12" t="s">
        <v>102</v>
      </c>
      <c r="B140" s="13">
        <v>45562</v>
      </c>
      <c r="C140" s="14">
        <v>40.47</v>
      </c>
      <c r="D140" s="14">
        <v>39.799999999999997</v>
      </c>
      <c r="E140" s="14">
        <v>40.549999999999997</v>
      </c>
      <c r="F140">
        <v>0</v>
      </c>
      <c r="G140">
        <v>0</v>
      </c>
    </row>
    <row r="141" spans="1:7" ht="15.75" thickBot="1" x14ac:dyDescent="0.3">
      <c r="A141" s="12" t="s">
        <v>102</v>
      </c>
      <c r="B141" s="13">
        <v>45565</v>
      </c>
      <c r="C141" s="14">
        <v>40.49</v>
      </c>
      <c r="D141" s="14">
        <v>39.82</v>
      </c>
      <c r="E141" s="14">
        <v>40.54</v>
      </c>
      <c r="F141">
        <v>0</v>
      </c>
      <c r="G141">
        <v>0</v>
      </c>
    </row>
    <row r="142" spans="1:7" ht="15.75" thickBot="1" x14ac:dyDescent="0.3">
      <c r="A142" s="12" t="s">
        <v>102</v>
      </c>
      <c r="B142" s="13">
        <v>45566</v>
      </c>
      <c r="C142" s="14">
        <v>40.520000000000003</v>
      </c>
      <c r="D142" s="14">
        <v>39.86</v>
      </c>
      <c r="E142" s="14">
        <v>40.520000000000003</v>
      </c>
      <c r="F142">
        <v>0</v>
      </c>
      <c r="G142">
        <v>0</v>
      </c>
    </row>
    <row r="143" spans="1:7" ht="15.75" thickBot="1" x14ac:dyDescent="0.3">
      <c r="A143" s="12" t="s">
        <v>102</v>
      </c>
      <c r="B143" s="13">
        <v>45567</v>
      </c>
      <c r="C143" s="14">
        <v>40.56</v>
      </c>
      <c r="D143" s="14">
        <v>39.89</v>
      </c>
      <c r="E143" s="14">
        <v>40.5</v>
      </c>
      <c r="F143">
        <v>0</v>
      </c>
      <c r="G143">
        <v>0</v>
      </c>
    </row>
    <row r="144" spans="1:7" ht="15.75" thickBot="1" x14ac:dyDescent="0.3">
      <c r="A144" s="12" t="s">
        <v>102</v>
      </c>
      <c r="B144" s="13">
        <v>45568</v>
      </c>
      <c r="C144" s="14">
        <v>40.590000000000003</v>
      </c>
      <c r="D144" s="14">
        <v>39.950000000000003</v>
      </c>
      <c r="E144" s="14">
        <v>40.47</v>
      </c>
      <c r="F144">
        <v>0</v>
      </c>
      <c r="G144">
        <v>0</v>
      </c>
    </row>
    <row r="145" spans="1:7" ht="15.75" thickBot="1" x14ac:dyDescent="0.3">
      <c r="A145" s="12" t="s">
        <v>102</v>
      </c>
      <c r="B145" s="13">
        <v>45569</v>
      </c>
      <c r="C145" s="14">
        <v>40.58</v>
      </c>
      <c r="D145" s="14">
        <v>40</v>
      </c>
      <c r="E145" s="14">
        <v>40.450000000000003</v>
      </c>
      <c r="F145">
        <v>0</v>
      </c>
      <c r="G145">
        <v>0</v>
      </c>
    </row>
    <row r="146" spans="1:7" ht="15.75" thickBot="1" x14ac:dyDescent="0.3">
      <c r="A146" s="12" t="s">
        <v>102</v>
      </c>
      <c r="B146" s="13">
        <v>45572</v>
      </c>
      <c r="C146" s="14">
        <v>40.58</v>
      </c>
      <c r="D146" s="14">
        <v>40.049999999999997</v>
      </c>
      <c r="E146" s="14">
        <v>40.43</v>
      </c>
      <c r="F146">
        <v>0</v>
      </c>
      <c r="G146">
        <v>0</v>
      </c>
    </row>
    <row r="147" spans="1:7" ht="15.75" thickBot="1" x14ac:dyDescent="0.3">
      <c r="A147" s="12" t="s">
        <v>102</v>
      </c>
      <c r="B147" s="13">
        <v>45573</v>
      </c>
      <c r="C147" s="14">
        <v>40.6</v>
      </c>
      <c r="D147" s="14">
        <v>40.1</v>
      </c>
      <c r="E147" s="14">
        <v>40.4</v>
      </c>
      <c r="F147">
        <v>0</v>
      </c>
      <c r="G147">
        <v>0</v>
      </c>
    </row>
    <row r="148" spans="1:7" ht="15.75" thickBot="1" x14ac:dyDescent="0.3">
      <c r="A148" s="12" t="s">
        <v>102</v>
      </c>
      <c r="B148" s="13">
        <v>45574</v>
      </c>
      <c r="C148" s="14">
        <v>40.65</v>
      </c>
      <c r="D148" s="14">
        <v>40.130000000000003</v>
      </c>
      <c r="E148" s="14">
        <v>40.380000000000003</v>
      </c>
      <c r="F148">
        <v>0</v>
      </c>
      <c r="G148">
        <v>0</v>
      </c>
    </row>
    <row r="149" spans="1:7" ht="15.75" thickBot="1" x14ac:dyDescent="0.3">
      <c r="A149" s="12" t="s">
        <v>102</v>
      </c>
      <c r="B149" s="13">
        <v>45575</v>
      </c>
      <c r="C149" s="14">
        <v>40.71</v>
      </c>
      <c r="D149" s="14">
        <v>40.18</v>
      </c>
      <c r="E149" s="14">
        <v>40.35</v>
      </c>
      <c r="F149">
        <v>0</v>
      </c>
      <c r="G149">
        <v>0</v>
      </c>
    </row>
    <row r="150" spans="1:7" ht="15.75" thickBot="1" x14ac:dyDescent="0.3">
      <c r="A150" s="12" t="s">
        <v>102</v>
      </c>
      <c r="B150" s="13">
        <v>45576</v>
      </c>
      <c r="C150" s="14">
        <v>40.76</v>
      </c>
      <c r="D150" s="14">
        <v>40.21</v>
      </c>
      <c r="E150" s="14">
        <v>40.33</v>
      </c>
      <c r="F150">
        <v>0</v>
      </c>
      <c r="G150">
        <v>0</v>
      </c>
    </row>
    <row r="151" spans="1:7" ht="15.75" thickBot="1" x14ac:dyDescent="0.3">
      <c r="A151" s="12" t="s">
        <v>102</v>
      </c>
      <c r="B151" s="13">
        <v>45579</v>
      </c>
      <c r="C151" s="14">
        <v>40.82</v>
      </c>
      <c r="D151" s="14">
        <v>40.26</v>
      </c>
      <c r="E151" s="14">
        <v>40.32</v>
      </c>
      <c r="F151">
        <v>0</v>
      </c>
      <c r="G151">
        <v>0</v>
      </c>
    </row>
    <row r="152" spans="1:7" ht="15.75" thickBot="1" x14ac:dyDescent="0.3">
      <c r="A152" s="12" t="s">
        <v>102</v>
      </c>
      <c r="B152" s="13">
        <v>45580</v>
      </c>
      <c r="C152" s="14">
        <v>40.880000000000003</v>
      </c>
      <c r="D152" s="14">
        <v>40.29</v>
      </c>
      <c r="E152" s="14">
        <v>40.32</v>
      </c>
      <c r="F152">
        <v>0</v>
      </c>
      <c r="G152">
        <v>0</v>
      </c>
    </row>
    <row r="153" spans="1:7" ht="15.75" thickBot="1" x14ac:dyDescent="0.3">
      <c r="A153" s="12" t="s">
        <v>102</v>
      </c>
      <c r="B153" s="13">
        <v>45581</v>
      </c>
      <c r="C153" s="14">
        <v>40.909999999999997</v>
      </c>
      <c r="D153" s="14">
        <v>40.35</v>
      </c>
      <c r="E153" s="14">
        <v>40.31</v>
      </c>
      <c r="F153">
        <v>1</v>
      </c>
      <c r="G153">
        <v>1</v>
      </c>
    </row>
    <row r="154" spans="1:7" ht="15.75" thickBot="1" x14ac:dyDescent="0.3">
      <c r="A154" s="12" t="s">
        <v>102</v>
      </c>
      <c r="B154" s="13">
        <v>45582</v>
      </c>
      <c r="C154" s="14">
        <v>40.950000000000003</v>
      </c>
      <c r="D154" s="14">
        <v>40.409999999999997</v>
      </c>
      <c r="E154" s="14">
        <v>40.29</v>
      </c>
      <c r="F154">
        <v>1</v>
      </c>
      <c r="G154">
        <v>1</v>
      </c>
    </row>
    <row r="155" spans="1:7" ht="15.75" thickBot="1" x14ac:dyDescent="0.3">
      <c r="A155" s="12" t="s">
        <v>102</v>
      </c>
      <c r="B155" s="13">
        <v>45583</v>
      </c>
      <c r="C155" s="14">
        <v>41.01</v>
      </c>
      <c r="D155" s="14">
        <v>40.479999999999997</v>
      </c>
      <c r="E155" s="14">
        <v>40.28</v>
      </c>
      <c r="F155">
        <v>1</v>
      </c>
      <c r="G155">
        <v>1</v>
      </c>
    </row>
    <row r="156" spans="1:7" ht="15.75" thickBot="1" x14ac:dyDescent="0.3">
      <c r="A156" s="12" t="s">
        <v>102</v>
      </c>
      <c r="B156" s="13">
        <v>45586</v>
      </c>
      <c r="C156" s="14">
        <v>41.04</v>
      </c>
      <c r="D156" s="14">
        <v>40.54</v>
      </c>
      <c r="E156" s="14">
        <v>40.270000000000003</v>
      </c>
      <c r="F156">
        <v>1</v>
      </c>
      <c r="G156">
        <v>1</v>
      </c>
    </row>
    <row r="157" spans="1:7" ht="15.75" thickBot="1" x14ac:dyDescent="0.3">
      <c r="A157" s="12" t="s">
        <v>102</v>
      </c>
      <c r="B157" s="13">
        <v>45587</v>
      </c>
      <c r="C157" s="14">
        <v>41.02</v>
      </c>
      <c r="D157" s="14">
        <v>40.57</v>
      </c>
      <c r="E157" s="14">
        <v>40.25</v>
      </c>
      <c r="F157">
        <v>1</v>
      </c>
      <c r="G157">
        <v>1</v>
      </c>
    </row>
    <row r="158" spans="1:7" ht="15.75" thickBot="1" x14ac:dyDescent="0.3">
      <c r="A158" s="12" t="s">
        <v>102</v>
      </c>
      <c r="B158" s="13">
        <v>45588</v>
      </c>
      <c r="C158" s="14">
        <v>40.96</v>
      </c>
      <c r="D158" s="14">
        <v>40.6</v>
      </c>
      <c r="E158" s="14">
        <v>40.24</v>
      </c>
      <c r="F158">
        <v>1</v>
      </c>
      <c r="G158">
        <v>1</v>
      </c>
    </row>
    <row r="159" spans="1:7" ht="15.75" thickBot="1" x14ac:dyDescent="0.3">
      <c r="A159" s="12" t="s">
        <v>102</v>
      </c>
      <c r="B159" s="13">
        <v>45589</v>
      </c>
      <c r="C159" s="14">
        <v>40.880000000000003</v>
      </c>
      <c r="D159" s="14">
        <v>40.619999999999997</v>
      </c>
      <c r="E159" s="14">
        <v>40.21</v>
      </c>
      <c r="F159">
        <v>1</v>
      </c>
      <c r="G159">
        <v>1</v>
      </c>
    </row>
    <row r="160" spans="1:7" ht="15.75" thickBot="1" x14ac:dyDescent="0.3">
      <c r="A160" s="12" t="s">
        <v>102</v>
      </c>
      <c r="B160" s="13">
        <v>45590</v>
      </c>
      <c r="C160" s="14">
        <v>40.770000000000003</v>
      </c>
      <c r="D160" s="14">
        <v>40.630000000000003</v>
      </c>
      <c r="E160" s="14">
        <v>40.18</v>
      </c>
      <c r="F160">
        <v>1</v>
      </c>
      <c r="G160">
        <v>1</v>
      </c>
    </row>
    <row r="161" spans="1:7" ht="15.75" thickBot="1" x14ac:dyDescent="0.3">
      <c r="A161" s="12" t="s">
        <v>102</v>
      </c>
      <c r="B161" s="13">
        <v>45593</v>
      </c>
      <c r="C161" s="14">
        <v>40.68</v>
      </c>
      <c r="D161" s="14">
        <v>40.64</v>
      </c>
      <c r="E161" s="14">
        <v>40.14</v>
      </c>
      <c r="F161">
        <v>1</v>
      </c>
      <c r="G161">
        <v>1</v>
      </c>
    </row>
    <row r="162" spans="1:7" ht="15.75" thickBot="1" x14ac:dyDescent="0.3">
      <c r="A162" s="12" t="s">
        <v>102</v>
      </c>
      <c r="B162" s="13">
        <v>45594</v>
      </c>
      <c r="C162" s="14">
        <v>40.590000000000003</v>
      </c>
      <c r="D162" s="14">
        <v>40.64</v>
      </c>
      <c r="E162" s="14">
        <v>40.11</v>
      </c>
      <c r="F162">
        <v>0</v>
      </c>
      <c r="G162">
        <v>1</v>
      </c>
    </row>
    <row r="163" spans="1:7" ht="15.75" thickBot="1" x14ac:dyDescent="0.3">
      <c r="A163" s="12" t="s">
        <v>102</v>
      </c>
      <c r="B163" s="13">
        <v>45595</v>
      </c>
      <c r="C163" s="14">
        <v>40.5</v>
      </c>
      <c r="D163" s="14">
        <v>40.64</v>
      </c>
      <c r="E163" s="14">
        <v>40.08</v>
      </c>
      <c r="F163">
        <v>0</v>
      </c>
      <c r="G163">
        <v>1</v>
      </c>
    </row>
    <row r="164" spans="1:7" ht="15.75" thickBot="1" x14ac:dyDescent="0.3">
      <c r="A164" s="12" t="s">
        <v>102</v>
      </c>
      <c r="B164" s="13">
        <v>45596</v>
      </c>
      <c r="C164" s="14">
        <v>40.43</v>
      </c>
      <c r="D164" s="14">
        <v>40.619999999999997</v>
      </c>
      <c r="E164" s="14">
        <v>40.06</v>
      </c>
      <c r="F164">
        <v>0</v>
      </c>
      <c r="G164">
        <v>1</v>
      </c>
    </row>
    <row r="165" spans="1:7" ht="15.75" thickBot="1" x14ac:dyDescent="0.3">
      <c r="A165" s="12" t="s">
        <v>102</v>
      </c>
      <c r="B165" s="13">
        <v>45597</v>
      </c>
      <c r="C165" s="14">
        <v>40.369999999999997</v>
      </c>
      <c r="D165" s="14">
        <v>40.57</v>
      </c>
      <c r="E165" s="14">
        <v>40.03</v>
      </c>
      <c r="F165">
        <v>0</v>
      </c>
      <c r="G165">
        <v>1</v>
      </c>
    </row>
    <row r="166" spans="1:7" ht="15.75" thickBot="1" x14ac:dyDescent="0.3">
      <c r="A166" s="12" t="s">
        <v>102</v>
      </c>
      <c r="B166" s="13">
        <v>45600</v>
      </c>
      <c r="C166" s="14">
        <v>40.31</v>
      </c>
      <c r="D166" s="14">
        <v>40.53</v>
      </c>
      <c r="E166" s="14">
        <v>40</v>
      </c>
      <c r="F166">
        <v>0</v>
      </c>
      <c r="G166">
        <v>1</v>
      </c>
    </row>
    <row r="167" spans="1:7" ht="15.75" thickBot="1" x14ac:dyDescent="0.3">
      <c r="A167" s="12" t="s">
        <v>102</v>
      </c>
      <c r="B167" s="13">
        <v>45601</v>
      </c>
      <c r="C167" s="14">
        <v>40.25</v>
      </c>
      <c r="D167" s="14">
        <v>40.47</v>
      </c>
      <c r="E167" s="14">
        <v>39.979999999999997</v>
      </c>
      <c r="F167">
        <v>0</v>
      </c>
      <c r="G167">
        <v>1</v>
      </c>
    </row>
    <row r="168" spans="1:7" ht="15.75" thickBot="1" x14ac:dyDescent="0.3">
      <c r="A168" s="12" t="s">
        <v>102</v>
      </c>
      <c r="B168" s="13">
        <v>45602</v>
      </c>
      <c r="C168" s="14">
        <v>40.19</v>
      </c>
      <c r="D168" s="14">
        <v>40.44</v>
      </c>
      <c r="E168" s="14">
        <v>39.96</v>
      </c>
      <c r="F168">
        <v>0</v>
      </c>
      <c r="G168">
        <v>1</v>
      </c>
    </row>
    <row r="169" spans="1:7" ht="15.75" thickBot="1" x14ac:dyDescent="0.3">
      <c r="A169" s="12" t="s">
        <v>102</v>
      </c>
      <c r="B169" s="13">
        <v>45603</v>
      </c>
      <c r="C169" s="14">
        <v>40.11</v>
      </c>
      <c r="D169" s="14">
        <v>40.409999999999997</v>
      </c>
      <c r="E169" s="14">
        <v>39.94</v>
      </c>
      <c r="F169">
        <v>0</v>
      </c>
      <c r="G169">
        <v>1</v>
      </c>
    </row>
    <row r="170" spans="1:7" ht="15.75" thickBot="1" x14ac:dyDescent="0.3">
      <c r="A170" s="12" t="s">
        <v>102</v>
      </c>
      <c r="B170" s="13">
        <v>45604</v>
      </c>
      <c r="C170" s="14">
        <v>40.020000000000003</v>
      </c>
      <c r="D170" s="14">
        <v>40.369999999999997</v>
      </c>
      <c r="E170" s="14">
        <v>39.92</v>
      </c>
      <c r="F170">
        <v>0</v>
      </c>
      <c r="G170">
        <v>1</v>
      </c>
    </row>
    <row r="171" spans="1:7" ht="15.75" thickBot="1" x14ac:dyDescent="0.3">
      <c r="A171" s="12" t="s">
        <v>102</v>
      </c>
      <c r="B171" s="13">
        <v>45607</v>
      </c>
      <c r="C171" s="14">
        <v>39.9</v>
      </c>
      <c r="D171" s="14">
        <v>40.32</v>
      </c>
      <c r="E171" s="14">
        <v>39.9</v>
      </c>
      <c r="F171">
        <v>0</v>
      </c>
      <c r="G171">
        <v>1</v>
      </c>
    </row>
    <row r="172" spans="1:7" ht="15.75" thickBot="1" x14ac:dyDescent="0.3">
      <c r="A172" s="12" t="s">
        <v>102</v>
      </c>
      <c r="B172" s="13">
        <v>45608</v>
      </c>
      <c r="C172" s="14">
        <v>39.75</v>
      </c>
      <c r="D172" s="14">
        <v>40.28</v>
      </c>
      <c r="E172" s="14">
        <v>39.869999999999997</v>
      </c>
      <c r="F172">
        <v>0</v>
      </c>
      <c r="G172">
        <v>1</v>
      </c>
    </row>
    <row r="173" spans="1:7" ht="15.75" thickBot="1" x14ac:dyDescent="0.3">
      <c r="A173" s="12" t="s">
        <v>102</v>
      </c>
      <c r="B173" s="13">
        <v>45609</v>
      </c>
      <c r="C173" s="14">
        <v>39.6</v>
      </c>
      <c r="D173" s="14">
        <v>40.229999999999997</v>
      </c>
      <c r="E173" s="14">
        <v>39.840000000000003</v>
      </c>
      <c r="F173">
        <v>0</v>
      </c>
      <c r="G173">
        <v>1</v>
      </c>
    </row>
    <row r="174" spans="1:7" ht="15.75" thickBot="1" x14ac:dyDescent="0.3">
      <c r="A174" s="12" t="s">
        <v>102</v>
      </c>
      <c r="B174" s="13">
        <v>45610</v>
      </c>
      <c r="C174" s="14">
        <v>39.4</v>
      </c>
      <c r="D174" s="14">
        <v>40.18</v>
      </c>
      <c r="E174" s="14">
        <v>39.799999999999997</v>
      </c>
      <c r="F174">
        <v>0</v>
      </c>
      <c r="G174">
        <v>1</v>
      </c>
    </row>
    <row r="175" spans="1:7" ht="15.75" thickBot="1" x14ac:dyDescent="0.3">
      <c r="A175" s="12" t="s">
        <v>102</v>
      </c>
      <c r="B175" s="13">
        <v>45611</v>
      </c>
      <c r="C175" s="14">
        <v>39.17</v>
      </c>
      <c r="D175" s="14">
        <v>40.11</v>
      </c>
      <c r="E175" s="14">
        <v>39.76</v>
      </c>
      <c r="F175">
        <v>0</v>
      </c>
      <c r="G175">
        <v>1</v>
      </c>
    </row>
    <row r="176" spans="1:7" ht="15.75" thickBot="1" x14ac:dyDescent="0.3">
      <c r="A176" s="12" t="s">
        <v>102</v>
      </c>
      <c r="B176" s="13">
        <v>45614</v>
      </c>
      <c r="C176" s="14">
        <v>38.950000000000003</v>
      </c>
      <c r="D176" s="14">
        <v>40.03</v>
      </c>
      <c r="E176" s="14">
        <v>39.71</v>
      </c>
      <c r="F176">
        <v>0</v>
      </c>
      <c r="G176">
        <v>1</v>
      </c>
    </row>
    <row r="177" spans="1:7" ht="15.75" thickBot="1" x14ac:dyDescent="0.3">
      <c r="A177" s="12" t="s">
        <v>102</v>
      </c>
      <c r="B177" s="13">
        <v>45615</v>
      </c>
      <c r="C177" s="14">
        <v>38.78</v>
      </c>
      <c r="D177" s="14">
        <v>39.97</v>
      </c>
      <c r="E177" s="14">
        <v>39.68</v>
      </c>
      <c r="F177">
        <v>0</v>
      </c>
      <c r="G177">
        <v>1</v>
      </c>
    </row>
    <row r="178" spans="1:7" ht="15.75" thickBot="1" x14ac:dyDescent="0.3">
      <c r="A178" s="12" t="s">
        <v>102</v>
      </c>
      <c r="B178" s="13">
        <v>45616</v>
      </c>
      <c r="C178" s="14">
        <v>38.64</v>
      </c>
      <c r="D178" s="14">
        <v>39.909999999999997</v>
      </c>
      <c r="E178" s="14">
        <v>39.65</v>
      </c>
      <c r="F178">
        <v>0</v>
      </c>
      <c r="G178">
        <v>1</v>
      </c>
    </row>
    <row r="179" spans="1:7" ht="15.75" thickBot="1" x14ac:dyDescent="0.3">
      <c r="A179" s="12" t="s">
        <v>102</v>
      </c>
      <c r="B179" s="13">
        <v>45617</v>
      </c>
      <c r="C179" s="14">
        <v>38.53</v>
      </c>
      <c r="D179" s="14">
        <v>39.86</v>
      </c>
      <c r="E179" s="14">
        <v>39.630000000000003</v>
      </c>
      <c r="F179">
        <v>0</v>
      </c>
      <c r="G179">
        <v>1</v>
      </c>
    </row>
    <row r="180" spans="1:7" ht="15.75" thickBot="1" x14ac:dyDescent="0.3">
      <c r="A180" s="12" t="s">
        <v>102</v>
      </c>
      <c r="B180" s="13">
        <v>45618</v>
      </c>
      <c r="C180" s="14">
        <v>38.46</v>
      </c>
      <c r="D180" s="14">
        <v>39.82</v>
      </c>
      <c r="E180" s="14">
        <v>39.619999999999997</v>
      </c>
      <c r="F180">
        <v>0</v>
      </c>
      <c r="G180">
        <v>1</v>
      </c>
    </row>
    <row r="181" spans="1:7" ht="15.75" thickBot="1" x14ac:dyDescent="0.3">
      <c r="A181" s="12" t="s">
        <v>102</v>
      </c>
      <c r="B181" s="13">
        <v>45621</v>
      </c>
      <c r="C181" s="14">
        <v>38.380000000000003</v>
      </c>
      <c r="D181" s="14">
        <v>39.78</v>
      </c>
      <c r="E181" s="14">
        <v>39.590000000000003</v>
      </c>
      <c r="F181">
        <v>0</v>
      </c>
      <c r="G181">
        <v>1</v>
      </c>
    </row>
    <row r="182" spans="1:7" ht="15.75" thickBot="1" x14ac:dyDescent="0.3">
      <c r="A182" s="12" t="s">
        <v>102</v>
      </c>
      <c r="B182" s="13">
        <v>45622</v>
      </c>
      <c r="C182" s="14">
        <v>38.32</v>
      </c>
      <c r="D182" s="14">
        <v>39.74</v>
      </c>
      <c r="E182" s="14">
        <v>39.58</v>
      </c>
      <c r="F182">
        <v>0</v>
      </c>
      <c r="G182">
        <v>1</v>
      </c>
    </row>
    <row r="183" spans="1:7" ht="15.75" thickBot="1" x14ac:dyDescent="0.3">
      <c r="A183" s="12" t="s">
        <v>102</v>
      </c>
      <c r="B183" s="13">
        <v>45623</v>
      </c>
      <c r="C183" s="14">
        <v>38.270000000000003</v>
      </c>
      <c r="D183" s="14">
        <v>39.700000000000003</v>
      </c>
      <c r="E183" s="14">
        <v>39.56</v>
      </c>
      <c r="F183">
        <v>0</v>
      </c>
      <c r="G183">
        <v>1</v>
      </c>
    </row>
    <row r="184" spans="1:7" ht="15.75" thickBot="1" x14ac:dyDescent="0.3">
      <c r="A184" s="12" t="s">
        <v>102</v>
      </c>
      <c r="B184" s="13">
        <v>45624</v>
      </c>
      <c r="C184" s="14">
        <v>38.200000000000003</v>
      </c>
      <c r="D184" s="14">
        <v>39.65</v>
      </c>
      <c r="E184" s="14">
        <v>39.54</v>
      </c>
      <c r="F184">
        <v>0</v>
      </c>
      <c r="G184">
        <v>1</v>
      </c>
    </row>
    <row r="185" spans="1:7" ht="15.75" thickBot="1" x14ac:dyDescent="0.3">
      <c r="A185" s="12" t="s">
        <v>102</v>
      </c>
      <c r="B185" s="13">
        <v>45625</v>
      </c>
      <c r="C185" s="14">
        <v>38.159999999999997</v>
      </c>
      <c r="D185" s="14">
        <v>39.61</v>
      </c>
      <c r="E185" s="14">
        <v>39.520000000000003</v>
      </c>
      <c r="F185">
        <v>0</v>
      </c>
      <c r="G185">
        <v>1</v>
      </c>
    </row>
    <row r="186" spans="1:7" ht="15.75" thickBot="1" x14ac:dyDescent="0.3">
      <c r="A186" s="12" t="s">
        <v>102</v>
      </c>
      <c r="B186" s="13">
        <v>45628</v>
      </c>
      <c r="C186" s="14">
        <v>38.11</v>
      </c>
      <c r="D186" s="14">
        <v>39.57</v>
      </c>
      <c r="E186" s="14">
        <v>39.51</v>
      </c>
      <c r="F186">
        <v>0</v>
      </c>
      <c r="G186">
        <v>1</v>
      </c>
    </row>
    <row r="187" spans="1:7" ht="15.75" thickBot="1" x14ac:dyDescent="0.3">
      <c r="A187" s="12" t="s">
        <v>102</v>
      </c>
      <c r="B187" s="13">
        <v>45629</v>
      </c>
      <c r="C187" s="14">
        <v>38.049999999999997</v>
      </c>
      <c r="D187" s="14">
        <v>39.520000000000003</v>
      </c>
      <c r="E187" s="14">
        <v>39.49</v>
      </c>
      <c r="F187">
        <v>0</v>
      </c>
      <c r="G187">
        <v>1</v>
      </c>
    </row>
    <row r="188" spans="1:7" ht="15.75" thickBot="1" x14ac:dyDescent="0.3">
      <c r="A188" s="12" t="s">
        <v>102</v>
      </c>
      <c r="B188" s="13">
        <v>45630</v>
      </c>
      <c r="C188" s="14">
        <v>37.93</v>
      </c>
      <c r="D188" s="14">
        <v>39.44</v>
      </c>
      <c r="E188" s="14">
        <v>39.46</v>
      </c>
      <c r="F188">
        <v>0</v>
      </c>
      <c r="G188">
        <v>0</v>
      </c>
    </row>
    <row r="189" spans="1:7" ht="15.75" thickBot="1" x14ac:dyDescent="0.3">
      <c r="A189" s="12" t="s">
        <v>102</v>
      </c>
      <c r="B189" s="13">
        <v>45631</v>
      </c>
      <c r="C189" s="14">
        <v>37.869999999999997</v>
      </c>
      <c r="D189" s="14">
        <v>39.369999999999997</v>
      </c>
      <c r="E189" s="14">
        <v>39.44</v>
      </c>
      <c r="F189">
        <v>0</v>
      </c>
      <c r="G189">
        <v>0</v>
      </c>
    </row>
    <row r="190" spans="1:7" ht="15.75" thickBot="1" x14ac:dyDescent="0.3">
      <c r="A190" s="12" t="s">
        <v>102</v>
      </c>
      <c r="B190" s="13">
        <v>45632</v>
      </c>
      <c r="C190" s="14">
        <v>37.83</v>
      </c>
      <c r="D190" s="14">
        <v>39.31</v>
      </c>
      <c r="E190" s="14">
        <v>39.42</v>
      </c>
      <c r="F190">
        <v>0</v>
      </c>
      <c r="G190">
        <v>0</v>
      </c>
    </row>
    <row r="191" spans="1:7" ht="15.75" thickBot="1" x14ac:dyDescent="0.3">
      <c r="A191" s="12" t="s">
        <v>102</v>
      </c>
      <c r="B191" s="13">
        <v>45635</v>
      </c>
      <c r="C191" s="14">
        <v>37.840000000000003</v>
      </c>
      <c r="D191" s="14">
        <v>39.270000000000003</v>
      </c>
      <c r="E191" s="14">
        <v>39.409999999999997</v>
      </c>
      <c r="F191">
        <v>0</v>
      </c>
      <c r="G191">
        <v>0</v>
      </c>
    </row>
    <row r="192" spans="1:7" ht="15.75" thickBot="1" x14ac:dyDescent="0.3">
      <c r="A192" s="12" t="s">
        <v>102</v>
      </c>
      <c r="B192" s="13">
        <v>45636</v>
      </c>
      <c r="C192" s="14">
        <v>37.86</v>
      </c>
      <c r="D192" s="14">
        <v>39.22</v>
      </c>
      <c r="E192" s="14">
        <v>39.39</v>
      </c>
      <c r="F192">
        <v>0</v>
      </c>
      <c r="G192">
        <v>0</v>
      </c>
    </row>
    <row r="193" spans="1:7" ht="15.75" thickBot="1" x14ac:dyDescent="0.3">
      <c r="A193" s="12" t="s">
        <v>102</v>
      </c>
      <c r="B193" s="13">
        <v>45637</v>
      </c>
      <c r="C193" s="14">
        <v>37.880000000000003</v>
      </c>
      <c r="D193" s="14">
        <v>39.159999999999997</v>
      </c>
      <c r="E193" s="14">
        <v>39.380000000000003</v>
      </c>
      <c r="F193">
        <v>0</v>
      </c>
      <c r="G193">
        <v>0</v>
      </c>
    </row>
    <row r="194" spans="1:7" ht="15.75" thickBot="1" x14ac:dyDescent="0.3">
      <c r="A194" s="12" t="s">
        <v>102</v>
      </c>
      <c r="B194" s="13">
        <v>45638</v>
      </c>
      <c r="C194" s="14">
        <v>37.92</v>
      </c>
      <c r="D194" s="14">
        <v>39.119999999999997</v>
      </c>
      <c r="E194" s="14">
        <v>39.380000000000003</v>
      </c>
      <c r="F194">
        <v>0</v>
      </c>
      <c r="G194">
        <v>0</v>
      </c>
    </row>
    <row r="195" spans="1:7" ht="15.75" thickBot="1" x14ac:dyDescent="0.3">
      <c r="A195" s="12" t="s">
        <v>102</v>
      </c>
      <c r="B195" s="13">
        <v>45639</v>
      </c>
      <c r="C195" s="14">
        <v>37.99</v>
      </c>
      <c r="D195" s="14">
        <v>39.07</v>
      </c>
      <c r="E195" s="14">
        <v>39.36</v>
      </c>
      <c r="F195">
        <v>0</v>
      </c>
      <c r="G195">
        <v>0</v>
      </c>
    </row>
    <row r="196" spans="1:7" ht="15.75" thickBot="1" x14ac:dyDescent="0.3">
      <c r="A196" s="12" t="s">
        <v>102</v>
      </c>
      <c r="B196" s="13">
        <v>45642</v>
      </c>
      <c r="C196" s="14">
        <v>38.090000000000003</v>
      </c>
      <c r="D196" s="14">
        <v>39.03</v>
      </c>
      <c r="E196" s="14">
        <v>39.35</v>
      </c>
      <c r="F196">
        <v>0</v>
      </c>
      <c r="G196">
        <v>0</v>
      </c>
    </row>
    <row r="197" spans="1:7" ht="15.75" thickBot="1" x14ac:dyDescent="0.3">
      <c r="A197" s="12" t="s">
        <v>102</v>
      </c>
      <c r="B197" s="13">
        <v>45643</v>
      </c>
      <c r="C197" s="14">
        <v>38.17</v>
      </c>
      <c r="D197" s="14">
        <v>38.99</v>
      </c>
      <c r="E197" s="14">
        <v>39.33</v>
      </c>
      <c r="F197">
        <v>0</v>
      </c>
      <c r="G197">
        <v>0</v>
      </c>
    </row>
    <row r="198" spans="1:7" ht="15.75" thickBot="1" x14ac:dyDescent="0.3">
      <c r="A198" s="12" t="s">
        <v>102</v>
      </c>
      <c r="B198" s="13">
        <v>45644</v>
      </c>
      <c r="C198" s="14">
        <v>38.25</v>
      </c>
      <c r="D198" s="14">
        <v>38.950000000000003</v>
      </c>
      <c r="E198" s="14">
        <v>39.32</v>
      </c>
      <c r="F198">
        <v>0</v>
      </c>
      <c r="G198">
        <v>0</v>
      </c>
    </row>
    <row r="199" spans="1:7" ht="15.75" thickBot="1" x14ac:dyDescent="0.3">
      <c r="A199" s="12" t="s">
        <v>102</v>
      </c>
      <c r="B199" s="13">
        <v>45645</v>
      </c>
      <c r="C199" s="14">
        <v>38.29</v>
      </c>
      <c r="D199" s="14">
        <v>38.9</v>
      </c>
      <c r="E199" s="14">
        <v>39.299999999999997</v>
      </c>
      <c r="F199">
        <v>0</v>
      </c>
      <c r="G199">
        <v>0</v>
      </c>
    </row>
    <row r="200" spans="1:7" ht="15.75" thickBot="1" x14ac:dyDescent="0.3">
      <c r="A200" s="12" t="s">
        <v>102</v>
      </c>
      <c r="B200" s="13">
        <v>45646</v>
      </c>
      <c r="C200" s="14">
        <v>38.33</v>
      </c>
      <c r="D200" s="14">
        <v>38.85</v>
      </c>
      <c r="E200" s="14">
        <v>39.28</v>
      </c>
      <c r="F200">
        <v>0</v>
      </c>
      <c r="G200">
        <v>0</v>
      </c>
    </row>
    <row r="201" spans="1:7" ht="15.75" thickBot="1" x14ac:dyDescent="0.3">
      <c r="A201" s="12" t="s">
        <v>102</v>
      </c>
      <c r="B201" s="13">
        <v>45649</v>
      </c>
      <c r="C201" s="14">
        <v>38.369999999999997</v>
      </c>
      <c r="D201" s="14">
        <v>38.799999999999997</v>
      </c>
      <c r="E201" s="14">
        <v>39.26</v>
      </c>
      <c r="F201">
        <v>0</v>
      </c>
      <c r="G201">
        <v>0</v>
      </c>
    </row>
    <row r="202" spans="1:7" ht="15.75" thickBot="1" x14ac:dyDescent="0.3">
      <c r="A202" s="12" t="s">
        <v>102</v>
      </c>
      <c r="B202" s="13">
        <v>45650</v>
      </c>
      <c r="C202" s="14">
        <v>38.369999999999997</v>
      </c>
      <c r="D202" s="14">
        <v>38.74</v>
      </c>
      <c r="E202" s="14">
        <v>39.25</v>
      </c>
      <c r="F202">
        <v>0</v>
      </c>
      <c r="G202">
        <v>0</v>
      </c>
    </row>
    <row r="203" spans="1:7" ht="15.75" thickBot="1" x14ac:dyDescent="0.3">
      <c r="A203" s="12" t="s">
        <v>102</v>
      </c>
      <c r="B203" s="13">
        <v>45651</v>
      </c>
      <c r="C203" s="14">
        <v>38.380000000000003</v>
      </c>
      <c r="D203" s="14">
        <v>38.69</v>
      </c>
      <c r="E203" s="14">
        <v>39.229999999999997</v>
      </c>
      <c r="F203">
        <v>0</v>
      </c>
      <c r="G203">
        <v>0</v>
      </c>
    </row>
    <row r="204" spans="1:7" ht="15.75" thickBot="1" x14ac:dyDescent="0.3">
      <c r="A204" s="12" t="s">
        <v>102</v>
      </c>
      <c r="B204" s="13">
        <v>45652</v>
      </c>
      <c r="C204" s="14">
        <v>38.43</v>
      </c>
      <c r="D204" s="14">
        <v>38.64</v>
      </c>
      <c r="E204" s="14">
        <v>39.22</v>
      </c>
      <c r="F204">
        <v>0</v>
      </c>
      <c r="G204">
        <v>0</v>
      </c>
    </row>
    <row r="205" spans="1:7" ht="15.75" thickBot="1" x14ac:dyDescent="0.3">
      <c r="A205" s="12" t="s">
        <v>102</v>
      </c>
      <c r="B205" s="13">
        <v>45653</v>
      </c>
      <c r="C205" s="14">
        <v>38.450000000000003</v>
      </c>
      <c r="D205" s="14">
        <v>38.590000000000003</v>
      </c>
      <c r="E205" s="14">
        <v>39.22</v>
      </c>
      <c r="F205">
        <v>0</v>
      </c>
      <c r="G205">
        <v>0</v>
      </c>
    </row>
    <row r="206" spans="1:7" ht="15.75" thickBot="1" x14ac:dyDescent="0.3">
      <c r="A206" s="12" t="s">
        <v>102</v>
      </c>
      <c r="B206" s="13">
        <v>45656</v>
      </c>
      <c r="C206" s="14">
        <v>38.450000000000003</v>
      </c>
      <c r="D206" s="14">
        <v>38.53</v>
      </c>
      <c r="E206" s="14">
        <v>39.21</v>
      </c>
      <c r="F206">
        <v>0</v>
      </c>
      <c r="G206">
        <v>0</v>
      </c>
    </row>
    <row r="207" spans="1:7" ht="15.75" thickBot="1" x14ac:dyDescent="0.3">
      <c r="A207" s="12" t="s">
        <v>102</v>
      </c>
      <c r="B207" s="13">
        <v>45657</v>
      </c>
      <c r="C207" s="14">
        <v>38.42</v>
      </c>
      <c r="D207" s="14">
        <v>38.479999999999997</v>
      </c>
      <c r="E207" s="14">
        <v>39.200000000000003</v>
      </c>
      <c r="F207">
        <v>0</v>
      </c>
      <c r="G207">
        <v>0</v>
      </c>
    </row>
    <row r="208" spans="1:7" ht="15.75" thickBot="1" x14ac:dyDescent="0.3">
      <c r="A208" s="12" t="s">
        <v>102</v>
      </c>
      <c r="B208" s="13">
        <v>45659</v>
      </c>
      <c r="C208" s="14">
        <v>38.46</v>
      </c>
      <c r="D208" s="14">
        <v>38.44</v>
      </c>
      <c r="E208" s="14">
        <v>39.19</v>
      </c>
      <c r="F208">
        <v>0</v>
      </c>
      <c r="G208">
        <v>0</v>
      </c>
    </row>
    <row r="209" spans="1:7" ht="15.75" thickBot="1" x14ac:dyDescent="0.3">
      <c r="A209" s="12" t="s">
        <v>102</v>
      </c>
      <c r="B209" s="13">
        <v>45660</v>
      </c>
      <c r="C209" s="14">
        <v>38.47</v>
      </c>
      <c r="D209" s="14">
        <v>38.409999999999997</v>
      </c>
      <c r="E209" s="14">
        <v>39.19</v>
      </c>
      <c r="F209">
        <v>0</v>
      </c>
      <c r="G209">
        <v>0</v>
      </c>
    </row>
    <row r="210" spans="1:7" ht="15.75" thickBot="1" x14ac:dyDescent="0.3">
      <c r="A210" s="12" t="s">
        <v>102</v>
      </c>
      <c r="B210" s="13">
        <v>45663</v>
      </c>
      <c r="C210" s="14">
        <v>38.49</v>
      </c>
      <c r="D210" s="14">
        <v>38.4</v>
      </c>
      <c r="E210" s="14">
        <v>39.18</v>
      </c>
      <c r="F210">
        <v>0</v>
      </c>
      <c r="G210">
        <v>0</v>
      </c>
    </row>
    <row r="211" spans="1:7" ht="15.75" thickBot="1" x14ac:dyDescent="0.3">
      <c r="A211" s="12" t="s">
        <v>102</v>
      </c>
      <c r="B211" s="13">
        <v>45664</v>
      </c>
      <c r="C211" s="14">
        <v>38.58</v>
      </c>
      <c r="D211" s="14">
        <v>38.43</v>
      </c>
      <c r="E211" s="14">
        <v>39.19</v>
      </c>
      <c r="F211">
        <v>0</v>
      </c>
      <c r="G211">
        <v>0</v>
      </c>
    </row>
    <row r="212" spans="1:7" ht="15.75" thickBot="1" x14ac:dyDescent="0.3">
      <c r="A212" s="12" t="s">
        <v>102</v>
      </c>
      <c r="B212" s="13">
        <v>45665</v>
      </c>
      <c r="C212" s="14">
        <v>38.659999999999997</v>
      </c>
      <c r="D212" s="14">
        <v>38.450000000000003</v>
      </c>
      <c r="E212" s="14">
        <v>39.19</v>
      </c>
      <c r="F212">
        <v>0</v>
      </c>
      <c r="G212">
        <v>0</v>
      </c>
    </row>
    <row r="213" spans="1:7" ht="15.75" thickBot="1" x14ac:dyDescent="0.3">
      <c r="A213" s="12" t="s">
        <v>102</v>
      </c>
      <c r="B213" s="13">
        <v>45666</v>
      </c>
      <c r="C213" s="14">
        <v>38.74</v>
      </c>
      <c r="D213" s="14">
        <v>38.46</v>
      </c>
      <c r="E213" s="14">
        <v>39.200000000000003</v>
      </c>
      <c r="F213">
        <v>0</v>
      </c>
      <c r="G213">
        <v>0</v>
      </c>
    </row>
    <row r="214" spans="1:7" ht="15.75" thickBot="1" x14ac:dyDescent="0.3">
      <c r="A214" s="12" t="s">
        <v>102</v>
      </c>
      <c r="B214" s="13">
        <v>45667</v>
      </c>
      <c r="C214" s="14">
        <v>38.76</v>
      </c>
      <c r="D214" s="14">
        <v>38.450000000000003</v>
      </c>
      <c r="E214" s="14">
        <v>39.200000000000003</v>
      </c>
      <c r="F214">
        <v>0</v>
      </c>
      <c r="G214">
        <v>0</v>
      </c>
    </row>
    <row r="215" spans="1:7" ht="15.75" thickBot="1" x14ac:dyDescent="0.3">
      <c r="A215" s="12" t="s">
        <v>102</v>
      </c>
      <c r="B215" s="13">
        <v>45670</v>
      </c>
      <c r="C215" s="14">
        <v>38.81</v>
      </c>
      <c r="D215" s="14">
        <v>38.450000000000003</v>
      </c>
      <c r="E215" s="14">
        <v>39.200000000000003</v>
      </c>
      <c r="F215">
        <v>0</v>
      </c>
      <c r="G215">
        <v>0</v>
      </c>
    </row>
    <row r="216" spans="1:7" ht="15.75" thickBot="1" x14ac:dyDescent="0.3">
      <c r="A216" s="12" t="s">
        <v>139</v>
      </c>
      <c r="B216" s="13">
        <v>45517</v>
      </c>
      <c r="C216" s="14">
        <v>42.55</v>
      </c>
      <c r="D216" s="14">
        <v>43.98</v>
      </c>
      <c r="E216" s="14">
        <v>41.95</v>
      </c>
      <c r="F216">
        <v>0</v>
      </c>
      <c r="G216">
        <v>1</v>
      </c>
    </row>
    <row r="217" spans="1:7" ht="15.75" thickBot="1" x14ac:dyDescent="0.3">
      <c r="A217" s="12" t="s">
        <v>139</v>
      </c>
      <c r="B217" s="13">
        <v>45518</v>
      </c>
      <c r="C217" s="14">
        <v>42.4</v>
      </c>
      <c r="D217" s="14">
        <v>43.9</v>
      </c>
      <c r="E217" s="14">
        <v>41.97</v>
      </c>
      <c r="F217">
        <v>0</v>
      </c>
      <c r="G217">
        <v>1</v>
      </c>
    </row>
    <row r="218" spans="1:7" ht="15.75" thickBot="1" x14ac:dyDescent="0.3">
      <c r="A218" s="12" t="s">
        <v>139</v>
      </c>
      <c r="B218" s="13">
        <v>45519</v>
      </c>
      <c r="C218" s="14">
        <v>42.19</v>
      </c>
      <c r="D218" s="14">
        <v>43.82</v>
      </c>
      <c r="E218" s="14">
        <v>41.99</v>
      </c>
      <c r="F218">
        <v>0</v>
      </c>
      <c r="G218">
        <v>1</v>
      </c>
    </row>
    <row r="219" spans="1:7" ht="15.75" thickBot="1" x14ac:dyDescent="0.3">
      <c r="A219" s="12" t="s">
        <v>139</v>
      </c>
      <c r="B219" s="13">
        <v>45520</v>
      </c>
      <c r="C219" s="14">
        <v>42.11</v>
      </c>
      <c r="D219" s="14">
        <v>43.78</v>
      </c>
      <c r="E219" s="14">
        <v>42.02</v>
      </c>
      <c r="F219">
        <v>0</v>
      </c>
      <c r="G219">
        <v>1</v>
      </c>
    </row>
    <row r="220" spans="1:7" ht="15.75" thickBot="1" x14ac:dyDescent="0.3">
      <c r="A220" s="12" t="s">
        <v>139</v>
      </c>
      <c r="B220" s="13">
        <v>45523</v>
      </c>
      <c r="C220" s="14">
        <v>42.1</v>
      </c>
      <c r="D220" s="14">
        <v>43.74</v>
      </c>
      <c r="E220" s="14">
        <v>42.05</v>
      </c>
      <c r="F220">
        <v>0</v>
      </c>
      <c r="G220">
        <v>1</v>
      </c>
    </row>
    <row r="221" spans="1:7" ht="15.75" thickBot="1" x14ac:dyDescent="0.3">
      <c r="A221" s="12" t="s">
        <v>139</v>
      </c>
      <c r="B221" s="13">
        <v>45524</v>
      </c>
      <c r="C221" s="14">
        <v>42.14</v>
      </c>
      <c r="D221" s="14">
        <v>43.72</v>
      </c>
      <c r="E221" s="14">
        <v>42.07</v>
      </c>
      <c r="F221">
        <v>0</v>
      </c>
      <c r="G221">
        <v>1</v>
      </c>
    </row>
    <row r="222" spans="1:7" ht="15.75" thickBot="1" x14ac:dyDescent="0.3">
      <c r="A222" s="12" t="s">
        <v>139</v>
      </c>
      <c r="B222" s="13">
        <v>45525</v>
      </c>
      <c r="C222" s="14">
        <v>42.25</v>
      </c>
      <c r="D222" s="14">
        <v>43.69</v>
      </c>
      <c r="E222" s="14">
        <v>42.09</v>
      </c>
      <c r="F222">
        <v>0</v>
      </c>
      <c r="G222">
        <v>1</v>
      </c>
    </row>
    <row r="223" spans="1:7" ht="15.75" thickBot="1" x14ac:dyDescent="0.3">
      <c r="A223" s="12" t="s">
        <v>139</v>
      </c>
      <c r="B223" s="13">
        <v>45526</v>
      </c>
      <c r="C223" s="14">
        <v>42.33</v>
      </c>
      <c r="D223" s="14">
        <v>43.67</v>
      </c>
      <c r="E223" s="14">
        <v>42.11</v>
      </c>
      <c r="F223">
        <v>0</v>
      </c>
      <c r="G223">
        <v>1</v>
      </c>
    </row>
    <row r="224" spans="1:7" ht="15.75" thickBot="1" x14ac:dyDescent="0.3">
      <c r="A224" s="12" t="s">
        <v>139</v>
      </c>
      <c r="B224" s="13">
        <v>45527</v>
      </c>
      <c r="C224" s="14">
        <v>42.48</v>
      </c>
      <c r="D224" s="14">
        <v>43.71</v>
      </c>
      <c r="E224" s="14">
        <v>42.15</v>
      </c>
      <c r="F224">
        <v>0</v>
      </c>
      <c r="G224">
        <v>1</v>
      </c>
    </row>
    <row r="225" spans="1:7" ht="15.75" thickBot="1" x14ac:dyDescent="0.3">
      <c r="A225" s="12" t="s">
        <v>139</v>
      </c>
      <c r="B225" s="13">
        <v>45530</v>
      </c>
      <c r="C225" s="14">
        <v>42.6</v>
      </c>
      <c r="D225" s="14">
        <v>43.74</v>
      </c>
      <c r="E225" s="14">
        <v>42.18</v>
      </c>
      <c r="F225">
        <v>0</v>
      </c>
      <c r="G225">
        <v>1</v>
      </c>
    </row>
    <row r="226" spans="1:7" ht="15.75" thickBot="1" x14ac:dyDescent="0.3">
      <c r="A226" s="12" t="s">
        <v>139</v>
      </c>
      <c r="B226" s="13">
        <v>45531</v>
      </c>
      <c r="C226" s="14">
        <v>42.73</v>
      </c>
      <c r="D226" s="14">
        <v>43.74</v>
      </c>
      <c r="E226" s="14">
        <v>42.21</v>
      </c>
      <c r="F226">
        <v>0</v>
      </c>
      <c r="G226">
        <v>1</v>
      </c>
    </row>
    <row r="227" spans="1:7" ht="15.75" thickBot="1" x14ac:dyDescent="0.3">
      <c r="A227" s="12" t="s">
        <v>139</v>
      </c>
      <c r="B227" s="13">
        <v>45532</v>
      </c>
      <c r="C227" s="14">
        <v>42.81</v>
      </c>
      <c r="D227" s="14">
        <v>43.73</v>
      </c>
      <c r="E227" s="14">
        <v>42.23</v>
      </c>
      <c r="F227">
        <v>0</v>
      </c>
      <c r="G227">
        <v>1</v>
      </c>
    </row>
    <row r="228" spans="1:7" ht="15.75" thickBot="1" x14ac:dyDescent="0.3">
      <c r="A228" s="12" t="s">
        <v>139</v>
      </c>
      <c r="B228" s="13">
        <v>45533</v>
      </c>
      <c r="C228" s="14">
        <v>42.93</v>
      </c>
      <c r="D228" s="14">
        <v>43.73</v>
      </c>
      <c r="E228" s="14">
        <v>42.26</v>
      </c>
      <c r="F228">
        <v>0</v>
      </c>
      <c r="G228">
        <v>1</v>
      </c>
    </row>
    <row r="229" spans="1:7" ht="15.75" thickBot="1" x14ac:dyDescent="0.3">
      <c r="A229" s="12" t="s">
        <v>139</v>
      </c>
      <c r="B229" s="13">
        <v>45534</v>
      </c>
      <c r="C229" s="14">
        <v>43.03</v>
      </c>
      <c r="D229" s="14">
        <v>43.74</v>
      </c>
      <c r="E229" s="14">
        <v>42.29</v>
      </c>
      <c r="F229">
        <v>0</v>
      </c>
      <c r="G229">
        <v>1</v>
      </c>
    </row>
    <row r="230" spans="1:7" ht="15.75" thickBot="1" x14ac:dyDescent="0.3">
      <c r="A230" s="12" t="s">
        <v>139</v>
      </c>
      <c r="B230" s="13">
        <v>45539</v>
      </c>
      <c r="C230" s="14">
        <v>43.17</v>
      </c>
      <c r="D230" s="14">
        <v>43.74</v>
      </c>
      <c r="E230" s="14">
        <v>42.31</v>
      </c>
      <c r="F230">
        <v>0</v>
      </c>
      <c r="G230">
        <v>1</v>
      </c>
    </row>
    <row r="231" spans="1:7" ht="15.75" thickBot="1" x14ac:dyDescent="0.3">
      <c r="A231" s="12" t="s">
        <v>139</v>
      </c>
      <c r="B231" s="13">
        <v>45540</v>
      </c>
      <c r="C231" s="14">
        <v>43.28</v>
      </c>
      <c r="D231" s="14">
        <v>43.74</v>
      </c>
      <c r="E231" s="14">
        <v>42.34</v>
      </c>
      <c r="F231">
        <v>0</v>
      </c>
      <c r="G231">
        <v>1</v>
      </c>
    </row>
    <row r="232" spans="1:7" ht="15.75" thickBot="1" x14ac:dyDescent="0.3">
      <c r="A232" s="12" t="s">
        <v>139</v>
      </c>
      <c r="B232" s="13">
        <v>45541</v>
      </c>
      <c r="C232" s="14">
        <v>43.4</v>
      </c>
      <c r="D232" s="14">
        <v>43.74</v>
      </c>
      <c r="E232" s="14">
        <v>42.36</v>
      </c>
      <c r="F232">
        <v>0</v>
      </c>
      <c r="G232">
        <v>1</v>
      </c>
    </row>
    <row r="233" spans="1:7" ht="15.75" thickBot="1" x14ac:dyDescent="0.3">
      <c r="A233" s="12" t="s">
        <v>139</v>
      </c>
      <c r="B233" s="13">
        <v>45544</v>
      </c>
      <c r="C233" s="14">
        <v>43.47</v>
      </c>
      <c r="D233" s="14">
        <v>43.7</v>
      </c>
      <c r="E233" s="14">
        <v>42.39</v>
      </c>
      <c r="F233">
        <v>0</v>
      </c>
      <c r="G233">
        <v>1</v>
      </c>
    </row>
    <row r="234" spans="1:7" ht="15.75" thickBot="1" x14ac:dyDescent="0.3">
      <c r="A234" s="12" t="s">
        <v>139</v>
      </c>
      <c r="B234" s="13">
        <v>45545</v>
      </c>
      <c r="C234" s="14">
        <v>43.47</v>
      </c>
      <c r="D234" s="14">
        <v>43.65</v>
      </c>
      <c r="E234" s="14">
        <v>42.4</v>
      </c>
      <c r="F234">
        <v>0</v>
      </c>
      <c r="G234">
        <v>1</v>
      </c>
    </row>
    <row r="235" spans="1:7" ht="15.75" thickBot="1" x14ac:dyDescent="0.3">
      <c r="A235" s="12" t="s">
        <v>139</v>
      </c>
      <c r="B235" s="13">
        <v>45546</v>
      </c>
      <c r="C235" s="14">
        <v>43.46</v>
      </c>
      <c r="D235" s="14">
        <v>43.58</v>
      </c>
      <c r="E235" s="14">
        <v>42.41</v>
      </c>
      <c r="F235">
        <v>0</v>
      </c>
      <c r="G235">
        <v>1</v>
      </c>
    </row>
    <row r="236" spans="1:7" ht="15.75" thickBot="1" x14ac:dyDescent="0.3">
      <c r="A236" s="12" t="s">
        <v>139</v>
      </c>
      <c r="B236" s="13">
        <v>45547</v>
      </c>
      <c r="C236" s="14">
        <v>43.47</v>
      </c>
      <c r="D236" s="14">
        <v>43.49</v>
      </c>
      <c r="E236" s="14">
        <v>42.43</v>
      </c>
      <c r="F236">
        <v>0</v>
      </c>
      <c r="G236">
        <v>1</v>
      </c>
    </row>
    <row r="237" spans="1:7" ht="15.75" thickBot="1" x14ac:dyDescent="0.3">
      <c r="A237" s="12" t="s">
        <v>139</v>
      </c>
      <c r="B237" s="13">
        <v>45548</v>
      </c>
      <c r="C237" s="14">
        <v>43.44</v>
      </c>
      <c r="D237" s="14">
        <v>43.41</v>
      </c>
      <c r="E237" s="14">
        <v>42.44</v>
      </c>
      <c r="F237">
        <v>1</v>
      </c>
      <c r="G237">
        <v>1</v>
      </c>
    </row>
    <row r="238" spans="1:7" ht="15.75" thickBot="1" x14ac:dyDescent="0.3">
      <c r="A238" s="12" t="s">
        <v>139</v>
      </c>
      <c r="B238" s="13">
        <v>45551</v>
      </c>
      <c r="C238" s="14">
        <v>43.44</v>
      </c>
      <c r="D238" s="14">
        <v>43.33</v>
      </c>
      <c r="E238" s="14">
        <v>42.45</v>
      </c>
      <c r="F238">
        <v>1</v>
      </c>
      <c r="G238">
        <v>1</v>
      </c>
    </row>
    <row r="239" spans="1:7" ht="15.75" thickBot="1" x14ac:dyDescent="0.3">
      <c r="A239" s="12" t="s">
        <v>139</v>
      </c>
      <c r="B239" s="13">
        <v>45552</v>
      </c>
      <c r="C239" s="14">
        <v>43.38</v>
      </c>
      <c r="D239" s="14">
        <v>43.26</v>
      </c>
      <c r="E239" s="14">
        <v>42.46</v>
      </c>
      <c r="F239">
        <v>1</v>
      </c>
      <c r="G239">
        <v>1</v>
      </c>
    </row>
    <row r="240" spans="1:7" ht="15.75" thickBot="1" x14ac:dyDescent="0.3">
      <c r="A240" s="12" t="s">
        <v>139</v>
      </c>
      <c r="B240" s="13">
        <v>45553</v>
      </c>
      <c r="C240" s="14">
        <v>43.3</v>
      </c>
      <c r="D240" s="14">
        <v>43.19</v>
      </c>
      <c r="E240" s="14">
        <v>42.47</v>
      </c>
      <c r="F240">
        <v>1</v>
      </c>
      <c r="G240">
        <v>1</v>
      </c>
    </row>
    <row r="241" spans="1:7" ht="15.75" thickBot="1" x14ac:dyDescent="0.3">
      <c r="A241" s="12" t="s">
        <v>139</v>
      </c>
      <c r="B241" s="13">
        <v>45554</v>
      </c>
      <c r="C241" s="14">
        <v>43.22</v>
      </c>
      <c r="D241" s="14">
        <v>43.1</v>
      </c>
      <c r="E241" s="14">
        <v>42.48</v>
      </c>
      <c r="F241">
        <v>1</v>
      </c>
      <c r="G241">
        <v>1</v>
      </c>
    </row>
    <row r="242" spans="1:7" ht="15.75" thickBot="1" x14ac:dyDescent="0.3">
      <c r="A242" s="12" t="s">
        <v>139</v>
      </c>
      <c r="B242" s="13">
        <v>45555</v>
      </c>
      <c r="C242" s="14">
        <v>43.15</v>
      </c>
      <c r="D242" s="14">
        <v>43.03</v>
      </c>
      <c r="E242" s="14">
        <v>42.49</v>
      </c>
      <c r="F242">
        <v>1</v>
      </c>
      <c r="G242">
        <v>1</v>
      </c>
    </row>
    <row r="243" spans="1:7" ht="15.75" thickBot="1" x14ac:dyDescent="0.3">
      <c r="A243" s="12" t="s">
        <v>139</v>
      </c>
      <c r="B243" s="13">
        <v>45558</v>
      </c>
      <c r="C243" s="14">
        <v>43.1</v>
      </c>
      <c r="D243" s="14">
        <v>42.99</v>
      </c>
      <c r="E243" s="14">
        <v>42.5</v>
      </c>
      <c r="F243">
        <v>1</v>
      </c>
      <c r="G243">
        <v>1</v>
      </c>
    </row>
    <row r="244" spans="1:7" ht="15.75" thickBot="1" x14ac:dyDescent="0.3">
      <c r="A244" s="12" t="s">
        <v>139</v>
      </c>
      <c r="B244" s="13">
        <v>45559</v>
      </c>
      <c r="C244" s="14">
        <v>42.97</v>
      </c>
      <c r="D244" s="14">
        <v>42.95</v>
      </c>
      <c r="E244" s="14">
        <v>42.51</v>
      </c>
      <c r="F244">
        <v>1</v>
      </c>
      <c r="G244">
        <v>1</v>
      </c>
    </row>
    <row r="245" spans="1:7" ht="15.75" thickBot="1" x14ac:dyDescent="0.3">
      <c r="A245" s="12" t="s">
        <v>139</v>
      </c>
      <c r="B245" s="13">
        <v>45560</v>
      </c>
      <c r="C245" s="14">
        <v>42.85</v>
      </c>
      <c r="D245" s="14">
        <v>42.9</v>
      </c>
      <c r="E245" s="14">
        <v>42.51</v>
      </c>
      <c r="F245">
        <v>0</v>
      </c>
      <c r="G245">
        <v>1</v>
      </c>
    </row>
    <row r="246" spans="1:7" ht="15.75" thickBot="1" x14ac:dyDescent="0.3">
      <c r="A246" s="12" t="s">
        <v>139</v>
      </c>
      <c r="B246" s="13">
        <v>45561</v>
      </c>
      <c r="C246" s="14">
        <v>42.74</v>
      </c>
      <c r="D246" s="14">
        <v>42.84</v>
      </c>
      <c r="E246" s="14">
        <v>42.52</v>
      </c>
      <c r="F246">
        <v>0</v>
      </c>
      <c r="G246">
        <v>1</v>
      </c>
    </row>
    <row r="247" spans="1:7" ht="15.75" thickBot="1" x14ac:dyDescent="0.3">
      <c r="A247" s="12" t="s">
        <v>139</v>
      </c>
      <c r="B247" s="13">
        <v>45562</v>
      </c>
      <c r="C247" s="14">
        <v>42.64</v>
      </c>
      <c r="D247" s="14">
        <v>42.78</v>
      </c>
      <c r="E247" s="14">
        <v>42.52</v>
      </c>
      <c r="F247">
        <v>0</v>
      </c>
      <c r="G247">
        <v>1</v>
      </c>
    </row>
    <row r="248" spans="1:7" ht="15.75" thickBot="1" x14ac:dyDescent="0.3">
      <c r="A248" s="12" t="s">
        <v>139</v>
      </c>
      <c r="B248" s="13">
        <v>45565</v>
      </c>
      <c r="C248" s="14">
        <v>42.52</v>
      </c>
      <c r="D248" s="14">
        <v>42.69</v>
      </c>
      <c r="E248" s="14">
        <v>42.53</v>
      </c>
      <c r="F248">
        <v>0</v>
      </c>
      <c r="G248">
        <v>1</v>
      </c>
    </row>
    <row r="249" spans="1:7" ht="15.75" thickBot="1" x14ac:dyDescent="0.3">
      <c r="A249" s="12" t="s">
        <v>139</v>
      </c>
      <c r="B249" s="13">
        <v>45566</v>
      </c>
      <c r="C249" s="14">
        <v>42.42</v>
      </c>
      <c r="D249" s="14">
        <v>42.65</v>
      </c>
      <c r="E249" s="14">
        <v>42.54</v>
      </c>
      <c r="F249">
        <v>0</v>
      </c>
      <c r="G249">
        <v>1</v>
      </c>
    </row>
    <row r="250" spans="1:7" ht="15.75" thickBot="1" x14ac:dyDescent="0.3">
      <c r="A250" s="12" t="s">
        <v>139</v>
      </c>
      <c r="B250" s="13">
        <v>45567</v>
      </c>
      <c r="C250" s="14">
        <v>42.35</v>
      </c>
      <c r="D250" s="14">
        <v>42.62</v>
      </c>
      <c r="E250" s="14">
        <v>42.54</v>
      </c>
      <c r="F250">
        <v>0</v>
      </c>
      <c r="G250">
        <v>1</v>
      </c>
    </row>
    <row r="251" spans="1:7" ht="15.75" thickBot="1" x14ac:dyDescent="0.3">
      <c r="A251" s="12" t="s">
        <v>139</v>
      </c>
      <c r="B251" s="13">
        <v>45568</v>
      </c>
      <c r="C251" s="14">
        <v>42.26</v>
      </c>
      <c r="D251" s="14">
        <v>42.61</v>
      </c>
      <c r="E251" s="14">
        <v>42.55</v>
      </c>
      <c r="F251">
        <v>0</v>
      </c>
      <c r="G251">
        <v>1</v>
      </c>
    </row>
    <row r="252" spans="1:7" ht="15.75" thickBot="1" x14ac:dyDescent="0.3">
      <c r="A252" s="12" t="s">
        <v>139</v>
      </c>
      <c r="B252" s="13">
        <v>45569</v>
      </c>
      <c r="C252" s="14">
        <v>42.16</v>
      </c>
      <c r="D252" s="14">
        <v>42.61</v>
      </c>
      <c r="E252" s="14">
        <v>42.55</v>
      </c>
      <c r="F252">
        <v>0</v>
      </c>
      <c r="G252">
        <v>1</v>
      </c>
    </row>
    <row r="253" spans="1:7" ht="15.75" thickBot="1" x14ac:dyDescent="0.3">
      <c r="A253" s="12" t="s">
        <v>139</v>
      </c>
      <c r="B253" s="13">
        <v>45572</v>
      </c>
      <c r="C253" s="14">
        <v>42.11</v>
      </c>
      <c r="D253" s="14">
        <v>42.61</v>
      </c>
      <c r="E253" s="14">
        <v>42.55</v>
      </c>
      <c r="F253">
        <v>0</v>
      </c>
      <c r="G253">
        <v>1</v>
      </c>
    </row>
    <row r="254" spans="1:7" ht="15.75" thickBot="1" x14ac:dyDescent="0.3">
      <c r="A254" s="12" t="s">
        <v>139</v>
      </c>
      <c r="B254" s="13">
        <v>45573</v>
      </c>
      <c r="C254" s="14">
        <v>42.09</v>
      </c>
      <c r="D254" s="14">
        <v>42.6</v>
      </c>
      <c r="E254" s="14">
        <v>42.54</v>
      </c>
      <c r="F254">
        <v>0</v>
      </c>
      <c r="G254">
        <v>1</v>
      </c>
    </row>
    <row r="255" spans="1:7" ht="15.75" thickBot="1" x14ac:dyDescent="0.3">
      <c r="A255" s="12" t="s">
        <v>139</v>
      </c>
      <c r="B255" s="13">
        <v>45574</v>
      </c>
      <c r="C255" s="14">
        <v>42.1</v>
      </c>
      <c r="D255" s="14">
        <v>42.6</v>
      </c>
      <c r="E255" s="14">
        <v>42.54</v>
      </c>
      <c r="F255">
        <v>0</v>
      </c>
      <c r="G255">
        <v>1</v>
      </c>
    </row>
    <row r="256" spans="1:7" ht="15.75" thickBot="1" x14ac:dyDescent="0.3">
      <c r="A256" s="12" t="s">
        <v>139</v>
      </c>
      <c r="B256" s="13">
        <v>45575</v>
      </c>
      <c r="C256" s="14">
        <v>42.15</v>
      </c>
      <c r="D256" s="14">
        <v>42.62</v>
      </c>
      <c r="E256" s="14">
        <v>42.55</v>
      </c>
      <c r="F256">
        <v>0</v>
      </c>
      <c r="G256">
        <v>1</v>
      </c>
    </row>
    <row r="257" spans="1:7" ht="15.75" thickBot="1" x14ac:dyDescent="0.3">
      <c r="A257" s="12" t="s">
        <v>139</v>
      </c>
      <c r="B257" s="13">
        <v>45576</v>
      </c>
      <c r="C257" s="14">
        <v>42.22</v>
      </c>
      <c r="D257" s="14">
        <v>42.63</v>
      </c>
      <c r="E257" s="14">
        <v>42.54</v>
      </c>
      <c r="F257">
        <v>0</v>
      </c>
      <c r="G257">
        <v>1</v>
      </c>
    </row>
    <row r="258" spans="1:7" ht="15.75" thickBot="1" x14ac:dyDescent="0.3">
      <c r="A258" s="12" t="s">
        <v>139</v>
      </c>
      <c r="B258" s="13">
        <v>45579</v>
      </c>
      <c r="C258" s="14">
        <v>42.28</v>
      </c>
      <c r="D258" s="14">
        <v>42.65</v>
      </c>
      <c r="E258" s="14">
        <v>42.54</v>
      </c>
      <c r="F258">
        <v>0</v>
      </c>
      <c r="G258">
        <v>1</v>
      </c>
    </row>
    <row r="259" spans="1:7" ht="15.75" thickBot="1" x14ac:dyDescent="0.3">
      <c r="A259" s="12" t="s">
        <v>139</v>
      </c>
      <c r="B259" s="13">
        <v>45580</v>
      </c>
      <c r="C259" s="14">
        <v>42.32</v>
      </c>
      <c r="D259" s="14">
        <v>42.66</v>
      </c>
      <c r="E259" s="14">
        <v>42.54</v>
      </c>
      <c r="F259">
        <v>0</v>
      </c>
      <c r="G259">
        <v>1</v>
      </c>
    </row>
    <row r="260" spans="1:7" ht="15.75" thickBot="1" x14ac:dyDescent="0.3">
      <c r="A260" s="12" t="s">
        <v>139</v>
      </c>
      <c r="B260" s="13">
        <v>45581</v>
      </c>
      <c r="C260" s="14">
        <v>42.37</v>
      </c>
      <c r="D260" s="14">
        <v>42.69</v>
      </c>
      <c r="E260" s="14">
        <v>42.54</v>
      </c>
      <c r="F260">
        <v>0</v>
      </c>
      <c r="G260">
        <v>1</v>
      </c>
    </row>
    <row r="261" spans="1:7" ht="15.75" thickBot="1" x14ac:dyDescent="0.3">
      <c r="A261" s="12" t="s">
        <v>139</v>
      </c>
      <c r="B261" s="13">
        <v>45582</v>
      </c>
      <c r="C261" s="14">
        <v>42.42</v>
      </c>
      <c r="D261" s="14">
        <v>42.73</v>
      </c>
      <c r="E261" s="14">
        <v>42.54</v>
      </c>
      <c r="F261">
        <v>0</v>
      </c>
      <c r="G261">
        <v>1</v>
      </c>
    </row>
    <row r="262" spans="1:7" ht="15.75" thickBot="1" x14ac:dyDescent="0.3">
      <c r="A262" s="12" t="s">
        <v>139</v>
      </c>
      <c r="B262" s="13">
        <v>45583</v>
      </c>
      <c r="C262" s="14">
        <v>42.47</v>
      </c>
      <c r="D262" s="14">
        <v>42.76</v>
      </c>
      <c r="E262" s="14">
        <v>42.55</v>
      </c>
      <c r="F262">
        <v>0</v>
      </c>
      <c r="G262">
        <v>1</v>
      </c>
    </row>
    <row r="263" spans="1:7" ht="15.75" thickBot="1" x14ac:dyDescent="0.3">
      <c r="A263" s="12" t="s">
        <v>139</v>
      </c>
      <c r="B263" s="13">
        <v>45586</v>
      </c>
      <c r="C263" s="14">
        <v>42.47</v>
      </c>
      <c r="D263" s="14">
        <v>42.78</v>
      </c>
      <c r="E263" s="14">
        <v>42.55</v>
      </c>
      <c r="F263">
        <v>0</v>
      </c>
      <c r="G263">
        <v>1</v>
      </c>
    </row>
    <row r="264" spans="1:7" ht="15.75" thickBot="1" x14ac:dyDescent="0.3">
      <c r="A264" s="12" t="s">
        <v>139</v>
      </c>
      <c r="B264" s="13">
        <v>45587</v>
      </c>
      <c r="C264" s="14">
        <v>42.44</v>
      </c>
      <c r="D264" s="14">
        <v>42.78</v>
      </c>
      <c r="E264" s="14">
        <v>42.56</v>
      </c>
      <c r="F264">
        <v>0</v>
      </c>
      <c r="G264">
        <v>1</v>
      </c>
    </row>
    <row r="265" spans="1:7" ht="15.75" thickBot="1" x14ac:dyDescent="0.3">
      <c r="A265" s="12" t="s">
        <v>139</v>
      </c>
      <c r="B265" s="13">
        <v>45588</v>
      </c>
      <c r="C265" s="14">
        <v>42.44</v>
      </c>
      <c r="D265" s="14">
        <v>42.78</v>
      </c>
      <c r="E265" s="14">
        <v>42.57</v>
      </c>
      <c r="F265">
        <v>0</v>
      </c>
      <c r="G265">
        <v>1</v>
      </c>
    </row>
    <row r="266" spans="1:7" ht="15.75" thickBot="1" x14ac:dyDescent="0.3">
      <c r="A266" s="12" t="s">
        <v>139</v>
      </c>
      <c r="B266" s="13">
        <v>45589</v>
      </c>
      <c r="C266" s="14">
        <v>42.45</v>
      </c>
      <c r="D266" s="14">
        <v>42.79</v>
      </c>
      <c r="E266" s="14">
        <v>42.58</v>
      </c>
      <c r="F266">
        <v>0</v>
      </c>
      <c r="G266">
        <v>1</v>
      </c>
    </row>
    <row r="267" spans="1:7" ht="15.75" thickBot="1" x14ac:dyDescent="0.3">
      <c r="A267" s="12" t="s">
        <v>139</v>
      </c>
      <c r="B267" s="13">
        <v>45590</v>
      </c>
      <c r="C267" s="14">
        <v>42.45</v>
      </c>
      <c r="D267" s="14">
        <v>42.79</v>
      </c>
      <c r="E267" s="14">
        <v>42.58</v>
      </c>
      <c r="F267">
        <v>0</v>
      </c>
      <c r="G267">
        <v>1</v>
      </c>
    </row>
    <row r="268" spans="1:7" ht="15.75" thickBot="1" x14ac:dyDescent="0.3">
      <c r="A268" s="12" t="s">
        <v>139</v>
      </c>
      <c r="B268" s="13">
        <v>45593</v>
      </c>
      <c r="C268" s="14">
        <v>42.47</v>
      </c>
      <c r="D268" s="14">
        <v>42.8</v>
      </c>
      <c r="E268" s="14">
        <v>42.58</v>
      </c>
      <c r="F268">
        <v>0</v>
      </c>
      <c r="G268">
        <v>1</v>
      </c>
    </row>
    <row r="269" spans="1:7" ht="15.75" thickBot="1" x14ac:dyDescent="0.3">
      <c r="A269" s="12" t="s">
        <v>139</v>
      </c>
      <c r="B269" s="13">
        <v>45594</v>
      </c>
      <c r="C269" s="14">
        <v>42.46</v>
      </c>
      <c r="D269" s="14">
        <v>42.79</v>
      </c>
      <c r="E269" s="14">
        <v>42.59</v>
      </c>
      <c r="F269">
        <v>0</v>
      </c>
      <c r="G269">
        <v>1</v>
      </c>
    </row>
    <row r="270" spans="1:7" ht="15.75" thickBot="1" x14ac:dyDescent="0.3">
      <c r="A270" s="12" t="s">
        <v>139</v>
      </c>
      <c r="B270" s="13">
        <v>45595</v>
      </c>
      <c r="C270" s="14">
        <v>42.45</v>
      </c>
      <c r="D270" s="14">
        <v>42.76</v>
      </c>
      <c r="E270" s="14">
        <v>42.59</v>
      </c>
      <c r="F270">
        <v>0</v>
      </c>
      <c r="G270">
        <v>1</v>
      </c>
    </row>
    <row r="271" spans="1:7" ht="15.75" thickBot="1" x14ac:dyDescent="0.3">
      <c r="A271" s="12" t="s">
        <v>139</v>
      </c>
      <c r="B271" s="13">
        <v>45596</v>
      </c>
      <c r="C271" s="14">
        <v>42.45</v>
      </c>
      <c r="D271" s="14">
        <v>42.73</v>
      </c>
      <c r="E271" s="14">
        <v>42.58</v>
      </c>
      <c r="F271">
        <v>0</v>
      </c>
      <c r="G271">
        <v>1</v>
      </c>
    </row>
    <row r="272" spans="1:7" ht="15.75" thickBot="1" x14ac:dyDescent="0.3">
      <c r="A272" s="12" t="s">
        <v>139</v>
      </c>
      <c r="B272" s="13">
        <v>45604</v>
      </c>
      <c r="C272" s="14">
        <v>42.68</v>
      </c>
      <c r="D272" s="14">
        <v>42.58</v>
      </c>
      <c r="E272" s="14">
        <v>42.65</v>
      </c>
      <c r="F272">
        <v>0</v>
      </c>
      <c r="G272">
        <v>0</v>
      </c>
    </row>
    <row r="273" spans="1:7" ht="15.75" thickBot="1" x14ac:dyDescent="0.3">
      <c r="A273" s="12" t="s">
        <v>139</v>
      </c>
      <c r="B273" s="13">
        <v>45607</v>
      </c>
      <c r="C273" s="14">
        <v>42.76</v>
      </c>
      <c r="D273" s="14">
        <v>42.59</v>
      </c>
      <c r="E273" s="14">
        <v>42.67</v>
      </c>
      <c r="F273">
        <v>0</v>
      </c>
      <c r="G273">
        <v>0</v>
      </c>
    </row>
    <row r="274" spans="1:7" ht="15.75" thickBot="1" x14ac:dyDescent="0.3">
      <c r="A274" s="12" t="s">
        <v>139</v>
      </c>
      <c r="B274" s="13">
        <v>45608</v>
      </c>
      <c r="C274" s="14">
        <v>42.84</v>
      </c>
      <c r="D274" s="14">
        <v>42.58</v>
      </c>
      <c r="E274" s="14">
        <v>42.7</v>
      </c>
      <c r="F274">
        <v>0</v>
      </c>
      <c r="G274">
        <v>0</v>
      </c>
    </row>
    <row r="275" spans="1:7" ht="15.75" thickBot="1" x14ac:dyDescent="0.3">
      <c r="A275" s="12" t="s">
        <v>139</v>
      </c>
      <c r="B275" s="13">
        <v>45609</v>
      </c>
      <c r="C275" s="14">
        <v>42.9</v>
      </c>
      <c r="D275" s="14">
        <v>42.59</v>
      </c>
      <c r="E275" s="14">
        <v>42.72</v>
      </c>
      <c r="F275">
        <v>0</v>
      </c>
      <c r="G275">
        <v>0</v>
      </c>
    </row>
    <row r="276" spans="1:7" ht="15.75" thickBot="1" x14ac:dyDescent="0.3">
      <c r="A276" s="12" t="s">
        <v>139</v>
      </c>
      <c r="B276" s="13">
        <v>45610</v>
      </c>
      <c r="C276" s="14">
        <v>42.92</v>
      </c>
      <c r="D276" s="14">
        <v>42.58</v>
      </c>
      <c r="E276" s="14">
        <v>42.74</v>
      </c>
      <c r="F276">
        <v>0</v>
      </c>
      <c r="G276">
        <v>0</v>
      </c>
    </row>
    <row r="277" spans="1:7" ht="15.75" thickBot="1" x14ac:dyDescent="0.3">
      <c r="A277" s="12" t="s">
        <v>139</v>
      </c>
      <c r="B277" s="13">
        <v>45611</v>
      </c>
      <c r="C277" s="14">
        <v>42.94</v>
      </c>
      <c r="D277" s="14">
        <v>42.57</v>
      </c>
      <c r="E277" s="14">
        <v>42.76</v>
      </c>
      <c r="F277">
        <v>0</v>
      </c>
      <c r="G277">
        <v>0</v>
      </c>
    </row>
    <row r="278" spans="1:7" ht="15.75" thickBot="1" x14ac:dyDescent="0.3">
      <c r="A278" s="12" t="s">
        <v>139</v>
      </c>
      <c r="B278" s="13">
        <v>45614</v>
      </c>
      <c r="C278" s="14">
        <v>42.94</v>
      </c>
      <c r="D278" s="14">
        <v>42.57</v>
      </c>
      <c r="E278" s="14">
        <v>42.77</v>
      </c>
      <c r="F278">
        <v>0</v>
      </c>
      <c r="G278">
        <v>0</v>
      </c>
    </row>
    <row r="279" spans="1:7" ht="15.75" thickBot="1" x14ac:dyDescent="0.3">
      <c r="A279" s="12" t="s">
        <v>139</v>
      </c>
      <c r="B279" s="13">
        <v>45615</v>
      </c>
      <c r="C279" s="14">
        <v>43.01</v>
      </c>
      <c r="D279" s="14">
        <v>42.59</v>
      </c>
      <c r="E279" s="14">
        <v>42.8</v>
      </c>
      <c r="F279">
        <v>0</v>
      </c>
      <c r="G279">
        <v>0</v>
      </c>
    </row>
    <row r="280" spans="1:7" ht="15.75" thickBot="1" x14ac:dyDescent="0.3">
      <c r="A280" s="12" t="s">
        <v>139</v>
      </c>
      <c r="B280" s="13">
        <v>45616</v>
      </c>
      <c r="C280" s="14">
        <v>43.07</v>
      </c>
      <c r="D280" s="14">
        <v>42.62</v>
      </c>
      <c r="E280" s="14">
        <v>42.84</v>
      </c>
      <c r="F280">
        <v>0</v>
      </c>
      <c r="G280">
        <v>0</v>
      </c>
    </row>
    <row r="281" spans="1:7" ht="15.75" thickBot="1" x14ac:dyDescent="0.3">
      <c r="A281" s="12" t="s">
        <v>139</v>
      </c>
      <c r="B281" s="13">
        <v>45617</v>
      </c>
      <c r="C281" s="14">
        <v>43.16</v>
      </c>
      <c r="D281" s="14">
        <v>42.67</v>
      </c>
      <c r="E281" s="14">
        <v>42.88</v>
      </c>
      <c r="F281">
        <v>0</v>
      </c>
      <c r="G281">
        <v>0</v>
      </c>
    </row>
    <row r="282" spans="1:7" ht="15.75" thickBot="1" x14ac:dyDescent="0.3">
      <c r="A282" s="12" t="s">
        <v>139</v>
      </c>
      <c r="B282" s="13">
        <v>45624</v>
      </c>
      <c r="C282" s="14">
        <v>43.7</v>
      </c>
      <c r="D282" s="14">
        <v>42.92</v>
      </c>
      <c r="E282" s="14">
        <v>43.08</v>
      </c>
      <c r="F282">
        <v>0</v>
      </c>
      <c r="G282">
        <v>0</v>
      </c>
    </row>
    <row r="283" spans="1:7" ht="15.75" thickBot="1" x14ac:dyDescent="0.3">
      <c r="A283" s="12" t="s">
        <v>139</v>
      </c>
      <c r="B283" s="13">
        <v>45625</v>
      </c>
      <c r="C283" s="14">
        <v>43.94</v>
      </c>
      <c r="D283" s="14">
        <v>43.03</v>
      </c>
      <c r="E283" s="14">
        <v>43.14</v>
      </c>
      <c r="F283">
        <v>0</v>
      </c>
      <c r="G283">
        <v>0</v>
      </c>
    </row>
    <row r="284" spans="1:7" ht="15.75" thickBot="1" x14ac:dyDescent="0.3">
      <c r="A284" s="12" t="s">
        <v>139</v>
      </c>
      <c r="B284" s="13">
        <v>45628</v>
      </c>
      <c r="C284" s="14">
        <v>44.25</v>
      </c>
      <c r="D284" s="14">
        <v>43.15</v>
      </c>
      <c r="E284" s="14">
        <v>43.2</v>
      </c>
      <c r="F284">
        <v>0</v>
      </c>
      <c r="G284">
        <v>0</v>
      </c>
    </row>
    <row r="285" spans="1:7" ht="15.75" thickBot="1" x14ac:dyDescent="0.3">
      <c r="A285" s="12" t="s">
        <v>139</v>
      </c>
      <c r="B285" s="13">
        <v>45629</v>
      </c>
      <c r="C285" s="14">
        <v>44.71</v>
      </c>
      <c r="D285" s="14">
        <v>43.34</v>
      </c>
      <c r="E285" s="14">
        <v>43.29</v>
      </c>
      <c r="F285">
        <v>1</v>
      </c>
      <c r="G285">
        <v>1</v>
      </c>
    </row>
    <row r="286" spans="1:7" ht="15.75" thickBot="1" x14ac:dyDescent="0.3">
      <c r="A286" s="12" t="s">
        <v>139</v>
      </c>
      <c r="B286" s="13">
        <v>45630</v>
      </c>
      <c r="C286" s="14">
        <v>45.15</v>
      </c>
      <c r="D286" s="14">
        <v>43.53</v>
      </c>
      <c r="E286" s="14">
        <v>43.37</v>
      </c>
      <c r="F286">
        <v>1</v>
      </c>
      <c r="G286">
        <v>1</v>
      </c>
    </row>
    <row r="287" spans="1:7" ht="15.75" thickBot="1" x14ac:dyDescent="0.3">
      <c r="A287" s="12" t="s">
        <v>139</v>
      </c>
      <c r="B287" s="13">
        <v>45631</v>
      </c>
      <c r="C287" s="14">
        <v>45.6</v>
      </c>
      <c r="D287" s="14">
        <v>43.72</v>
      </c>
      <c r="E287" s="14">
        <v>43.45</v>
      </c>
      <c r="F287">
        <v>1</v>
      </c>
      <c r="G287">
        <v>1</v>
      </c>
    </row>
    <row r="288" spans="1:7" ht="15.75" thickBot="1" x14ac:dyDescent="0.3">
      <c r="A288" s="12" t="s">
        <v>139</v>
      </c>
      <c r="B288" s="13">
        <v>45632</v>
      </c>
      <c r="C288" s="14">
        <v>45.99</v>
      </c>
      <c r="D288" s="14">
        <v>43.92</v>
      </c>
      <c r="E288" s="14">
        <v>43.53</v>
      </c>
      <c r="F288">
        <v>1</v>
      </c>
      <c r="G288">
        <v>1</v>
      </c>
    </row>
    <row r="289" spans="1:7" ht="15.75" thickBot="1" x14ac:dyDescent="0.3">
      <c r="A289" s="12" t="s">
        <v>139</v>
      </c>
      <c r="B289" s="13">
        <v>45635</v>
      </c>
      <c r="C289" s="14">
        <v>46.34</v>
      </c>
      <c r="D289" s="14">
        <v>44.11</v>
      </c>
      <c r="E289" s="14">
        <v>43.6</v>
      </c>
      <c r="F289">
        <v>1</v>
      </c>
      <c r="G289">
        <v>1</v>
      </c>
    </row>
    <row r="290" spans="1:7" ht="15.75" thickBot="1" x14ac:dyDescent="0.3">
      <c r="A290" s="12" t="s">
        <v>139</v>
      </c>
      <c r="B290" s="13">
        <v>45636</v>
      </c>
      <c r="C290" s="14">
        <v>46.77</v>
      </c>
      <c r="D290" s="14">
        <v>44.32</v>
      </c>
      <c r="E290" s="14">
        <v>43.69</v>
      </c>
      <c r="F290">
        <v>1</v>
      </c>
      <c r="G290">
        <v>1</v>
      </c>
    </row>
    <row r="291" spans="1:7" ht="15.75" thickBot="1" x14ac:dyDescent="0.3">
      <c r="A291" s="12" t="s">
        <v>139</v>
      </c>
      <c r="B291" s="13">
        <v>45637</v>
      </c>
      <c r="C291" s="14">
        <v>47.17</v>
      </c>
      <c r="D291" s="14">
        <v>44.52</v>
      </c>
      <c r="E291" s="14">
        <v>43.77</v>
      </c>
      <c r="F291">
        <v>1</v>
      </c>
      <c r="G291">
        <v>1</v>
      </c>
    </row>
    <row r="292" spans="1:7" ht="15.75" thickBot="1" x14ac:dyDescent="0.3">
      <c r="A292" s="12" t="s">
        <v>139</v>
      </c>
      <c r="B292" s="13">
        <v>45638</v>
      </c>
      <c r="C292" s="14">
        <v>47.65</v>
      </c>
      <c r="D292" s="14">
        <v>44.74</v>
      </c>
      <c r="E292" s="14">
        <v>43.86</v>
      </c>
      <c r="F292">
        <v>1</v>
      </c>
      <c r="G292">
        <v>1</v>
      </c>
    </row>
    <row r="293" spans="1:7" ht="15.75" thickBot="1" x14ac:dyDescent="0.3">
      <c r="A293" s="12" t="s">
        <v>139</v>
      </c>
      <c r="B293" s="13">
        <v>45639</v>
      </c>
      <c r="C293" s="14">
        <v>48.14</v>
      </c>
      <c r="D293" s="14">
        <v>44.96</v>
      </c>
      <c r="E293" s="14">
        <v>43.95</v>
      </c>
      <c r="F293">
        <v>1</v>
      </c>
      <c r="G293">
        <v>1</v>
      </c>
    </row>
    <row r="294" spans="1:7" ht="15.75" thickBot="1" x14ac:dyDescent="0.3">
      <c r="A294" s="12" t="s">
        <v>139</v>
      </c>
      <c r="B294" s="13">
        <v>45642</v>
      </c>
      <c r="C294" s="14">
        <v>48.61</v>
      </c>
      <c r="D294" s="14">
        <v>45.17</v>
      </c>
      <c r="E294" s="14">
        <v>44.04</v>
      </c>
      <c r="F294">
        <v>1</v>
      </c>
      <c r="G294">
        <v>1</v>
      </c>
    </row>
    <row r="295" spans="1:7" ht="15.75" thickBot="1" x14ac:dyDescent="0.3">
      <c r="A295" s="12" t="s">
        <v>139</v>
      </c>
      <c r="B295" s="13">
        <v>45643</v>
      </c>
      <c r="C295" s="14">
        <v>49.04</v>
      </c>
      <c r="D295" s="14">
        <v>45.37</v>
      </c>
      <c r="E295" s="14">
        <v>44.12</v>
      </c>
      <c r="F295">
        <v>1</v>
      </c>
      <c r="G295">
        <v>1</v>
      </c>
    </row>
    <row r="296" spans="1:7" ht="15.75" thickBot="1" x14ac:dyDescent="0.3">
      <c r="A296" s="12" t="s">
        <v>139</v>
      </c>
      <c r="B296" s="13">
        <v>45644</v>
      </c>
      <c r="C296" s="14">
        <v>49.47</v>
      </c>
      <c r="D296" s="14">
        <v>45.57</v>
      </c>
      <c r="E296" s="14">
        <v>44.19</v>
      </c>
      <c r="F296">
        <v>1</v>
      </c>
      <c r="G296">
        <v>1</v>
      </c>
    </row>
    <row r="297" spans="1:7" ht="15.75" thickBot="1" x14ac:dyDescent="0.3">
      <c r="A297" s="12" t="s">
        <v>139</v>
      </c>
      <c r="B297" s="13">
        <v>45645</v>
      </c>
      <c r="C297" s="14">
        <v>49.88</v>
      </c>
      <c r="D297" s="14">
        <v>45.76</v>
      </c>
      <c r="E297" s="14">
        <v>44.27</v>
      </c>
      <c r="F297">
        <v>1</v>
      </c>
      <c r="G297">
        <v>1</v>
      </c>
    </row>
    <row r="298" spans="1:7" ht="15.75" thickBot="1" x14ac:dyDescent="0.3">
      <c r="A298" s="12" t="s">
        <v>139</v>
      </c>
      <c r="B298" s="13">
        <v>45646</v>
      </c>
      <c r="C298" s="14">
        <v>50.23</v>
      </c>
      <c r="D298" s="14">
        <v>45.92</v>
      </c>
      <c r="E298" s="14">
        <v>44.34</v>
      </c>
      <c r="F298">
        <v>1</v>
      </c>
      <c r="G298">
        <v>1</v>
      </c>
    </row>
    <row r="299" spans="1:7" ht="15.75" thickBot="1" x14ac:dyDescent="0.3">
      <c r="A299" s="12" t="s">
        <v>139</v>
      </c>
      <c r="B299" s="13">
        <v>45649</v>
      </c>
      <c r="C299" s="14">
        <v>50.67</v>
      </c>
      <c r="D299" s="14">
        <v>46.13</v>
      </c>
      <c r="E299" s="14">
        <v>44.4</v>
      </c>
      <c r="F299">
        <v>1</v>
      </c>
      <c r="G299">
        <v>1</v>
      </c>
    </row>
    <row r="300" spans="1:7" ht="15.75" thickBot="1" x14ac:dyDescent="0.3">
      <c r="A300" s="12" t="s">
        <v>139</v>
      </c>
      <c r="B300" s="13">
        <v>45650</v>
      </c>
      <c r="C300" s="14">
        <v>51.1</v>
      </c>
      <c r="D300" s="14">
        <v>46.33</v>
      </c>
      <c r="E300" s="14">
        <v>44.46</v>
      </c>
      <c r="F300">
        <v>1</v>
      </c>
      <c r="G300">
        <v>1</v>
      </c>
    </row>
    <row r="301" spans="1:7" ht="15.75" thickBot="1" x14ac:dyDescent="0.3">
      <c r="A301" s="12" t="s">
        <v>139</v>
      </c>
      <c r="B301" s="13">
        <v>45651</v>
      </c>
      <c r="C301" s="14">
        <v>51.56</v>
      </c>
      <c r="D301" s="14">
        <v>46.54</v>
      </c>
      <c r="E301" s="14">
        <v>44.52</v>
      </c>
      <c r="F301">
        <v>1</v>
      </c>
      <c r="G301">
        <v>1</v>
      </c>
    </row>
    <row r="302" spans="1:7" ht="15.75" thickBot="1" x14ac:dyDescent="0.3">
      <c r="A302" s="12" t="s">
        <v>139</v>
      </c>
      <c r="B302" s="13">
        <v>45652</v>
      </c>
      <c r="C302" s="14">
        <v>51.97</v>
      </c>
      <c r="D302" s="14">
        <v>46.74</v>
      </c>
      <c r="E302" s="14">
        <v>44.56</v>
      </c>
      <c r="F302">
        <v>1</v>
      </c>
      <c r="G302">
        <v>1</v>
      </c>
    </row>
    <row r="303" spans="1:7" ht="15.75" thickBot="1" x14ac:dyDescent="0.3">
      <c r="A303" s="12" t="s">
        <v>139</v>
      </c>
      <c r="B303" s="13">
        <v>45653</v>
      </c>
      <c r="C303" s="14">
        <v>52.21</v>
      </c>
      <c r="D303" s="14">
        <v>46.92</v>
      </c>
      <c r="E303" s="14">
        <v>44.61</v>
      </c>
      <c r="F303">
        <v>1</v>
      </c>
      <c r="G303">
        <v>1</v>
      </c>
    </row>
    <row r="304" spans="1:7" ht="15.75" thickBot="1" x14ac:dyDescent="0.3">
      <c r="A304" s="12" t="s">
        <v>139</v>
      </c>
      <c r="B304" s="13">
        <v>45656</v>
      </c>
      <c r="C304" s="14">
        <v>52.36</v>
      </c>
      <c r="D304" s="14">
        <v>47.11</v>
      </c>
      <c r="E304" s="14">
        <v>44.67</v>
      </c>
      <c r="F304">
        <v>1</v>
      </c>
      <c r="G304">
        <v>1</v>
      </c>
    </row>
    <row r="305" spans="1:7" ht="15.75" thickBot="1" x14ac:dyDescent="0.3">
      <c r="A305" s="12" t="s">
        <v>139</v>
      </c>
      <c r="B305" s="13">
        <v>45657</v>
      </c>
      <c r="C305" s="14">
        <v>52.29</v>
      </c>
      <c r="D305" s="14">
        <v>47.28</v>
      </c>
      <c r="E305" s="14">
        <v>44.71</v>
      </c>
      <c r="F305">
        <v>1</v>
      </c>
      <c r="G305">
        <v>1</v>
      </c>
    </row>
    <row r="306" spans="1:7" ht="15.75" thickBot="1" x14ac:dyDescent="0.3">
      <c r="A306" s="12" t="s">
        <v>139</v>
      </c>
      <c r="B306" s="13">
        <v>45659</v>
      </c>
      <c r="C306" s="14">
        <v>52.26</v>
      </c>
      <c r="D306" s="14">
        <v>47.46</v>
      </c>
      <c r="E306" s="14">
        <v>44.76</v>
      </c>
      <c r="F306">
        <v>1</v>
      </c>
      <c r="G306">
        <v>1</v>
      </c>
    </row>
    <row r="307" spans="1:7" ht="15.75" thickBot="1" x14ac:dyDescent="0.3">
      <c r="A307" s="12" t="s">
        <v>139</v>
      </c>
      <c r="B307" s="13">
        <v>45660</v>
      </c>
      <c r="C307" s="14">
        <v>52.16</v>
      </c>
      <c r="D307" s="14">
        <v>47.61</v>
      </c>
      <c r="E307" s="14">
        <v>44.79</v>
      </c>
      <c r="F307">
        <v>1</v>
      </c>
      <c r="G307">
        <v>1</v>
      </c>
    </row>
    <row r="308" spans="1:7" ht="15.75" thickBot="1" x14ac:dyDescent="0.3">
      <c r="A308" s="12" t="s">
        <v>139</v>
      </c>
      <c r="B308" s="13">
        <v>45663</v>
      </c>
      <c r="C308" s="14">
        <v>51.98</v>
      </c>
      <c r="D308" s="14">
        <v>47.73</v>
      </c>
      <c r="E308" s="14">
        <v>44.81</v>
      </c>
      <c r="F308">
        <v>1</v>
      </c>
      <c r="G308">
        <v>1</v>
      </c>
    </row>
    <row r="309" spans="1:7" ht="15.75" thickBot="1" x14ac:dyDescent="0.3">
      <c r="A309" s="12" t="s">
        <v>139</v>
      </c>
      <c r="B309" s="13">
        <v>45664</v>
      </c>
      <c r="C309" s="14">
        <v>51.84</v>
      </c>
      <c r="D309" s="14">
        <v>47.86</v>
      </c>
      <c r="E309" s="14">
        <v>44.83</v>
      </c>
      <c r="F309">
        <v>1</v>
      </c>
      <c r="G309">
        <v>1</v>
      </c>
    </row>
    <row r="310" spans="1:7" ht="15.75" thickBot="1" x14ac:dyDescent="0.3">
      <c r="A310" s="12" t="s">
        <v>139</v>
      </c>
      <c r="B310" s="13">
        <v>45665</v>
      </c>
      <c r="C310" s="14">
        <v>51.68</v>
      </c>
      <c r="D310" s="14">
        <v>48.01</v>
      </c>
      <c r="E310" s="14">
        <v>44.86</v>
      </c>
      <c r="F310">
        <v>1</v>
      </c>
      <c r="G310">
        <v>1</v>
      </c>
    </row>
    <row r="311" spans="1:7" ht="15.75" thickBot="1" x14ac:dyDescent="0.3">
      <c r="A311" s="12" t="s">
        <v>139</v>
      </c>
      <c r="B311" s="13">
        <v>45666</v>
      </c>
      <c r="C311" s="14">
        <v>51.52</v>
      </c>
      <c r="D311" s="14">
        <v>48.15</v>
      </c>
      <c r="E311" s="14">
        <v>44.88</v>
      </c>
      <c r="F311">
        <v>1</v>
      </c>
      <c r="G311">
        <v>1</v>
      </c>
    </row>
    <row r="312" spans="1:7" ht="15.75" thickBot="1" x14ac:dyDescent="0.3">
      <c r="A312" s="12" t="s">
        <v>139</v>
      </c>
      <c r="B312" s="13">
        <v>45667</v>
      </c>
      <c r="C312" s="14">
        <v>51.35</v>
      </c>
      <c r="D312" s="14">
        <v>48.3</v>
      </c>
      <c r="E312" s="14">
        <v>44.91</v>
      </c>
      <c r="F312">
        <v>1</v>
      </c>
      <c r="G312">
        <v>1</v>
      </c>
    </row>
    <row r="313" spans="1:7" ht="15.75" thickBot="1" x14ac:dyDescent="0.3">
      <c r="A313" s="12" t="s">
        <v>139</v>
      </c>
      <c r="B313" s="13">
        <v>45670</v>
      </c>
      <c r="C313" s="14">
        <v>51.16</v>
      </c>
      <c r="D313" s="14">
        <v>48.43</v>
      </c>
      <c r="E313" s="14">
        <v>44.94</v>
      </c>
      <c r="F313">
        <v>1</v>
      </c>
      <c r="G313">
        <v>1</v>
      </c>
    </row>
    <row r="314" spans="1:7" ht="15.75" thickBot="1" x14ac:dyDescent="0.3">
      <c r="A314" s="12" t="s">
        <v>60</v>
      </c>
      <c r="B314" s="13">
        <v>45517</v>
      </c>
      <c r="C314" s="14">
        <v>31.85</v>
      </c>
      <c r="D314" s="14">
        <v>32.17</v>
      </c>
      <c r="E314" s="14">
        <v>32.99</v>
      </c>
      <c r="F314">
        <v>0</v>
      </c>
      <c r="G314">
        <v>0</v>
      </c>
    </row>
    <row r="315" spans="1:7" ht="15.75" thickBot="1" x14ac:dyDescent="0.3">
      <c r="A315" s="12" t="s">
        <v>60</v>
      </c>
      <c r="B315" s="13">
        <v>45518</v>
      </c>
      <c r="C315" s="14">
        <v>31.79</v>
      </c>
      <c r="D315" s="14">
        <v>32.159999999999997</v>
      </c>
      <c r="E315" s="14">
        <v>33.01</v>
      </c>
      <c r="F315">
        <v>0</v>
      </c>
      <c r="G315">
        <v>0</v>
      </c>
    </row>
    <row r="316" spans="1:7" ht="15.75" thickBot="1" x14ac:dyDescent="0.3">
      <c r="A316" s="12" t="s">
        <v>60</v>
      </c>
      <c r="B316" s="13">
        <v>45519</v>
      </c>
      <c r="C316" s="14">
        <v>31.71</v>
      </c>
      <c r="D316" s="14">
        <v>32.15</v>
      </c>
      <c r="E316" s="14">
        <v>33.03</v>
      </c>
      <c r="F316">
        <v>0</v>
      </c>
      <c r="G316">
        <v>0</v>
      </c>
    </row>
    <row r="317" spans="1:7" ht="15.75" thickBot="1" x14ac:dyDescent="0.3">
      <c r="A317" s="12" t="s">
        <v>60</v>
      </c>
      <c r="B317" s="13">
        <v>45520</v>
      </c>
      <c r="C317" s="14">
        <v>31.66</v>
      </c>
      <c r="D317" s="14">
        <v>32.14</v>
      </c>
      <c r="E317" s="14">
        <v>33.049999999999997</v>
      </c>
      <c r="F317">
        <v>0</v>
      </c>
      <c r="G317">
        <v>0</v>
      </c>
    </row>
    <row r="318" spans="1:7" ht="15.75" thickBot="1" x14ac:dyDescent="0.3">
      <c r="A318" s="12" t="s">
        <v>60</v>
      </c>
      <c r="B318" s="13">
        <v>45523</v>
      </c>
      <c r="C318" s="14">
        <v>31.61</v>
      </c>
      <c r="D318" s="14">
        <v>32.119999999999997</v>
      </c>
      <c r="E318" s="14">
        <v>33.06</v>
      </c>
      <c r="F318">
        <v>0</v>
      </c>
      <c r="G318">
        <v>0</v>
      </c>
    </row>
    <row r="319" spans="1:7" ht="15.75" thickBot="1" x14ac:dyDescent="0.3">
      <c r="A319" s="12" t="s">
        <v>60</v>
      </c>
      <c r="B319" s="13">
        <v>45524</v>
      </c>
      <c r="C319" s="14">
        <v>31.65</v>
      </c>
      <c r="D319" s="14">
        <v>32.119999999999997</v>
      </c>
      <c r="E319" s="14">
        <v>33.08</v>
      </c>
      <c r="F319">
        <v>0</v>
      </c>
      <c r="G319">
        <v>0</v>
      </c>
    </row>
    <row r="320" spans="1:7" ht="15.75" thickBot="1" x14ac:dyDescent="0.3">
      <c r="A320" s="12" t="s">
        <v>60</v>
      </c>
      <c r="B320" s="13">
        <v>45525</v>
      </c>
      <c r="C320" s="14">
        <v>31.75</v>
      </c>
      <c r="D320" s="14">
        <v>32.14</v>
      </c>
      <c r="E320" s="14">
        <v>33.1</v>
      </c>
      <c r="F320">
        <v>0</v>
      </c>
      <c r="G320">
        <v>0</v>
      </c>
    </row>
    <row r="321" spans="1:7" ht="15.75" thickBot="1" x14ac:dyDescent="0.3">
      <c r="A321" s="12" t="s">
        <v>60</v>
      </c>
      <c r="B321" s="13">
        <v>45526</v>
      </c>
      <c r="C321" s="14">
        <v>31.91</v>
      </c>
      <c r="D321" s="14">
        <v>32.15</v>
      </c>
      <c r="E321" s="14">
        <v>33.119999999999997</v>
      </c>
      <c r="F321">
        <v>0</v>
      </c>
      <c r="G321">
        <v>0</v>
      </c>
    </row>
    <row r="322" spans="1:7" ht="15.75" thickBot="1" x14ac:dyDescent="0.3">
      <c r="A322" s="12" t="s">
        <v>60</v>
      </c>
      <c r="B322" s="13">
        <v>45527</v>
      </c>
      <c r="C322" s="14">
        <v>32.049999999999997</v>
      </c>
      <c r="D322" s="14">
        <v>32.19</v>
      </c>
      <c r="E322" s="14">
        <v>33.14</v>
      </c>
      <c r="F322">
        <v>0</v>
      </c>
      <c r="G322">
        <v>0</v>
      </c>
    </row>
    <row r="323" spans="1:7" ht="15.75" thickBot="1" x14ac:dyDescent="0.3">
      <c r="A323" s="12" t="s">
        <v>60</v>
      </c>
      <c r="B323" s="13">
        <v>45530</v>
      </c>
      <c r="C323" s="14">
        <v>32.17</v>
      </c>
      <c r="D323" s="14">
        <v>32.229999999999997</v>
      </c>
      <c r="E323" s="14">
        <v>33.17</v>
      </c>
      <c r="F323">
        <v>0</v>
      </c>
      <c r="G323">
        <v>0</v>
      </c>
    </row>
    <row r="324" spans="1:7" ht="15.75" thickBot="1" x14ac:dyDescent="0.3">
      <c r="A324" s="12" t="s">
        <v>60</v>
      </c>
      <c r="B324" s="13">
        <v>45531</v>
      </c>
      <c r="C324" s="14">
        <v>32.32</v>
      </c>
      <c r="D324" s="14">
        <v>32.28</v>
      </c>
      <c r="E324" s="14">
        <v>33.19</v>
      </c>
      <c r="F324">
        <v>0</v>
      </c>
      <c r="G324">
        <v>0</v>
      </c>
    </row>
    <row r="325" spans="1:7" ht="15.75" thickBot="1" x14ac:dyDescent="0.3">
      <c r="A325" s="12" t="s">
        <v>60</v>
      </c>
      <c r="B325" s="13">
        <v>45532</v>
      </c>
      <c r="C325" s="14">
        <v>32.46</v>
      </c>
      <c r="D325" s="14">
        <v>32.33</v>
      </c>
      <c r="E325" s="14">
        <v>33.21</v>
      </c>
      <c r="F325">
        <v>0</v>
      </c>
      <c r="G325">
        <v>0</v>
      </c>
    </row>
    <row r="326" spans="1:7" ht="15.75" thickBot="1" x14ac:dyDescent="0.3">
      <c r="A326" s="12" t="s">
        <v>60</v>
      </c>
      <c r="B326" s="13">
        <v>45533</v>
      </c>
      <c r="C326" s="14">
        <v>32.64</v>
      </c>
      <c r="D326" s="14">
        <v>32.380000000000003</v>
      </c>
      <c r="E326" s="14">
        <v>33.229999999999997</v>
      </c>
      <c r="F326">
        <v>0</v>
      </c>
      <c r="G326">
        <v>0</v>
      </c>
    </row>
    <row r="327" spans="1:7" ht="15.75" thickBot="1" x14ac:dyDescent="0.3">
      <c r="A327" s="12" t="s">
        <v>60</v>
      </c>
      <c r="B327" s="13">
        <v>45534</v>
      </c>
      <c r="C327" s="14">
        <v>32.81</v>
      </c>
      <c r="D327" s="14">
        <v>32.44</v>
      </c>
      <c r="E327" s="14">
        <v>33.24</v>
      </c>
      <c r="F327">
        <v>0</v>
      </c>
      <c r="G327">
        <v>0</v>
      </c>
    </row>
    <row r="328" spans="1:7" ht="15.75" thickBot="1" x14ac:dyDescent="0.3">
      <c r="A328" s="12" t="s">
        <v>60</v>
      </c>
      <c r="B328" s="13">
        <v>45539</v>
      </c>
      <c r="C328" s="14">
        <v>33.07</v>
      </c>
      <c r="D328" s="14">
        <v>32.51</v>
      </c>
      <c r="E328" s="14">
        <v>33.270000000000003</v>
      </c>
      <c r="F328">
        <v>0</v>
      </c>
      <c r="G328">
        <v>0</v>
      </c>
    </row>
    <row r="329" spans="1:7" ht="15.75" thickBot="1" x14ac:dyDescent="0.3">
      <c r="A329" s="12" t="s">
        <v>60</v>
      </c>
      <c r="B329" s="13">
        <v>45540</v>
      </c>
      <c r="C329" s="14">
        <v>33.29</v>
      </c>
      <c r="D329" s="14">
        <v>32.58</v>
      </c>
      <c r="E329" s="14">
        <v>33.29</v>
      </c>
      <c r="F329">
        <v>0</v>
      </c>
      <c r="G329">
        <v>0</v>
      </c>
    </row>
    <row r="330" spans="1:7" ht="15.75" thickBot="1" x14ac:dyDescent="0.3">
      <c r="A330" s="12" t="s">
        <v>60</v>
      </c>
      <c r="B330" s="13">
        <v>45541</v>
      </c>
      <c r="C330" s="14">
        <v>33.56</v>
      </c>
      <c r="D330" s="14">
        <v>32.67</v>
      </c>
      <c r="E330" s="14">
        <v>33.31</v>
      </c>
      <c r="F330">
        <v>0</v>
      </c>
      <c r="G330">
        <v>0</v>
      </c>
    </row>
    <row r="331" spans="1:7" ht="15.75" thickBot="1" x14ac:dyDescent="0.3">
      <c r="A331" s="12" t="s">
        <v>60</v>
      </c>
      <c r="B331" s="13">
        <v>45544</v>
      </c>
      <c r="C331" s="14">
        <v>33.82</v>
      </c>
      <c r="D331" s="14">
        <v>32.75</v>
      </c>
      <c r="E331" s="14">
        <v>33.33</v>
      </c>
      <c r="F331">
        <v>0</v>
      </c>
      <c r="G331">
        <v>0</v>
      </c>
    </row>
    <row r="332" spans="1:7" ht="15.75" thickBot="1" x14ac:dyDescent="0.3">
      <c r="A332" s="12" t="s">
        <v>60</v>
      </c>
      <c r="B332" s="13">
        <v>45545</v>
      </c>
      <c r="C332" s="14">
        <v>33.99</v>
      </c>
      <c r="D332" s="14">
        <v>32.83</v>
      </c>
      <c r="E332" s="14">
        <v>33.35</v>
      </c>
      <c r="F332">
        <v>0</v>
      </c>
      <c r="G332">
        <v>0</v>
      </c>
    </row>
    <row r="333" spans="1:7" ht="15.75" thickBot="1" x14ac:dyDescent="0.3">
      <c r="A333" s="12" t="s">
        <v>60</v>
      </c>
      <c r="B333" s="13">
        <v>45546</v>
      </c>
      <c r="C333" s="14">
        <v>34.159999999999997</v>
      </c>
      <c r="D333" s="14">
        <v>32.89</v>
      </c>
      <c r="E333" s="14">
        <v>33.369999999999997</v>
      </c>
      <c r="F333">
        <v>0</v>
      </c>
      <c r="G333">
        <v>0</v>
      </c>
    </row>
    <row r="334" spans="1:7" ht="15.75" thickBot="1" x14ac:dyDescent="0.3">
      <c r="A334" s="12" t="s">
        <v>60</v>
      </c>
      <c r="B334" s="13">
        <v>45547</v>
      </c>
      <c r="C334" s="14">
        <v>34.31</v>
      </c>
      <c r="D334" s="14">
        <v>32.94</v>
      </c>
      <c r="E334" s="14">
        <v>33.39</v>
      </c>
      <c r="F334">
        <v>0</v>
      </c>
      <c r="G334">
        <v>0</v>
      </c>
    </row>
    <row r="335" spans="1:7" ht="15.75" thickBot="1" x14ac:dyDescent="0.3">
      <c r="A335" s="12" t="s">
        <v>60</v>
      </c>
      <c r="B335" s="13">
        <v>45548</v>
      </c>
      <c r="C335" s="14">
        <v>34.47</v>
      </c>
      <c r="D335" s="14">
        <v>32.99</v>
      </c>
      <c r="E335" s="14">
        <v>33.409999999999997</v>
      </c>
      <c r="F335">
        <v>0</v>
      </c>
      <c r="G335">
        <v>0</v>
      </c>
    </row>
    <row r="336" spans="1:7" ht="15.75" thickBot="1" x14ac:dyDescent="0.3">
      <c r="A336" s="12" t="s">
        <v>60</v>
      </c>
      <c r="B336" s="13">
        <v>45551</v>
      </c>
      <c r="C336" s="14">
        <v>34.61</v>
      </c>
      <c r="D336" s="14">
        <v>33.04</v>
      </c>
      <c r="E336" s="14">
        <v>33.43</v>
      </c>
      <c r="F336">
        <v>0</v>
      </c>
      <c r="G336">
        <v>0</v>
      </c>
    </row>
    <row r="337" spans="1:7" ht="15.75" thickBot="1" x14ac:dyDescent="0.3">
      <c r="A337" s="12" t="s">
        <v>60</v>
      </c>
      <c r="B337" s="13">
        <v>45552</v>
      </c>
      <c r="C337" s="14">
        <v>34.729999999999997</v>
      </c>
      <c r="D337" s="14">
        <v>33.08</v>
      </c>
      <c r="E337" s="14">
        <v>33.44</v>
      </c>
      <c r="F337">
        <v>0</v>
      </c>
      <c r="G337">
        <v>0</v>
      </c>
    </row>
    <row r="338" spans="1:7" ht="15.75" thickBot="1" x14ac:dyDescent="0.3">
      <c r="A338" s="12" t="s">
        <v>60</v>
      </c>
      <c r="B338" s="13">
        <v>45553</v>
      </c>
      <c r="C338" s="14">
        <v>34.89</v>
      </c>
      <c r="D338" s="14">
        <v>33.15</v>
      </c>
      <c r="E338" s="14">
        <v>33.44</v>
      </c>
      <c r="F338">
        <v>0</v>
      </c>
      <c r="G338">
        <v>0</v>
      </c>
    </row>
    <row r="339" spans="1:7" ht="15.75" thickBot="1" x14ac:dyDescent="0.3">
      <c r="A339" s="12" t="s">
        <v>60</v>
      </c>
      <c r="B339" s="13">
        <v>45554</v>
      </c>
      <c r="C339" s="14">
        <v>35.03</v>
      </c>
      <c r="D339" s="14">
        <v>33.21</v>
      </c>
      <c r="E339" s="14">
        <v>33.450000000000003</v>
      </c>
      <c r="F339">
        <v>0</v>
      </c>
      <c r="G339">
        <v>0</v>
      </c>
    </row>
    <row r="340" spans="1:7" ht="15.75" thickBot="1" x14ac:dyDescent="0.3">
      <c r="A340" s="12" t="s">
        <v>60</v>
      </c>
      <c r="B340" s="13">
        <v>45555</v>
      </c>
      <c r="C340" s="14">
        <v>35.119999999999997</v>
      </c>
      <c r="D340" s="14">
        <v>33.28</v>
      </c>
      <c r="E340" s="14">
        <v>33.450000000000003</v>
      </c>
      <c r="F340">
        <v>0</v>
      </c>
      <c r="G340">
        <v>0</v>
      </c>
    </row>
    <row r="341" spans="1:7" ht="15.75" thickBot="1" x14ac:dyDescent="0.3">
      <c r="A341" s="12" t="s">
        <v>60</v>
      </c>
      <c r="B341" s="13">
        <v>45558</v>
      </c>
      <c r="C341" s="14">
        <v>35.18</v>
      </c>
      <c r="D341" s="14">
        <v>33.36</v>
      </c>
      <c r="E341" s="14">
        <v>33.46</v>
      </c>
      <c r="F341">
        <v>0</v>
      </c>
      <c r="G341">
        <v>0</v>
      </c>
    </row>
    <row r="342" spans="1:7" ht="15.75" thickBot="1" x14ac:dyDescent="0.3">
      <c r="A342" s="12" t="s">
        <v>60</v>
      </c>
      <c r="B342" s="13">
        <v>45559</v>
      </c>
      <c r="C342" s="14">
        <v>35.24</v>
      </c>
      <c r="D342" s="14">
        <v>33.44</v>
      </c>
      <c r="E342" s="14">
        <v>33.46</v>
      </c>
      <c r="F342">
        <v>0</v>
      </c>
      <c r="G342">
        <v>0</v>
      </c>
    </row>
    <row r="343" spans="1:7" ht="15.75" thickBot="1" x14ac:dyDescent="0.3">
      <c r="A343" s="12" t="s">
        <v>60</v>
      </c>
      <c r="B343" s="13">
        <v>45560</v>
      </c>
      <c r="C343" s="14">
        <v>35.31</v>
      </c>
      <c r="D343" s="14">
        <v>33.520000000000003</v>
      </c>
      <c r="E343" s="14">
        <v>33.47</v>
      </c>
      <c r="F343">
        <v>1</v>
      </c>
      <c r="G343">
        <v>1</v>
      </c>
    </row>
    <row r="344" spans="1:7" ht="15.75" thickBot="1" x14ac:dyDescent="0.3">
      <c r="A344" s="12" t="s">
        <v>60</v>
      </c>
      <c r="B344" s="13">
        <v>45561</v>
      </c>
      <c r="C344" s="14">
        <v>35.380000000000003</v>
      </c>
      <c r="D344" s="14">
        <v>33.6</v>
      </c>
      <c r="E344" s="14">
        <v>33.47</v>
      </c>
      <c r="F344">
        <v>1</v>
      </c>
      <c r="G344">
        <v>1</v>
      </c>
    </row>
    <row r="345" spans="1:7" ht="15.75" thickBot="1" x14ac:dyDescent="0.3">
      <c r="A345" s="12" t="s">
        <v>60</v>
      </c>
      <c r="B345" s="13">
        <v>45562</v>
      </c>
      <c r="C345" s="14">
        <v>35.49</v>
      </c>
      <c r="D345" s="14">
        <v>33.68</v>
      </c>
      <c r="E345" s="14">
        <v>33.479999999999997</v>
      </c>
      <c r="F345">
        <v>1</v>
      </c>
      <c r="G345">
        <v>1</v>
      </c>
    </row>
    <row r="346" spans="1:7" ht="15.75" thickBot="1" x14ac:dyDescent="0.3">
      <c r="A346" s="12" t="s">
        <v>60</v>
      </c>
      <c r="B346" s="13">
        <v>45565</v>
      </c>
      <c r="C346" s="14">
        <v>35.58</v>
      </c>
      <c r="D346" s="14">
        <v>33.75</v>
      </c>
      <c r="E346" s="14">
        <v>33.49</v>
      </c>
      <c r="F346">
        <v>1</v>
      </c>
      <c r="G346">
        <v>1</v>
      </c>
    </row>
    <row r="347" spans="1:7" ht="15.75" thickBot="1" x14ac:dyDescent="0.3">
      <c r="A347" s="12" t="s">
        <v>60</v>
      </c>
      <c r="B347" s="13">
        <v>45566</v>
      </c>
      <c r="C347" s="14">
        <v>35.659999999999997</v>
      </c>
      <c r="D347" s="14">
        <v>33.81</v>
      </c>
      <c r="E347" s="14">
        <v>33.5</v>
      </c>
      <c r="F347">
        <v>1</v>
      </c>
      <c r="G347">
        <v>1</v>
      </c>
    </row>
    <row r="348" spans="1:7" ht="15.75" thickBot="1" x14ac:dyDescent="0.3">
      <c r="A348" s="12" t="s">
        <v>60</v>
      </c>
      <c r="B348" s="13">
        <v>45567</v>
      </c>
      <c r="C348" s="14">
        <v>35.69</v>
      </c>
      <c r="D348" s="14">
        <v>33.85</v>
      </c>
      <c r="E348" s="14">
        <v>33.5</v>
      </c>
      <c r="F348">
        <v>1</v>
      </c>
      <c r="G348">
        <v>1</v>
      </c>
    </row>
    <row r="349" spans="1:7" ht="15.75" thickBot="1" x14ac:dyDescent="0.3">
      <c r="A349" s="12" t="s">
        <v>60</v>
      </c>
      <c r="B349" s="13">
        <v>45568</v>
      </c>
      <c r="C349" s="14">
        <v>35.75</v>
      </c>
      <c r="D349" s="14">
        <v>33.93</v>
      </c>
      <c r="E349" s="14">
        <v>33.5</v>
      </c>
      <c r="F349">
        <v>1</v>
      </c>
      <c r="G349">
        <v>1</v>
      </c>
    </row>
    <row r="350" spans="1:7" ht="15.75" thickBot="1" x14ac:dyDescent="0.3">
      <c r="A350" s="12" t="s">
        <v>60</v>
      </c>
      <c r="B350" s="13">
        <v>45569</v>
      </c>
      <c r="C350" s="14">
        <v>35.76</v>
      </c>
      <c r="D350" s="14">
        <v>34</v>
      </c>
      <c r="E350" s="14">
        <v>33.5</v>
      </c>
      <c r="F350">
        <v>1</v>
      </c>
      <c r="G350">
        <v>1</v>
      </c>
    </row>
    <row r="351" spans="1:7" ht="15.75" thickBot="1" x14ac:dyDescent="0.3">
      <c r="A351" s="12" t="s">
        <v>60</v>
      </c>
      <c r="B351" s="13">
        <v>45572</v>
      </c>
      <c r="C351" s="14">
        <v>35.78</v>
      </c>
      <c r="D351" s="14">
        <v>34.08</v>
      </c>
      <c r="E351" s="14">
        <v>33.5</v>
      </c>
      <c r="F351">
        <v>1</v>
      </c>
      <c r="G351">
        <v>1</v>
      </c>
    </row>
    <row r="352" spans="1:7" ht="15.75" thickBot="1" x14ac:dyDescent="0.3">
      <c r="A352" s="12" t="s">
        <v>60</v>
      </c>
      <c r="B352" s="13">
        <v>45573</v>
      </c>
      <c r="C352" s="14">
        <v>35.81</v>
      </c>
      <c r="D352" s="14">
        <v>34.159999999999997</v>
      </c>
      <c r="E352" s="14">
        <v>33.5</v>
      </c>
      <c r="F352">
        <v>1</v>
      </c>
      <c r="G352">
        <v>1</v>
      </c>
    </row>
    <row r="353" spans="1:7" ht="15.75" thickBot="1" x14ac:dyDescent="0.3">
      <c r="A353" s="12" t="s">
        <v>60</v>
      </c>
      <c r="B353" s="13">
        <v>45574</v>
      </c>
      <c r="C353" s="14">
        <v>35.869999999999997</v>
      </c>
      <c r="D353" s="14">
        <v>34.24</v>
      </c>
      <c r="E353" s="14">
        <v>33.5</v>
      </c>
      <c r="F353">
        <v>1</v>
      </c>
      <c r="G353">
        <v>1</v>
      </c>
    </row>
    <row r="354" spans="1:7" ht="15.75" thickBot="1" x14ac:dyDescent="0.3">
      <c r="A354" s="12" t="s">
        <v>60</v>
      </c>
      <c r="B354" s="13">
        <v>45575</v>
      </c>
      <c r="C354" s="14">
        <v>35.93</v>
      </c>
      <c r="D354" s="14">
        <v>34.32</v>
      </c>
      <c r="E354" s="14">
        <v>33.5</v>
      </c>
      <c r="F354">
        <v>1</v>
      </c>
      <c r="G354">
        <v>1</v>
      </c>
    </row>
    <row r="355" spans="1:7" ht="15.75" thickBot="1" x14ac:dyDescent="0.3">
      <c r="A355" s="12" t="s">
        <v>60</v>
      </c>
      <c r="B355" s="13">
        <v>45576</v>
      </c>
      <c r="C355" s="14">
        <v>36</v>
      </c>
      <c r="D355" s="14">
        <v>34.409999999999997</v>
      </c>
      <c r="E355" s="14">
        <v>33.5</v>
      </c>
      <c r="F355">
        <v>1</v>
      </c>
      <c r="G355">
        <v>1</v>
      </c>
    </row>
    <row r="356" spans="1:7" ht="15.75" thickBot="1" x14ac:dyDescent="0.3">
      <c r="A356" s="12" t="s">
        <v>60</v>
      </c>
      <c r="B356" s="13">
        <v>45579</v>
      </c>
      <c r="C356" s="14">
        <v>36.07</v>
      </c>
      <c r="D356" s="14">
        <v>34.5</v>
      </c>
      <c r="E356" s="14">
        <v>33.51</v>
      </c>
      <c r="F356">
        <v>1</v>
      </c>
      <c r="G356">
        <v>1</v>
      </c>
    </row>
    <row r="357" spans="1:7" ht="15.75" thickBot="1" x14ac:dyDescent="0.3">
      <c r="A357" s="12" t="s">
        <v>60</v>
      </c>
      <c r="B357" s="13">
        <v>45580</v>
      </c>
      <c r="C357" s="14">
        <v>36.130000000000003</v>
      </c>
      <c r="D357" s="14">
        <v>34.590000000000003</v>
      </c>
      <c r="E357" s="14">
        <v>33.520000000000003</v>
      </c>
      <c r="F357">
        <v>1</v>
      </c>
      <c r="G357">
        <v>1</v>
      </c>
    </row>
    <row r="358" spans="1:7" ht="15.75" thickBot="1" x14ac:dyDescent="0.3">
      <c r="A358" s="12" t="s">
        <v>60</v>
      </c>
      <c r="B358" s="13">
        <v>45581</v>
      </c>
      <c r="C358" s="14">
        <v>36.159999999999997</v>
      </c>
      <c r="D358" s="14">
        <v>34.71</v>
      </c>
      <c r="E358" s="14">
        <v>33.54</v>
      </c>
      <c r="F358">
        <v>1</v>
      </c>
      <c r="G358">
        <v>1</v>
      </c>
    </row>
    <row r="359" spans="1:7" ht="15.75" thickBot="1" x14ac:dyDescent="0.3">
      <c r="A359" s="12" t="s">
        <v>60</v>
      </c>
      <c r="B359" s="13">
        <v>45582</v>
      </c>
      <c r="C359" s="14">
        <v>36.19</v>
      </c>
      <c r="D359" s="14">
        <v>34.83</v>
      </c>
      <c r="E359" s="14">
        <v>33.549999999999997</v>
      </c>
      <c r="F359">
        <v>1</v>
      </c>
      <c r="G359">
        <v>1</v>
      </c>
    </row>
    <row r="360" spans="1:7" ht="15.75" thickBot="1" x14ac:dyDescent="0.3">
      <c r="A360" s="12" t="s">
        <v>60</v>
      </c>
      <c r="B360" s="13">
        <v>45583</v>
      </c>
      <c r="C360" s="14">
        <v>36.200000000000003</v>
      </c>
      <c r="D360" s="14">
        <v>34.950000000000003</v>
      </c>
      <c r="E360" s="14">
        <v>33.56</v>
      </c>
      <c r="F360">
        <v>1</v>
      </c>
      <c r="G360">
        <v>1</v>
      </c>
    </row>
    <row r="361" spans="1:7" ht="15.75" thickBot="1" x14ac:dyDescent="0.3">
      <c r="A361" s="12" t="s">
        <v>60</v>
      </c>
      <c r="B361" s="13">
        <v>45586</v>
      </c>
      <c r="C361" s="14">
        <v>36.18</v>
      </c>
      <c r="D361" s="14">
        <v>35.06</v>
      </c>
      <c r="E361" s="14">
        <v>33.56</v>
      </c>
      <c r="F361">
        <v>1</v>
      </c>
      <c r="G361">
        <v>1</v>
      </c>
    </row>
    <row r="362" spans="1:7" ht="15.75" thickBot="1" x14ac:dyDescent="0.3">
      <c r="A362" s="12" t="s">
        <v>60</v>
      </c>
      <c r="B362" s="13">
        <v>45587</v>
      </c>
      <c r="C362" s="14">
        <v>36.130000000000003</v>
      </c>
      <c r="D362" s="14">
        <v>35.130000000000003</v>
      </c>
      <c r="E362" s="14">
        <v>33.57</v>
      </c>
      <c r="F362">
        <v>1</v>
      </c>
      <c r="G362">
        <v>1</v>
      </c>
    </row>
    <row r="363" spans="1:7" ht="15.75" thickBot="1" x14ac:dyDescent="0.3">
      <c r="A363" s="12" t="s">
        <v>60</v>
      </c>
      <c r="B363" s="13">
        <v>45588</v>
      </c>
      <c r="C363" s="14">
        <v>36.08</v>
      </c>
      <c r="D363" s="14">
        <v>35.200000000000003</v>
      </c>
      <c r="E363" s="14">
        <v>33.590000000000003</v>
      </c>
      <c r="F363">
        <v>1</v>
      </c>
      <c r="G363">
        <v>1</v>
      </c>
    </row>
    <row r="364" spans="1:7" ht="15.75" thickBot="1" x14ac:dyDescent="0.3">
      <c r="A364" s="12" t="s">
        <v>60</v>
      </c>
      <c r="B364" s="13">
        <v>45589</v>
      </c>
      <c r="C364" s="14">
        <v>36</v>
      </c>
      <c r="D364" s="14">
        <v>35.26</v>
      </c>
      <c r="E364" s="14">
        <v>33.590000000000003</v>
      </c>
      <c r="F364">
        <v>1</v>
      </c>
      <c r="G364">
        <v>1</v>
      </c>
    </row>
    <row r="365" spans="1:7" ht="15.75" thickBot="1" x14ac:dyDescent="0.3">
      <c r="A365" s="12" t="s">
        <v>60</v>
      </c>
      <c r="B365" s="13">
        <v>45590</v>
      </c>
      <c r="C365" s="14">
        <v>35.880000000000003</v>
      </c>
      <c r="D365" s="14">
        <v>35.31</v>
      </c>
      <c r="E365" s="14">
        <v>33.590000000000003</v>
      </c>
      <c r="F365">
        <v>1</v>
      </c>
      <c r="G365">
        <v>1</v>
      </c>
    </row>
    <row r="366" spans="1:7" ht="15.75" thickBot="1" x14ac:dyDescent="0.3">
      <c r="A366" s="12" t="s">
        <v>60</v>
      </c>
      <c r="B366" s="13">
        <v>45593</v>
      </c>
      <c r="C366" s="14">
        <v>35.770000000000003</v>
      </c>
      <c r="D366" s="14">
        <v>35.369999999999997</v>
      </c>
      <c r="E366" s="14">
        <v>33.58</v>
      </c>
      <c r="F366">
        <v>1</v>
      </c>
      <c r="G366">
        <v>1</v>
      </c>
    </row>
    <row r="367" spans="1:7" ht="15.75" thickBot="1" x14ac:dyDescent="0.3">
      <c r="A367" s="12" t="s">
        <v>60</v>
      </c>
      <c r="B367" s="13">
        <v>45594</v>
      </c>
      <c r="C367" s="14">
        <v>35.69</v>
      </c>
      <c r="D367" s="14">
        <v>35.42</v>
      </c>
      <c r="E367" s="14">
        <v>33.58</v>
      </c>
      <c r="F367">
        <v>1</v>
      </c>
      <c r="G367">
        <v>1</v>
      </c>
    </row>
    <row r="368" spans="1:7" ht="15.75" thickBot="1" x14ac:dyDescent="0.3">
      <c r="A368" s="12" t="s">
        <v>60</v>
      </c>
      <c r="B368" s="13">
        <v>45595</v>
      </c>
      <c r="C368" s="14">
        <v>35.630000000000003</v>
      </c>
      <c r="D368" s="14">
        <v>35.46</v>
      </c>
      <c r="E368" s="14">
        <v>33.58</v>
      </c>
      <c r="F368">
        <v>1</v>
      </c>
      <c r="G368">
        <v>1</v>
      </c>
    </row>
    <row r="369" spans="1:7" ht="15.75" thickBot="1" x14ac:dyDescent="0.3">
      <c r="A369" s="12" t="s">
        <v>60</v>
      </c>
      <c r="B369" s="13">
        <v>45596</v>
      </c>
      <c r="C369" s="14">
        <v>35.6</v>
      </c>
      <c r="D369" s="14">
        <v>35.51</v>
      </c>
      <c r="E369" s="14">
        <v>33.58</v>
      </c>
      <c r="F369">
        <v>1</v>
      </c>
      <c r="G369">
        <v>1</v>
      </c>
    </row>
    <row r="370" spans="1:7" ht="15.75" thickBot="1" x14ac:dyDescent="0.3">
      <c r="A370" s="12" t="s">
        <v>60</v>
      </c>
      <c r="B370" s="13">
        <v>45597</v>
      </c>
      <c r="C370" s="14">
        <v>35.6</v>
      </c>
      <c r="D370" s="14">
        <v>35.54</v>
      </c>
      <c r="E370" s="14">
        <v>33.58</v>
      </c>
      <c r="F370">
        <v>1</v>
      </c>
      <c r="G370">
        <v>1</v>
      </c>
    </row>
    <row r="371" spans="1:7" ht="15.75" thickBot="1" x14ac:dyDescent="0.3">
      <c r="A371" s="12" t="s">
        <v>60</v>
      </c>
      <c r="B371" s="13">
        <v>45600</v>
      </c>
      <c r="C371" s="14">
        <v>35.6</v>
      </c>
      <c r="D371" s="14">
        <v>35.56</v>
      </c>
      <c r="E371" s="14">
        <v>33.58</v>
      </c>
      <c r="F371">
        <v>1</v>
      </c>
      <c r="G371">
        <v>1</v>
      </c>
    </row>
    <row r="372" spans="1:7" ht="15.75" thickBot="1" x14ac:dyDescent="0.3">
      <c r="A372" s="12" t="s">
        <v>60</v>
      </c>
      <c r="B372" s="13">
        <v>45601</v>
      </c>
      <c r="C372" s="14">
        <v>35.56</v>
      </c>
      <c r="D372" s="14">
        <v>35.56</v>
      </c>
      <c r="E372" s="14">
        <v>33.58</v>
      </c>
      <c r="F372">
        <v>0</v>
      </c>
      <c r="G372">
        <v>1</v>
      </c>
    </row>
    <row r="373" spans="1:7" ht="15.75" thickBot="1" x14ac:dyDescent="0.3">
      <c r="A373" s="12" t="s">
        <v>60</v>
      </c>
      <c r="B373" s="13">
        <v>45602</v>
      </c>
      <c r="C373" s="14">
        <v>35.549999999999997</v>
      </c>
      <c r="D373" s="14">
        <v>35.590000000000003</v>
      </c>
      <c r="E373" s="14">
        <v>33.590000000000003</v>
      </c>
      <c r="F373">
        <v>0</v>
      </c>
      <c r="G373">
        <v>1</v>
      </c>
    </row>
    <row r="374" spans="1:7" ht="15.75" thickBot="1" x14ac:dyDescent="0.3">
      <c r="A374" s="12" t="s">
        <v>60</v>
      </c>
      <c r="B374" s="13">
        <v>45603</v>
      </c>
      <c r="C374" s="14">
        <v>35.53</v>
      </c>
      <c r="D374" s="14">
        <v>35.6</v>
      </c>
      <c r="E374" s="14">
        <v>33.6</v>
      </c>
      <c r="F374">
        <v>0</v>
      </c>
      <c r="G374">
        <v>1</v>
      </c>
    </row>
    <row r="375" spans="1:7" ht="15.75" thickBot="1" x14ac:dyDescent="0.3">
      <c r="A375" s="12" t="s">
        <v>60</v>
      </c>
      <c r="B375" s="13">
        <v>45604</v>
      </c>
      <c r="C375" s="14">
        <v>35.46</v>
      </c>
      <c r="D375" s="14">
        <v>35.61</v>
      </c>
      <c r="E375" s="14">
        <v>33.61</v>
      </c>
      <c r="F375">
        <v>0</v>
      </c>
      <c r="G375">
        <v>1</v>
      </c>
    </row>
    <row r="376" spans="1:7" ht="15.75" thickBot="1" x14ac:dyDescent="0.3">
      <c r="A376" s="12" t="s">
        <v>60</v>
      </c>
      <c r="B376" s="13">
        <v>45607</v>
      </c>
      <c r="C376" s="14">
        <v>35.409999999999997</v>
      </c>
      <c r="D376" s="14">
        <v>35.6</v>
      </c>
      <c r="E376" s="14">
        <v>33.619999999999997</v>
      </c>
      <c r="F376">
        <v>0</v>
      </c>
      <c r="G376">
        <v>1</v>
      </c>
    </row>
    <row r="377" spans="1:7" ht="15.75" thickBot="1" x14ac:dyDescent="0.3">
      <c r="A377" s="12" t="s">
        <v>60</v>
      </c>
      <c r="B377" s="13">
        <v>45608</v>
      </c>
      <c r="C377" s="14">
        <v>35.33</v>
      </c>
      <c r="D377" s="14">
        <v>35.590000000000003</v>
      </c>
      <c r="E377" s="14">
        <v>33.630000000000003</v>
      </c>
      <c r="F377">
        <v>0</v>
      </c>
      <c r="G377">
        <v>1</v>
      </c>
    </row>
    <row r="378" spans="1:7" ht="15.75" thickBot="1" x14ac:dyDescent="0.3">
      <c r="A378" s="12" t="s">
        <v>60</v>
      </c>
      <c r="B378" s="13">
        <v>45609</v>
      </c>
      <c r="C378" s="14">
        <v>35.229999999999997</v>
      </c>
      <c r="D378" s="14">
        <v>35.58</v>
      </c>
      <c r="E378" s="14">
        <v>33.630000000000003</v>
      </c>
      <c r="F378">
        <v>0</v>
      </c>
      <c r="G378">
        <v>1</v>
      </c>
    </row>
    <row r="379" spans="1:7" ht="15.75" thickBot="1" x14ac:dyDescent="0.3">
      <c r="A379" s="12" t="s">
        <v>60</v>
      </c>
      <c r="B379" s="13">
        <v>45610</v>
      </c>
      <c r="C379" s="14">
        <v>35.08</v>
      </c>
      <c r="D379" s="14">
        <v>35.549999999999997</v>
      </c>
      <c r="E379" s="14">
        <v>33.630000000000003</v>
      </c>
      <c r="F379">
        <v>0</v>
      </c>
      <c r="G379">
        <v>1</v>
      </c>
    </row>
    <row r="380" spans="1:7" ht="15.75" thickBot="1" x14ac:dyDescent="0.3">
      <c r="A380" s="12" t="s">
        <v>60</v>
      </c>
      <c r="B380" s="13">
        <v>45611</v>
      </c>
      <c r="C380" s="14">
        <v>34.92</v>
      </c>
      <c r="D380" s="14">
        <v>35.5</v>
      </c>
      <c r="E380" s="14">
        <v>33.619999999999997</v>
      </c>
      <c r="F380">
        <v>0</v>
      </c>
      <c r="G380">
        <v>1</v>
      </c>
    </row>
    <row r="381" spans="1:7" ht="15.75" thickBot="1" x14ac:dyDescent="0.3">
      <c r="A381" s="12" t="s">
        <v>60</v>
      </c>
      <c r="B381" s="13">
        <v>45614</v>
      </c>
      <c r="C381" s="14">
        <v>34.81</v>
      </c>
      <c r="D381" s="14">
        <v>35.46</v>
      </c>
      <c r="E381" s="14">
        <v>33.6</v>
      </c>
      <c r="F381">
        <v>0</v>
      </c>
      <c r="G381">
        <v>1</v>
      </c>
    </row>
    <row r="382" spans="1:7" ht="15.75" thickBot="1" x14ac:dyDescent="0.3">
      <c r="A382" s="12" t="s">
        <v>60</v>
      </c>
      <c r="B382" s="13">
        <v>45615</v>
      </c>
      <c r="C382" s="14">
        <v>34.729999999999997</v>
      </c>
      <c r="D382" s="14">
        <v>35.42</v>
      </c>
      <c r="E382" s="14">
        <v>33.6</v>
      </c>
      <c r="F382">
        <v>0</v>
      </c>
      <c r="G382">
        <v>1</v>
      </c>
    </row>
    <row r="383" spans="1:7" ht="15.75" thickBot="1" x14ac:dyDescent="0.3">
      <c r="A383" s="12" t="s">
        <v>60</v>
      </c>
      <c r="B383" s="13">
        <v>45616</v>
      </c>
      <c r="C383" s="14">
        <v>34.68</v>
      </c>
      <c r="D383" s="14">
        <v>35.4</v>
      </c>
      <c r="E383" s="14">
        <v>33.6</v>
      </c>
      <c r="F383">
        <v>0</v>
      </c>
      <c r="G383">
        <v>1</v>
      </c>
    </row>
    <row r="384" spans="1:7" ht="15.75" thickBot="1" x14ac:dyDescent="0.3">
      <c r="A384" s="12" t="s">
        <v>60</v>
      </c>
      <c r="B384" s="13">
        <v>45617</v>
      </c>
      <c r="C384" s="14">
        <v>34.69</v>
      </c>
      <c r="D384" s="14">
        <v>35.4</v>
      </c>
      <c r="E384" s="14">
        <v>33.619999999999997</v>
      </c>
      <c r="F384">
        <v>0</v>
      </c>
      <c r="G384">
        <v>1</v>
      </c>
    </row>
    <row r="385" spans="1:7" ht="15.75" thickBot="1" x14ac:dyDescent="0.3">
      <c r="A385" s="12" t="s">
        <v>60</v>
      </c>
      <c r="B385" s="13">
        <v>45618</v>
      </c>
      <c r="C385" s="14">
        <v>34.700000000000003</v>
      </c>
      <c r="D385" s="14">
        <v>35.409999999999997</v>
      </c>
      <c r="E385" s="14">
        <v>33.64</v>
      </c>
      <c r="F385">
        <v>0</v>
      </c>
      <c r="G385">
        <v>1</v>
      </c>
    </row>
    <row r="386" spans="1:7" ht="15.75" thickBot="1" x14ac:dyDescent="0.3">
      <c r="A386" s="12" t="s">
        <v>60</v>
      </c>
      <c r="B386" s="13">
        <v>45621</v>
      </c>
      <c r="C386" s="14">
        <v>34.72</v>
      </c>
      <c r="D386" s="14">
        <v>35.42</v>
      </c>
      <c r="E386" s="14">
        <v>33.659999999999997</v>
      </c>
      <c r="F386">
        <v>0</v>
      </c>
      <c r="G386">
        <v>1</v>
      </c>
    </row>
    <row r="387" spans="1:7" ht="15.75" thickBot="1" x14ac:dyDescent="0.3">
      <c r="A387" s="12" t="s">
        <v>60</v>
      </c>
      <c r="B387" s="13">
        <v>45622</v>
      </c>
      <c r="C387" s="14">
        <v>34.74</v>
      </c>
      <c r="D387" s="14">
        <v>35.42</v>
      </c>
      <c r="E387" s="14">
        <v>33.69</v>
      </c>
      <c r="F387">
        <v>0</v>
      </c>
      <c r="G387">
        <v>1</v>
      </c>
    </row>
    <row r="388" spans="1:7" ht="15.75" thickBot="1" x14ac:dyDescent="0.3">
      <c r="A388" s="12" t="s">
        <v>60</v>
      </c>
      <c r="B388" s="13">
        <v>45623</v>
      </c>
      <c r="C388" s="14">
        <v>34.76</v>
      </c>
      <c r="D388" s="14">
        <v>35.409999999999997</v>
      </c>
      <c r="E388" s="14">
        <v>33.700000000000003</v>
      </c>
      <c r="F388">
        <v>0</v>
      </c>
      <c r="G388">
        <v>1</v>
      </c>
    </row>
    <row r="389" spans="1:7" ht="15.75" thickBot="1" x14ac:dyDescent="0.3">
      <c r="A389" s="12" t="s">
        <v>60</v>
      </c>
      <c r="B389" s="13">
        <v>45624</v>
      </c>
      <c r="C389" s="14">
        <v>34.75</v>
      </c>
      <c r="D389" s="14">
        <v>35.4</v>
      </c>
      <c r="E389" s="14">
        <v>33.72</v>
      </c>
      <c r="F389">
        <v>0</v>
      </c>
      <c r="G389">
        <v>1</v>
      </c>
    </row>
    <row r="390" spans="1:7" ht="15.75" thickBot="1" x14ac:dyDescent="0.3">
      <c r="A390" s="12" t="s">
        <v>60</v>
      </c>
      <c r="B390" s="13">
        <v>45625</v>
      </c>
      <c r="C390" s="14">
        <v>34.76</v>
      </c>
      <c r="D390" s="14">
        <v>35.4</v>
      </c>
      <c r="E390" s="14">
        <v>33.74</v>
      </c>
      <c r="F390">
        <v>0</v>
      </c>
      <c r="G390">
        <v>1</v>
      </c>
    </row>
    <row r="391" spans="1:7" ht="15.75" thickBot="1" x14ac:dyDescent="0.3">
      <c r="A391" s="12" t="s">
        <v>60</v>
      </c>
      <c r="B391" s="13">
        <v>45628</v>
      </c>
      <c r="C391" s="14">
        <v>34.76</v>
      </c>
      <c r="D391" s="14">
        <v>35.39</v>
      </c>
      <c r="E391" s="14">
        <v>33.76</v>
      </c>
      <c r="F391">
        <v>0</v>
      </c>
      <c r="G391">
        <v>1</v>
      </c>
    </row>
    <row r="392" spans="1:7" ht="15.75" thickBot="1" x14ac:dyDescent="0.3">
      <c r="A392" s="12" t="s">
        <v>60</v>
      </c>
      <c r="B392" s="13">
        <v>45629</v>
      </c>
      <c r="C392" s="14">
        <v>34.81</v>
      </c>
      <c r="D392" s="14">
        <v>35.39</v>
      </c>
      <c r="E392" s="14">
        <v>33.78</v>
      </c>
      <c r="F392">
        <v>0</v>
      </c>
      <c r="G392">
        <v>1</v>
      </c>
    </row>
    <row r="393" spans="1:7" ht="15.75" thickBot="1" x14ac:dyDescent="0.3">
      <c r="A393" s="12" t="s">
        <v>60</v>
      </c>
      <c r="B393" s="13">
        <v>45630</v>
      </c>
      <c r="C393" s="14">
        <v>34.78</v>
      </c>
      <c r="D393" s="14">
        <v>35.380000000000003</v>
      </c>
      <c r="E393" s="14">
        <v>33.799999999999997</v>
      </c>
      <c r="F393">
        <v>0</v>
      </c>
      <c r="G393">
        <v>1</v>
      </c>
    </row>
    <row r="394" spans="1:7" ht="15.75" thickBot="1" x14ac:dyDescent="0.3">
      <c r="A394" s="12" t="s">
        <v>60</v>
      </c>
      <c r="B394" s="13">
        <v>45631</v>
      </c>
      <c r="C394" s="14">
        <v>34.81</v>
      </c>
      <c r="D394" s="14">
        <v>35.380000000000003</v>
      </c>
      <c r="E394" s="14">
        <v>33.82</v>
      </c>
      <c r="F394">
        <v>0</v>
      </c>
      <c r="G394">
        <v>1</v>
      </c>
    </row>
    <row r="395" spans="1:7" ht="15.75" thickBot="1" x14ac:dyDescent="0.3">
      <c r="A395" s="12" t="s">
        <v>60</v>
      </c>
      <c r="B395" s="13">
        <v>45632</v>
      </c>
      <c r="C395" s="14">
        <v>34.880000000000003</v>
      </c>
      <c r="D395" s="14">
        <v>35.36</v>
      </c>
      <c r="E395" s="14">
        <v>33.840000000000003</v>
      </c>
      <c r="F395">
        <v>0</v>
      </c>
      <c r="G395">
        <v>1</v>
      </c>
    </row>
    <row r="396" spans="1:7" ht="15.75" thickBot="1" x14ac:dyDescent="0.3">
      <c r="A396" s="12" t="s">
        <v>60</v>
      </c>
      <c r="B396" s="13">
        <v>45635</v>
      </c>
      <c r="C396" s="14">
        <v>34.950000000000003</v>
      </c>
      <c r="D396" s="14">
        <v>35.35</v>
      </c>
      <c r="E396" s="14">
        <v>33.869999999999997</v>
      </c>
      <c r="F396">
        <v>0</v>
      </c>
      <c r="G396">
        <v>1</v>
      </c>
    </row>
    <row r="397" spans="1:7" ht="15.75" thickBot="1" x14ac:dyDescent="0.3">
      <c r="A397" s="12" t="s">
        <v>60</v>
      </c>
      <c r="B397" s="13">
        <v>45636</v>
      </c>
      <c r="C397" s="14">
        <v>35.04</v>
      </c>
      <c r="D397" s="14">
        <v>35.35</v>
      </c>
      <c r="E397" s="14">
        <v>33.89</v>
      </c>
      <c r="F397">
        <v>0</v>
      </c>
      <c r="G397">
        <v>1</v>
      </c>
    </row>
    <row r="398" spans="1:7" ht="15.75" thickBot="1" x14ac:dyDescent="0.3">
      <c r="A398" s="12" t="s">
        <v>60</v>
      </c>
      <c r="B398" s="13">
        <v>45637</v>
      </c>
      <c r="C398" s="14">
        <v>35.15</v>
      </c>
      <c r="D398" s="14">
        <v>35.36</v>
      </c>
      <c r="E398" s="14">
        <v>33.92</v>
      </c>
      <c r="F398">
        <v>0</v>
      </c>
      <c r="G398">
        <v>1</v>
      </c>
    </row>
    <row r="399" spans="1:7" ht="15.75" thickBot="1" x14ac:dyDescent="0.3">
      <c r="A399" s="12" t="s">
        <v>60</v>
      </c>
      <c r="B399" s="13">
        <v>45638</v>
      </c>
      <c r="C399" s="14">
        <v>35.28</v>
      </c>
      <c r="D399" s="14">
        <v>35.36</v>
      </c>
      <c r="E399" s="14">
        <v>33.950000000000003</v>
      </c>
      <c r="F399">
        <v>0</v>
      </c>
      <c r="G399">
        <v>1</v>
      </c>
    </row>
    <row r="400" spans="1:7" ht="15.75" thickBot="1" x14ac:dyDescent="0.3">
      <c r="A400" s="12" t="s">
        <v>60</v>
      </c>
      <c r="B400" s="13">
        <v>45639</v>
      </c>
      <c r="C400" s="14">
        <v>35.44</v>
      </c>
      <c r="D400" s="14">
        <v>35.369999999999997</v>
      </c>
      <c r="E400" s="14">
        <v>33.97</v>
      </c>
      <c r="F400">
        <v>1</v>
      </c>
      <c r="G400">
        <v>1</v>
      </c>
    </row>
    <row r="401" spans="1:7" ht="15.75" thickBot="1" x14ac:dyDescent="0.3">
      <c r="A401" s="12" t="s">
        <v>60</v>
      </c>
      <c r="B401" s="13">
        <v>45642</v>
      </c>
      <c r="C401" s="14">
        <v>35.590000000000003</v>
      </c>
      <c r="D401" s="14">
        <v>35.380000000000003</v>
      </c>
      <c r="E401" s="14">
        <v>33.99</v>
      </c>
      <c r="F401">
        <v>1</v>
      </c>
      <c r="G401">
        <v>1</v>
      </c>
    </row>
    <row r="402" spans="1:7" ht="15.75" thickBot="1" x14ac:dyDescent="0.3">
      <c r="A402" s="12" t="s">
        <v>60</v>
      </c>
      <c r="B402" s="13">
        <v>45643</v>
      </c>
      <c r="C402" s="14">
        <v>35.74</v>
      </c>
      <c r="D402" s="14">
        <v>35.39</v>
      </c>
      <c r="E402" s="14">
        <v>34.01</v>
      </c>
      <c r="F402">
        <v>1</v>
      </c>
      <c r="G402">
        <v>1</v>
      </c>
    </row>
    <row r="403" spans="1:7" ht="15.75" thickBot="1" x14ac:dyDescent="0.3">
      <c r="A403" s="12" t="s">
        <v>60</v>
      </c>
      <c r="B403" s="13">
        <v>45644</v>
      </c>
      <c r="C403" s="14">
        <v>35.85</v>
      </c>
      <c r="D403" s="14">
        <v>35.4</v>
      </c>
      <c r="E403" s="14">
        <v>34.03</v>
      </c>
      <c r="F403">
        <v>1</v>
      </c>
      <c r="G403">
        <v>1</v>
      </c>
    </row>
    <row r="404" spans="1:7" ht="15.75" thickBot="1" x14ac:dyDescent="0.3">
      <c r="A404" s="12" t="s">
        <v>60</v>
      </c>
      <c r="B404" s="13">
        <v>45645</v>
      </c>
      <c r="C404" s="14">
        <v>35.909999999999997</v>
      </c>
      <c r="D404" s="14">
        <v>35.4</v>
      </c>
      <c r="E404" s="14">
        <v>34.049999999999997</v>
      </c>
      <c r="F404">
        <v>1</v>
      </c>
      <c r="G404">
        <v>1</v>
      </c>
    </row>
    <row r="405" spans="1:7" ht="15.75" thickBot="1" x14ac:dyDescent="0.3">
      <c r="A405" s="12" t="s">
        <v>60</v>
      </c>
      <c r="B405" s="13">
        <v>45646</v>
      </c>
      <c r="C405" s="14">
        <v>35.97</v>
      </c>
      <c r="D405" s="14">
        <v>35.39</v>
      </c>
      <c r="E405" s="14">
        <v>34.07</v>
      </c>
      <c r="F405">
        <v>1</v>
      </c>
      <c r="G405">
        <v>1</v>
      </c>
    </row>
    <row r="406" spans="1:7" ht="15.75" thickBot="1" x14ac:dyDescent="0.3">
      <c r="A406" s="12" t="s">
        <v>60</v>
      </c>
      <c r="B406" s="13">
        <v>45649</v>
      </c>
      <c r="C406" s="14">
        <v>36.020000000000003</v>
      </c>
      <c r="D406" s="14">
        <v>35.4</v>
      </c>
      <c r="E406" s="14">
        <v>34.090000000000003</v>
      </c>
      <c r="F406">
        <v>1</v>
      </c>
      <c r="G406">
        <v>1</v>
      </c>
    </row>
    <row r="407" spans="1:7" ht="15.75" thickBot="1" x14ac:dyDescent="0.3">
      <c r="A407" s="12" t="s">
        <v>60</v>
      </c>
      <c r="B407" s="13">
        <v>45650</v>
      </c>
      <c r="C407" s="14">
        <v>36.07</v>
      </c>
      <c r="D407" s="14">
        <v>35.4</v>
      </c>
      <c r="E407" s="14">
        <v>34.119999999999997</v>
      </c>
      <c r="F407">
        <v>1</v>
      </c>
      <c r="G407">
        <v>1</v>
      </c>
    </row>
    <row r="408" spans="1:7" ht="15.75" thickBot="1" x14ac:dyDescent="0.3">
      <c r="A408" s="12" t="s">
        <v>60</v>
      </c>
      <c r="B408" s="13">
        <v>45651</v>
      </c>
      <c r="C408" s="14">
        <v>36.22</v>
      </c>
      <c r="D408" s="14">
        <v>35.44</v>
      </c>
      <c r="E408" s="14">
        <v>34.15</v>
      </c>
      <c r="F408">
        <v>1</v>
      </c>
      <c r="G408">
        <v>1</v>
      </c>
    </row>
    <row r="409" spans="1:7" ht="15.75" thickBot="1" x14ac:dyDescent="0.3">
      <c r="A409" s="12" t="s">
        <v>60</v>
      </c>
      <c r="B409" s="13">
        <v>45652</v>
      </c>
      <c r="C409" s="14">
        <v>36.36</v>
      </c>
      <c r="D409" s="14">
        <v>35.47</v>
      </c>
      <c r="E409" s="14">
        <v>34.19</v>
      </c>
      <c r="F409">
        <v>1</v>
      </c>
      <c r="G409">
        <v>1</v>
      </c>
    </row>
    <row r="410" spans="1:7" ht="15.75" thickBot="1" x14ac:dyDescent="0.3">
      <c r="A410" s="12" t="s">
        <v>60</v>
      </c>
      <c r="B410" s="13">
        <v>45653</v>
      </c>
      <c r="C410" s="14">
        <v>36.51</v>
      </c>
      <c r="D410" s="14">
        <v>35.520000000000003</v>
      </c>
      <c r="E410" s="14">
        <v>34.24</v>
      </c>
      <c r="F410">
        <v>1</v>
      </c>
      <c r="G410">
        <v>1</v>
      </c>
    </row>
    <row r="411" spans="1:7" ht="15.75" thickBot="1" x14ac:dyDescent="0.3">
      <c r="A411" s="12" t="s">
        <v>60</v>
      </c>
      <c r="B411" s="13">
        <v>45656</v>
      </c>
      <c r="C411" s="14">
        <v>36.67</v>
      </c>
      <c r="D411" s="14">
        <v>35.590000000000003</v>
      </c>
      <c r="E411" s="14">
        <v>34.29</v>
      </c>
      <c r="F411">
        <v>1</v>
      </c>
      <c r="G411">
        <v>1</v>
      </c>
    </row>
    <row r="412" spans="1:7" ht="15.75" thickBot="1" x14ac:dyDescent="0.3">
      <c r="A412" s="12" t="s">
        <v>60</v>
      </c>
      <c r="B412" s="13">
        <v>45657</v>
      </c>
      <c r="C412" s="14">
        <v>36.76</v>
      </c>
      <c r="D412" s="14">
        <v>35.65</v>
      </c>
      <c r="E412" s="14">
        <v>34.33</v>
      </c>
      <c r="F412">
        <v>1</v>
      </c>
      <c r="G412">
        <v>1</v>
      </c>
    </row>
    <row r="413" spans="1:7" ht="15.75" thickBot="1" x14ac:dyDescent="0.3">
      <c r="A413" s="12" t="s">
        <v>60</v>
      </c>
      <c r="B413" s="13">
        <v>45659</v>
      </c>
      <c r="C413" s="14">
        <v>36.9</v>
      </c>
      <c r="D413" s="14">
        <v>35.71</v>
      </c>
      <c r="E413" s="14">
        <v>34.369999999999997</v>
      </c>
      <c r="F413">
        <v>1</v>
      </c>
      <c r="G413">
        <v>1</v>
      </c>
    </row>
    <row r="414" spans="1:7" ht="15.75" thickBot="1" x14ac:dyDescent="0.3">
      <c r="A414" s="12" t="s">
        <v>60</v>
      </c>
      <c r="B414" s="13">
        <v>45660</v>
      </c>
      <c r="C414" s="14">
        <v>36.94</v>
      </c>
      <c r="D414" s="14">
        <v>35.75</v>
      </c>
      <c r="E414" s="14">
        <v>34.39</v>
      </c>
      <c r="F414">
        <v>1</v>
      </c>
      <c r="G414">
        <v>1</v>
      </c>
    </row>
    <row r="415" spans="1:7" ht="15.75" thickBot="1" x14ac:dyDescent="0.3">
      <c r="A415" s="12" t="s">
        <v>60</v>
      </c>
      <c r="B415" s="13">
        <v>45663</v>
      </c>
      <c r="C415" s="14">
        <v>36.99</v>
      </c>
      <c r="D415" s="14">
        <v>35.81</v>
      </c>
      <c r="E415" s="14">
        <v>34.43</v>
      </c>
      <c r="F415">
        <v>1</v>
      </c>
      <c r="G415">
        <v>1</v>
      </c>
    </row>
    <row r="416" spans="1:7" ht="15.75" thickBot="1" x14ac:dyDescent="0.3">
      <c r="A416" s="12" t="s">
        <v>60</v>
      </c>
      <c r="B416" s="13">
        <v>45664</v>
      </c>
      <c r="C416" s="14">
        <v>37.04</v>
      </c>
      <c r="D416" s="14">
        <v>35.86</v>
      </c>
      <c r="E416" s="14">
        <v>34.46</v>
      </c>
      <c r="F416">
        <v>1</v>
      </c>
      <c r="G416">
        <v>1</v>
      </c>
    </row>
    <row r="417" spans="1:7" ht="15.75" thickBot="1" x14ac:dyDescent="0.3">
      <c r="A417" s="12" t="s">
        <v>60</v>
      </c>
      <c r="B417" s="13">
        <v>45665</v>
      </c>
      <c r="C417" s="14">
        <v>37.11</v>
      </c>
      <c r="D417" s="14">
        <v>35.92</v>
      </c>
      <c r="E417" s="14">
        <v>34.49</v>
      </c>
      <c r="F417">
        <v>1</v>
      </c>
      <c r="G417">
        <v>1</v>
      </c>
    </row>
    <row r="418" spans="1:7" ht="15.75" thickBot="1" x14ac:dyDescent="0.3">
      <c r="A418" s="12" t="s">
        <v>60</v>
      </c>
      <c r="B418" s="13">
        <v>45666</v>
      </c>
      <c r="C418" s="14">
        <v>37.159999999999997</v>
      </c>
      <c r="D418" s="14">
        <v>35.97</v>
      </c>
      <c r="E418" s="14">
        <v>34.520000000000003</v>
      </c>
      <c r="F418">
        <v>1</v>
      </c>
      <c r="G418">
        <v>1</v>
      </c>
    </row>
    <row r="419" spans="1:7" ht="15.75" thickBot="1" x14ac:dyDescent="0.3">
      <c r="A419" s="12" t="s">
        <v>60</v>
      </c>
      <c r="B419" s="13">
        <v>45667</v>
      </c>
      <c r="C419" s="14">
        <v>37.22</v>
      </c>
      <c r="D419" s="14">
        <v>36.01</v>
      </c>
      <c r="E419" s="14">
        <v>34.549999999999997</v>
      </c>
      <c r="F419">
        <v>1</v>
      </c>
      <c r="G419">
        <v>1</v>
      </c>
    </row>
    <row r="420" spans="1:7" ht="15.75" thickBot="1" x14ac:dyDescent="0.3">
      <c r="A420" s="12" t="s">
        <v>60</v>
      </c>
      <c r="B420" s="13">
        <v>45670</v>
      </c>
      <c r="C420" s="14">
        <v>37.29</v>
      </c>
      <c r="D420" s="14">
        <v>36.049999999999997</v>
      </c>
      <c r="E420" s="14">
        <v>34.57</v>
      </c>
      <c r="F420">
        <v>1</v>
      </c>
      <c r="G420">
        <v>1</v>
      </c>
    </row>
    <row r="421" spans="1:7" ht="15.75" thickBot="1" x14ac:dyDescent="0.3">
      <c r="A421" s="12" t="s">
        <v>48</v>
      </c>
      <c r="B421" s="13">
        <v>45517</v>
      </c>
      <c r="C421" s="14">
        <v>125</v>
      </c>
      <c r="D421" s="14">
        <v>128.05000000000001</v>
      </c>
      <c r="E421" s="14">
        <v>107.62</v>
      </c>
      <c r="F421">
        <v>0</v>
      </c>
      <c r="G421">
        <v>1</v>
      </c>
    </row>
    <row r="422" spans="1:7" ht="15.75" thickBot="1" x14ac:dyDescent="0.3">
      <c r="A422" s="12" t="s">
        <v>48</v>
      </c>
      <c r="B422" s="13">
        <v>45518</v>
      </c>
      <c r="C422" s="14">
        <v>124.88</v>
      </c>
      <c r="D422" s="14">
        <v>128.22</v>
      </c>
      <c r="E422" s="14">
        <v>107.93</v>
      </c>
      <c r="F422">
        <v>0</v>
      </c>
      <c r="G422">
        <v>1</v>
      </c>
    </row>
    <row r="423" spans="1:7" ht="15.75" thickBot="1" x14ac:dyDescent="0.3">
      <c r="A423" s="12" t="s">
        <v>48</v>
      </c>
      <c r="B423" s="13">
        <v>45519</v>
      </c>
      <c r="C423" s="14">
        <v>124.92</v>
      </c>
      <c r="D423" s="14">
        <v>128.38</v>
      </c>
      <c r="E423" s="14">
        <v>108.22</v>
      </c>
      <c r="F423">
        <v>0</v>
      </c>
      <c r="G423">
        <v>1</v>
      </c>
    </row>
    <row r="424" spans="1:7" ht="15.75" thickBot="1" x14ac:dyDescent="0.3">
      <c r="A424" s="12" t="s">
        <v>48</v>
      </c>
      <c r="B424" s="13">
        <v>45520</v>
      </c>
      <c r="C424" s="14">
        <v>125.15</v>
      </c>
      <c r="D424" s="14">
        <v>128.54</v>
      </c>
      <c r="E424" s="14">
        <v>108.53</v>
      </c>
      <c r="F424">
        <v>0</v>
      </c>
      <c r="G424">
        <v>1</v>
      </c>
    </row>
    <row r="425" spans="1:7" ht="15.75" thickBot="1" x14ac:dyDescent="0.3">
      <c r="A425" s="12" t="s">
        <v>48</v>
      </c>
      <c r="B425" s="13">
        <v>45523</v>
      </c>
      <c r="C425" s="14">
        <v>125.46</v>
      </c>
      <c r="D425" s="14">
        <v>128.66</v>
      </c>
      <c r="E425" s="14">
        <v>108.84</v>
      </c>
      <c r="F425">
        <v>0</v>
      </c>
      <c r="G425">
        <v>1</v>
      </c>
    </row>
    <row r="426" spans="1:7" ht="15.75" thickBot="1" x14ac:dyDescent="0.3">
      <c r="A426" s="12" t="s">
        <v>48</v>
      </c>
      <c r="B426" s="13">
        <v>45524</v>
      </c>
      <c r="C426" s="14">
        <v>125.76</v>
      </c>
      <c r="D426" s="14">
        <v>128.76</v>
      </c>
      <c r="E426" s="14">
        <v>109.17</v>
      </c>
      <c r="F426">
        <v>0</v>
      </c>
      <c r="G426">
        <v>1</v>
      </c>
    </row>
    <row r="427" spans="1:7" ht="15.75" thickBot="1" x14ac:dyDescent="0.3">
      <c r="A427" s="12" t="s">
        <v>48</v>
      </c>
      <c r="B427" s="13">
        <v>45525</v>
      </c>
      <c r="C427" s="14">
        <v>126.13</v>
      </c>
      <c r="D427" s="14">
        <v>128.79</v>
      </c>
      <c r="E427" s="14">
        <v>109.51</v>
      </c>
      <c r="F427">
        <v>0</v>
      </c>
      <c r="G427">
        <v>1</v>
      </c>
    </row>
    <row r="428" spans="1:7" ht="15.75" thickBot="1" x14ac:dyDescent="0.3">
      <c r="A428" s="12" t="s">
        <v>48</v>
      </c>
      <c r="B428" s="13">
        <v>45526</v>
      </c>
      <c r="C428" s="14">
        <v>126.57</v>
      </c>
      <c r="D428" s="14">
        <v>128.86000000000001</v>
      </c>
      <c r="E428" s="14">
        <v>109.85</v>
      </c>
      <c r="F428">
        <v>0</v>
      </c>
      <c r="G428">
        <v>1</v>
      </c>
    </row>
    <row r="429" spans="1:7" ht="15.75" thickBot="1" x14ac:dyDescent="0.3">
      <c r="A429" s="12" t="s">
        <v>48</v>
      </c>
      <c r="B429" s="13">
        <v>45527</v>
      </c>
      <c r="C429" s="14">
        <v>126.82</v>
      </c>
      <c r="D429" s="14">
        <v>128.9</v>
      </c>
      <c r="E429" s="14">
        <v>110.19</v>
      </c>
      <c r="F429">
        <v>0</v>
      </c>
      <c r="G429">
        <v>1</v>
      </c>
    </row>
    <row r="430" spans="1:7" ht="15.75" thickBot="1" x14ac:dyDescent="0.3">
      <c r="A430" s="12" t="s">
        <v>48</v>
      </c>
      <c r="B430" s="13">
        <v>45530</v>
      </c>
      <c r="C430" s="14">
        <v>126.95</v>
      </c>
      <c r="D430" s="14">
        <v>128.96</v>
      </c>
      <c r="E430" s="14">
        <v>110.51</v>
      </c>
      <c r="F430">
        <v>0</v>
      </c>
      <c r="G430">
        <v>1</v>
      </c>
    </row>
    <row r="431" spans="1:7" ht="15.75" thickBot="1" x14ac:dyDescent="0.3">
      <c r="A431" s="12" t="s">
        <v>48</v>
      </c>
      <c r="B431" s="13">
        <v>45531</v>
      </c>
      <c r="C431" s="14">
        <v>127.17</v>
      </c>
      <c r="D431" s="14">
        <v>129.05000000000001</v>
      </c>
      <c r="E431" s="14">
        <v>110.84</v>
      </c>
      <c r="F431">
        <v>0</v>
      </c>
      <c r="G431">
        <v>1</v>
      </c>
    </row>
    <row r="432" spans="1:7" ht="15.75" thickBot="1" x14ac:dyDescent="0.3">
      <c r="A432" s="12" t="s">
        <v>48</v>
      </c>
      <c r="B432" s="13">
        <v>45532</v>
      </c>
      <c r="C432" s="14">
        <v>127.41</v>
      </c>
      <c r="D432" s="14">
        <v>129.08000000000001</v>
      </c>
      <c r="E432" s="14">
        <v>111.18</v>
      </c>
      <c r="F432">
        <v>0</v>
      </c>
      <c r="G432">
        <v>1</v>
      </c>
    </row>
    <row r="433" spans="1:7" ht="15.75" thickBot="1" x14ac:dyDescent="0.3">
      <c r="A433" s="12" t="s">
        <v>48</v>
      </c>
      <c r="B433" s="13">
        <v>45533</v>
      </c>
      <c r="C433" s="14">
        <v>127.85</v>
      </c>
      <c r="D433" s="14">
        <v>129.09</v>
      </c>
      <c r="E433" s="14">
        <v>111.51</v>
      </c>
      <c r="F433">
        <v>0</v>
      </c>
      <c r="G433">
        <v>1</v>
      </c>
    </row>
    <row r="434" spans="1:7" ht="15.75" thickBot="1" x14ac:dyDescent="0.3">
      <c r="A434" s="12" t="s">
        <v>48</v>
      </c>
      <c r="B434" s="13">
        <v>45534</v>
      </c>
      <c r="C434" s="14">
        <v>128.41999999999999</v>
      </c>
      <c r="D434" s="14">
        <v>129.07</v>
      </c>
      <c r="E434" s="14">
        <v>111.86</v>
      </c>
      <c r="F434">
        <v>0</v>
      </c>
      <c r="G434">
        <v>1</v>
      </c>
    </row>
    <row r="435" spans="1:7" ht="15.75" thickBot="1" x14ac:dyDescent="0.3">
      <c r="A435" s="12" t="s">
        <v>48</v>
      </c>
      <c r="B435" s="13">
        <v>45539</v>
      </c>
      <c r="C435" s="14">
        <v>129.13999999999999</v>
      </c>
      <c r="D435" s="14">
        <v>129.08000000000001</v>
      </c>
      <c r="E435" s="14">
        <v>112.19</v>
      </c>
      <c r="F435">
        <v>1</v>
      </c>
      <c r="G435">
        <v>1</v>
      </c>
    </row>
    <row r="436" spans="1:7" ht="15.75" thickBot="1" x14ac:dyDescent="0.3">
      <c r="A436" s="12" t="s">
        <v>48</v>
      </c>
      <c r="B436" s="13">
        <v>45540</v>
      </c>
      <c r="C436" s="14">
        <v>129.63</v>
      </c>
      <c r="D436" s="14">
        <v>129.1</v>
      </c>
      <c r="E436" s="14">
        <v>112.51</v>
      </c>
      <c r="F436">
        <v>1</v>
      </c>
      <c r="G436">
        <v>1</v>
      </c>
    </row>
    <row r="437" spans="1:7" ht="15.75" thickBot="1" x14ac:dyDescent="0.3">
      <c r="A437" s="12" t="s">
        <v>48</v>
      </c>
      <c r="B437" s="13">
        <v>45541</v>
      </c>
      <c r="C437" s="14">
        <v>130.13</v>
      </c>
      <c r="D437" s="14">
        <v>129.1</v>
      </c>
      <c r="E437" s="14">
        <v>112.84</v>
      </c>
      <c r="F437">
        <v>1</v>
      </c>
      <c r="G437">
        <v>1</v>
      </c>
    </row>
    <row r="438" spans="1:7" ht="15.75" thickBot="1" x14ac:dyDescent="0.3">
      <c r="A438" s="12" t="s">
        <v>48</v>
      </c>
      <c r="B438" s="13">
        <v>45544</v>
      </c>
      <c r="C438" s="14">
        <v>130.62</v>
      </c>
      <c r="D438" s="14">
        <v>129.07</v>
      </c>
      <c r="E438" s="14">
        <v>113.16</v>
      </c>
      <c r="F438">
        <v>1</v>
      </c>
      <c r="G438">
        <v>1</v>
      </c>
    </row>
    <row r="439" spans="1:7" ht="15.75" thickBot="1" x14ac:dyDescent="0.3">
      <c r="A439" s="12" t="s">
        <v>48</v>
      </c>
      <c r="B439" s="13">
        <v>45545</v>
      </c>
      <c r="C439" s="14">
        <v>130.77000000000001</v>
      </c>
      <c r="D439" s="14">
        <v>129.06</v>
      </c>
      <c r="E439" s="14">
        <v>113.47</v>
      </c>
      <c r="F439">
        <v>1</v>
      </c>
      <c r="G439">
        <v>1</v>
      </c>
    </row>
    <row r="440" spans="1:7" ht="15.75" thickBot="1" x14ac:dyDescent="0.3">
      <c r="A440" s="12" t="s">
        <v>48</v>
      </c>
      <c r="B440" s="13">
        <v>45546</v>
      </c>
      <c r="C440" s="14">
        <v>130.80000000000001</v>
      </c>
      <c r="D440" s="14">
        <v>129.1</v>
      </c>
      <c r="E440" s="14">
        <v>113.79</v>
      </c>
      <c r="F440">
        <v>1</v>
      </c>
      <c r="G440">
        <v>1</v>
      </c>
    </row>
    <row r="441" spans="1:7" ht="15.75" thickBot="1" x14ac:dyDescent="0.3">
      <c r="A441" s="12" t="s">
        <v>48</v>
      </c>
      <c r="B441" s="13">
        <v>45547</v>
      </c>
      <c r="C441" s="14">
        <v>130.93</v>
      </c>
      <c r="D441" s="14">
        <v>129.19</v>
      </c>
      <c r="E441" s="14">
        <v>114.12</v>
      </c>
      <c r="F441">
        <v>1</v>
      </c>
      <c r="G441">
        <v>1</v>
      </c>
    </row>
    <row r="442" spans="1:7" ht="15.75" thickBot="1" x14ac:dyDescent="0.3">
      <c r="A442" s="12" t="s">
        <v>48</v>
      </c>
      <c r="B442" s="13">
        <v>45548</v>
      </c>
      <c r="C442" s="14">
        <v>131.1</v>
      </c>
      <c r="D442" s="14">
        <v>129.22999999999999</v>
      </c>
      <c r="E442" s="14">
        <v>114.43</v>
      </c>
      <c r="F442">
        <v>1</v>
      </c>
      <c r="G442">
        <v>1</v>
      </c>
    </row>
    <row r="443" spans="1:7" ht="15.75" thickBot="1" x14ac:dyDescent="0.3">
      <c r="A443" s="12" t="s">
        <v>48</v>
      </c>
      <c r="B443" s="13">
        <v>45551</v>
      </c>
      <c r="C443" s="14">
        <v>131.22</v>
      </c>
      <c r="D443" s="14">
        <v>129.13</v>
      </c>
      <c r="E443" s="14">
        <v>114.72</v>
      </c>
      <c r="F443">
        <v>1</v>
      </c>
      <c r="G443">
        <v>1</v>
      </c>
    </row>
    <row r="444" spans="1:7" ht="15.75" thickBot="1" x14ac:dyDescent="0.3">
      <c r="A444" s="12" t="s">
        <v>48</v>
      </c>
      <c r="B444" s="13">
        <v>45552</v>
      </c>
      <c r="C444" s="14">
        <v>131.34</v>
      </c>
      <c r="D444" s="14">
        <v>129.02000000000001</v>
      </c>
      <c r="E444" s="14">
        <v>115</v>
      </c>
      <c r="F444">
        <v>1</v>
      </c>
      <c r="G444">
        <v>1</v>
      </c>
    </row>
    <row r="445" spans="1:7" ht="15.75" thickBot="1" x14ac:dyDescent="0.3">
      <c r="A445" s="12" t="s">
        <v>48</v>
      </c>
      <c r="B445" s="13">
        <v>45553</v>
      </c>
      <c r="C445" s="14">
        <v>131.54</v>
      </c>
      <c r="D445" s="14">
        <v>128.91999999999999</v>
      </c>
      <c r="E445" s="14">
        <v>115.3</v>
      </c>
      <c r="F445">
        <v>1</v>
      </c>
      <c r="G445">
        <v>1</v>
      </c>
    </row>
    <row r="446" spans="1:7" ht="15.75" thickBot="1" x14ac:dyDescent="0.3">
      <c r="A446" s="12" t="s">
        <v>48</v>
      </c>
      <c r="B446" s="13">
        <v>45554</v>
      </c>
      <c r="C446" s="14">
        <v>131.72999999999999</v>
      </c>
      <c r="D446" s="14">
        <v>128.87</v>
      </c>
      <c r="E446" s="14">
        <v>115.59</v>
      </c>
      <c r="F446">
        <v>1</v>
      </c>
      <c r="G446">
        <v>1</v>
      </c>
    </row>
    <row r="447" spans="1:7" ht="15.75" thickBot="1" x14ac:dyDescent="0.3">
      <c r="A447" s="12" t="s">
        <v>48</v>
      </c>
      <c r="B447" s="13">
        <v>45555</v>
      </c>
      <c r="C447" s="14">
        <v>131.81</v>
      </c>
      <c r="D447" s="14">
        <v>128.9</v>
      </c>
      <c r="E447" s="14">
        <v>115.9</v>
      </c>
      <c r="F447">
        <v>1</v>
      </c>
      <c r="G447">
        <v>1</v>
      </c>
    </row>
    <row r="448" spans="1:7" ht="15.75" thickBot="1" x14ac:dyDescent="0.3">
      <c r="A448" s="12" t="s">
        <v>48</v>
      </c>
      <c r="B448" s="13">
        <v>45558</v>
      </c>
      <c r="C448" s="14">
        <v>131.82</v>
      </c>
      <c r="D448" s="14">
        <v>128.91999999999999</v>
      </c>
      <c r="E448" s="14">
        <v>116.18</v>
      </c>
      <c r="F448">
        <v>1</v>
      </c>
      <c r="G448">
        <v>1</v>
      </c>
    </row>
    <row r="449" spans="1:7" ht="15.75" thickBot="1" x14ac:dyDescent="0.3">
      <c r="A449" s="12" t="s">
        <v>48</v>
      </c>
      <c r="B449" s="13">
        <v>45559</v>
      </c>
      <c r="C449" s="14">
        <v>131.88999999999999</v>
      </c>
      <c r="D449" s="14">
        <v>128.93</v>
      </c>
      <c r="E449" s="14">
        <v>116.47</v>
      </c>
      <c r="F449">
        <v>1</v>
      </c>
      <c r="G449">
        <v>1</v>
      </c>
    </row>
    <row r="450" spans="1:7" ht="15.75" thickBot="1" x14ac:dyDescent="0.3">
      <c r="A450" s="12" t="s">
        <v>48</v>
      </c>
      <c r="B450" s="13">
        <v>45560</v>
      </c>
      <c r="C450" s="14">
        <v>132.06</v>
      </c>
      <c r="D450" s="14">
        <v>128.97</v>
      </c>
      <c r="E450" s="14">
        <v>116.77</v>
      </c>
      <c r="F450">
        <v>1</v>
      </c>
      <c r="G450">
        <v>1</v>
      </c>
    </row>
    <row r="451" spans="1:7" ht="15.75" thickBot="1" x14ac:dyDescent="0.3">
      <c r="A451" s="12" t="s">
        <v>48</v>
      </c>
      <c r="B451" s="13">
        <v>45561</v>
      </c>
      <c r="C451" s="14">
        <v>132.15</v>
      </c>
      <c r="D451" s="14">
        <v>128.97999999999999</v>
      </c>
      <c r="E451" s="14">
        <v>117.05</v>
      </c>
      <c r="F451">
        <v>1</v>
      </c>
      <c r="G451">
        <v>1</v>
      </c>
    </row>
    <row r="452" spans="1:7" ht="15.75" thickBot="1" x14ac:dyDescent="0.3">
      <c r="A452" s="12" t="s">
        <v>48</v>
      </c>
      <c r="B452" s="13">
        <v>45562</v>
      </c>
      <c r="C452" s="14">
        <v>132.19</v>
      </c>
      <c r="D452" s="14">
        <v>129.03</v>
      </c>
      <c r="E452" s="14">
        <v>117.34</v>
      </c>
      <c r="F452">
        <v>1</v>
      </c>
      <c r="G452">
        <v>1</v>
      </c>
    </row>
    <row r="453" spans="1:7" ht="15.75" thickBot="1" x14ac:dyDescent="0.3">
      <c r="A453" s="12" t="s">
        <v>48</v>
      </c>
      <c r="B453" s="13">
        <v>45565</v>
      </c>
      <c r="C453" s="14">
        <v>132.22999999999999</v>
      </c>
      <c r="D453" s="14">
        <v>129.16</v>
      </c>
      <c r="E453" s="14">
        <v>117.64</v>
      </c>
      <c r="F453">
        <v>1</v>
      </c>
      <c r="G453">
        <v>1</v>
      </c>
    </row>
    <row r="454" spans="1:7" ht="15.75" thickBot="1" x14ac:dyDescent="0.3">
      <c r="A454" s="12" t="s">
        <v>48</v>
      </c>
      <c r="B454" s="13">
        <v>45566</v>
      </c>
      <c r="C454" s="14">
        <v>132.29</v>
      </c>
      <c r="D454" s="14">
        <v>129.35</v>
      </c>
      <c r="E454" s="14">
        <v>117.92</v>
      </c>
      <c r="F454">
        <v>1</v>
      </c>
      <c r="G454">
        <v>1</v>
      </c>
    </row>
    <row r="455" spans="1:7" ht="15.75" thickBot="1" x14ac:dyDescent="0.3">
      <c r="A455" s="12" t="s">
        <v>48</v>
      </c>
      <c r="B455" s="13">
        <v>45567</v>
      </c>
      <c r="C455" s="14">
        <v>132.41</v>
      </c>
      <c r="D455" s="14">
        <v>129.58000000000001</v>
      </c>
      <c r="E455" s="14">
        <v>118.2</v>
      </c>
      <c r="F455">
        <v>1</v>
      </c>
      <c r="G455">
        <v>1</v>
      </c>
    </row>
    <row r="456" spans="1:7" ht="15.75" thickBot="1" x14ac:dyDescent="0.3">
      <c r="A456" s="12" t="s">
        <v>48</v>
      </c>
      <c r="B456" s="13">
        <v>45568</v>
      </c>
      <c r="C456" s="14">
        <v>132.57</v>
      </c>
      <c r="D456" s="14">
        <v>129.75</v>
      </c>
      <c r="E456" s="14">
        <v>118.47</v>
      </c>
      <c r="F456">
        <v>1</v>
      </c>
      <c r="G456">
        <v>1</v>
      </c>
    </row>
    <row r="457" spans="1:7" ht="15.75" thickBot="1" x14ac:dyDescent="0.3">
      <c r="A457" s="12" t="s">
        <v>48</v>
      </c>
      <c r="B457" s="13">
        <v>45569</v>
      </c>
      <c r="C457" s="14">
        <v>132.66999999999999</v>
      </c>
      <c r="D457" s="14">
        <v>129.91</v>
      </c>
      <c r="E457" s="14">
        <v>118.73</v>
      </c>
      <c r="F457">
        <v>1</v>
      </c>
      <c r="G457">
        <v>1</v>
      </c>
    </row>
    <row r="458" spans="1:7" ht="15.75" thickBot="1" x14ac:dyDescent="0.3">
      <c r="A458" s="12" t="s">
        <v>48</v>
      </c>
      <c r="B458" s="13">
        <v>45572</v>
      </c>
      <c r="C458" s="14">
        <v>132.81</v>
      </c>
      <c r="D458" s="14">
        <v>130.09</v>
      </c>
      <c r="E458" s="14">
        <v>118.99</v>
      </c>
      <c r="F458">
        <v>1</v>
      </c>
      <c r="G458">
        <v>1</v>
      </c>
    </row>
    <row r="459" spans="1:7" ht="15.75" thickBot="1" x14ac:dyDescent="0.3">
      <c r="A459" s="12" t="s">
        <v>48</v>
      </c>
      <c r="B459" s="13">
        <v>45573</v>
      </c>
      <c r="C459" s="14">
        <v>133</v>
      </c>
      <c r="D459" s="14">
        <v>130.19999999999999</v>
      </c>
      <c r="E459" s="14">
        <v>119.23</v>
      </c>
      <c r="F459">
        <v>1</v>
      </c>
      <c r="G459">
        <v>1</v>
      </c>
    </row>
    <row r="460" spans="1:7" ht="15.75" thickBot="1" x14ac:dyDescent="0.3">
      <c r="A460" s="12" t="s">
        <v>48</v>
      </c>
      <c r="B460" s="13">
        <v>45574</v>
      </c>
      <c r="C460" s="14">
        <v>133.24</v>
      </c>
      <c r="D460" s="14">
        <v>130.33000000000001</v>
      </c>
      <c r="E460" s="14">
        <v>119.5</v>
      </c>
      <c r="F460">
        <v>1</v>
      </c>
      <c r="G460">
        <v>1</v>
      </c>
    </row>
    <row r="461" spans="1:7" ht="15.75" thickBot="1" x14ac:dyDescent="0.3">
      <c r="A461" s="12" t="s">
        <v>48</v>
      </c>
      <c r="B461" s="13">
        <v>45575</v>
      </c>
      <c r="C461" s="14">
        <v>133.71</v>
      </c>
      <c r="D461" s="14">
        <v>130.6</v>
      </c>
      <c r="E461" s="14">
        <v>119.81</v>
      </c>
      <c r="F461">
        <v>1</v>
      </c>
      <c r="G461">
        <v>1</v>
      </c>
    </row>
    <row r="462" spans="1:7" ht="15.75" thickBot="1" x14ac:dyDescent="0.3">
      <c r="A462" s="12" t="s">
        <v>48</v>
      </c>
      <c r="B462" s="13">
        <v>45576</v>
      </c>
      <c r="C462" s="14">
        <v>134.03</v>
      </c>
      <c r="D462" s="14">
        <v>130.82</v>
      </c>
      <c r="E462" s="14">
        <v>120.1</v>
      </c>
      <c r="F462">
        <v>1</v>
      </c>
      <c r="G462">
        <v>1</v>
      </c>
    </row>
    <row r="463" spans="1:7" ht="15.75" thickBot="1" x14ac:dyDescent="0.3">
      <c r="A463" s="12" t="s">
        <v>48</v>
      </c>
      <c r="B463" s="13">
        <v>45579</v>
      </c>
      <c r="C463" s="14">
        <v>134.36000000000001</v>
      </c>
      <c r="D463" s="14">
        <v>131.07</v>
      </c>
      <c r="E463" s="14">
        <v>120.38</v>
      </c>
      <c r="F463">
        <v>1</v>
      </c>
      <c r="G463">
        <v>1</v>
      </c>
    </row>
    <row r="464" spans="1:7" ht="15.75" thickBot="1" x14ac:dyDescent="0.3">
      <c r="A464" s="12" t="s">
        <v>48</v>
      </c>
      <c r="B464" s="13">
        <v>45580</v>
      </c>
      <c r="C464" s="14">
        <v>134.56</v>
      </c>
      <c r="D464" s="14">
        <v>131.35</v>
      </c>
      <c r="E464" s="14">
        <v>120.66</v>
      </c>
      <c r="F464">
        <v>1</v>
      </c>
      <c r="G464">
        <v>1</v>
      </c>
    </row>
    <row r="465" spans="1:7" ht="15.75" thickBot="1" x14ac:dyDescent="0.3">
      <c r="A465" s="12" t="s">
        <v>48</v>
      </c>
      <c r="B465" s="13">
        <v>45581</v>
      </c>
      <c r="C465" s="14">
        <v>134.65</v>
      </c>
      <c r="D465" s="14">
        <v>131.69999999999999</v>
      </c>
      <c r="E465" s="14">
        <v>120.92</v>
      </c>
      <c r="F465">
        <v>1</v>
      </c>
      <c r="G465">
        <v>1</v>
      </c>
    </row>
    <row r="466" spans="1:7" ht="15.75" thickBot="1" x14ac:dyDescent="0.3">
      <c r="A466" s="12" t="s">
        <v>48</v>
      </c>
      <c r="B466" s="13">
        <v>45582</v>
      </c>
      <c r="C466" s="14">
        <v>134.74</v>
      </c>
      <c r="D466" s="14">
        <v>132.02000000000001</v>
      </c>
      <c r="E466" s="14">
        <v>121.16</v>
      </c>
      <c r="F466">
        <v>1</v>
      </c>
      <c r="G466">
        <v>1</v>
      </c>
    </row>
    <row r="467" spans="1:7" ht="15.75" thickBot="1" x14ac:dyDescent="0.3">
      <c r="A467" s="12" t="s">
        <v>48</v>
      </c>
      <c r="B467" s="13">
        <v>45583</v>
      </c>
      <c r="C467" s="14">
        <v>134.82</v>
      </c>
      <c r="D467" s="14">
        <v>132.32</v>
      </c>
      <c r="E467" s="14">
        <v>121.4</v>
      </c>
      <c r="F467">
        <v>1</v>
      </c>
      <c r="G467">
        <v>1</v>
      </c>
    </row>
    <row r="468" spans="1:7" ht="15.75" thickBot="1" x14ac:dyDescent="0.3">
      <c r="A468" s="12" t="s">
        <v>48</v>
      </c>
      <c r="B468" s="13">
        <v>45586</v>
      </c>
      <c r="C468" s="14">
        <v>134.88999999999999</v>
      </c>
      <c r="D468" s="14">
        <v>132.6</v>
      </c>
      <c r="E468" s="14">
        <v>121.63</v>
      </c>
      <c r="F468">
        <v>1</v>
      </c>
      <c r="G468">
        <v>1</v>
      </c>
    </row>
    <row r="469" spans="1:7" ht="15.75" thickBot="1" x14ac:dyDescent="0.3">
      <c r="A469" s="12" t="s">
        <v>48</v>
      </c>
      <c r="B469" s="13">
        <v>45587</v>
      </c>
      <c r="C469" s="14">
        <v>134.82</v>
      </c>
      <c r="D469" s="14">
        <v>132.72</v>
      </c>
      <c r="E469" s="14">
        <v>121.87</v>
      </c>
      <c r="F469">
        <v>1</v>
      </c>
      <c r="G469">
        <v>1</v>
      </c>
    </row>
    <row r="470" spans="1:7" ht="15.75" thickBot="1" x14ac:dyDescent="0.3">
      <c r="A470" s="12" t="s">
        <v>48</v>
      </c>
      <c r="B470" s="13">
        <v>45588</v>
      </c>
      <c r="C470" s="14">
        <v>134.79</v>
      </c>
      <c r="D470" s="14">
        <v>132.81</v>
      </c>
      <c r="E470" s="14">
        <v>122.12</v>
      </c>
      <c r="F470">
        <v>1</v>
      </c>
      <c r="G470">
        <v>1</v>
      </c>
    </row>
    <row r="471" spans="1:7" ht="15.75" thickBot="1" x14ac:dyDescent="0.3">
      <c r="A471" s="12" t="s">
        <v>48</v>
      </c>
      <c r="B471" s="13">
        <v>45589</v>
      </c>
      <c r="C471" s="14">
        <v>134.79</v>
      </c>
      <c r="D471" s="14">
        <v>132.9</v>
      </c>
      <c r="E471" s="14">
        <v>122.35</v>
      </c>
      <c r="F471">
        <v>1</v>
      </c>
      <c r="G471">
        <v>1</v>
      </c>
    </row>
    <row r="472" spans="1:7" ht="15.75" thickBot="1" x14ac:dyDescent="0.3">
      <c r="A472" s="12" t="s">
        <v>48</v>
      </c>
      <c r="B472" s="13">
        <v>45590</v>
      </c>
      <c r="C472" s="14">
        <v>134.78</v>
      </c>
      <c r="D472" s="14">
        <v>132.99</v>
      </c>
      <c r="E472" s="14">
        <v>122.57</v>
      </c>
      <c r="F472">
        <v>1</v>
      </c>
      <c r="G472">
        <v>1</v>
      </c>
    </row>
    <row r="473" spans="1:7" ht="15.75" thickBot="1" x14ac:dyDescent="0.3">
      <c r="A473" s="12" t="s">
        <v>48</v>
      </c>
      <c r="B473" s="13">
        <v>45593</v>
      </c>
      <c r="C473" s="14">
        <v>134.80000000000001</v>
      </c>
      <c r="D473" s="14">
        <v>133.11000000000001</v>
      </c>
      <c r="E473" s="14">
        <v>122.81</v>
      </c>
      <c r="F473">
        <v>1</v>
      </c>
      <c r="G473">
        <v>1</v>
      </c>
    </row>
    <row r="474" spans="1:7" ht="15.75" thickBot="1" x14ac:dyDescent="0.3">
      <c r="A474" s="12" t="s">
        <v>48</v>
      </c>
      <c r="B474" s="13">
        <v>45594</v>
      </c>
      <c r="C474" s="14">
        <v>134.78</v>
      </c>
      <c r="D474" s="14">
        <v>133.21</v>
      </c>
      <c r="E474" s="14">
        <v>123.05</v>
      </c>
      <c r="F474">
        <v>1</v>
      </c>
      <c r="G474">
        <v>1</v>
      </c>
    </row>
    <row r="475" spans="1:7" ht="15.75" thickBot="1" x14ac:dyDescent="0.3">
      <c r="A475" s="12" t="s">
        <v>48</v>
      </c>
      <c r="B475" s="13">
        <v>45595</v>
      </c>
      <c r="C475" s="14">
        <v>134.80000000000001</v>
      </c>
      <c r="D475" s="14">
        <v>133.31</v>
      </c>
      <c r="E475" s="14">
        <v>123.3</v>
      </c>
      <c r="F475">
        <v>1</v>
      </c>
      <c r="G475">
        <v>1</v>
      </c>
    </row>
    <row r="476" spans="1:7" ht="15.75" thickBot="1" x14ac:dyDescent="0.3">
      <c r="A476" s="12" t="s">
        <v>48</v>
      </c>
      <c r="B476" s="13">
        <v>45596</v>
      </c>
      <c r="C476" s="14">
        <v>134.9</v>
      </c>
      <c r="D476" s="14">
        <v>133.4</v>
      </c>
      <c r="E476" s="14">
        <v>123.54</v>
      </c>
      <c r="F476">
        <v>1</v>
      </c>
      <c r="G476">
        <v>1</v>
      </c>
    </row>
    <row r="477" spans="1:7" ht="15.75" thickBot="1" x14ac:dyDescent="0.3">
      <c r="A477" s="12" t="s">
        <v>48</v>
      </c>
      <c r="B477" s="13">
        <v>45597</v>
      </c>
      <c r="C477" s="14">
        <v>134.91999999999999</v>
      </c>
      <c r="D477" s="14">
        <v>133.41999999999999</v>
      </c>
      <c r="E477" s="14">
        <v>123.76</v>
      </c>
      <c r="F477">
        <v>1</v>
      </c>
      <c r="G477">
        <v>1</v>
      </c>
    </row>
    <row r="478" spans="1:7" ht="15.75" thickBot="1" x14ac:dyDescent="0.3">
      <c r="A478" s="12" t="s">
        <v>48</v>
      </c>
      <c r="B478" s="13">
        <v>45600</v>
      </c>
      <c r="C478" s="14">
        <v>134.86000000000001</v>
      </c>
      <c r="D478" s="14">
        <v>133.4</v>
      </c>
      <c r="E478" s="14">
        <v>123.97</v>
      </c>
      <c r="F478">
        <v>1</v>
      </c>
      <c r="G478">
        <v>1</v>
      </c>
    </row>
    <row r="479" spans="1:7" ht="15.75" thickBot="1" x14ac:dyDescent="0.3">
      <c r="A479" s="12" t="s">
        <v>48</v>
      </c>
      <c r="B479" s="13">
        <v>45601</v>
      </c>
      <c r="C479" s="14">
        <v>134.80000000000001</v>
      </c>
      <c r="D479" s="14">
        <v>133.38999999999999</v>
      </c>
      <c r="E479" s="14">
        <v>124.18</v>
      </c>
      <c r="F479">
        <v>1</v>
      </c>
      <c r="G479">
        <v>1</v>
      </c>
    </row>
    <row r="480" spans="1:7" ht="15.75" thickBot="1" x14ac:dyDescent="0.3">
      <c r="A480" s="12" t="s">
        <v>48</v>
      </c>
      <c r="B480" s="13">
        <v>45602</v>
      </c>
      <c r="C480" s="14">
        <v>134.76</v>
      </c>
      <c r="D480" s="14">
        <v>133.44999999999999</v>
      </c>
      <c r="E480" s="14">
        <v>124.4</v>
      </c>
      <c r="F480">
        <v>1</v>
      </c>
      <c r="G480">
        <v>1</v>
      </c>
    </row>
    <row r="481" spans="1:7" ht="15.75" thickBot="1" x14ac:dyDescent="0.3">
      <c r="A481" s="12" t="s">
        <v>48</v>
      </c>
      <c r="B481" s="13">
        <v>45603</v>
      </c>
      <c r="C481" s="14">
        <v>134.43</v>
      </c>
      <c r="D481" s="14">
        <v>133.51</v>
      </c>
      <c r="E481" s="14">
        <v>124.64</v>
      </c>
      <c r="F481">
        <v>1</v>
      </c>
      <c r="G481">
        <v>1</v>
      </c>
    </row>
    <row r="482" spans="1:7" ht="15.75" thickBot="1" x14ac:dyDescent="0.3">
      <c r="A482" s="12" t="s">
        <v>48</v>
      </c>
      <c r="B482" s="13">
        <v>45604</v>
      </c>
      <c r="C482" s="14">
        <v>134.24</v>
      </c>
      <c r="D482" s="14">
        <v>133.56</v>
      </c>
      <c r="E482" s="14">
        <v>124.89</v>
      </c>
      <c r="F482">
        <v>1</v>
      </c>
      <c r="G482">
        <v>1</v>
      </c>
    </row>
    <row r="483" spans="1:7" ht="15.75" thickBot="1" x14ac:dyDescent="0.3">
      <c r="A483" s="12" t="s">
        <v>48</v>
      </c>
      <c r="B483" s="13">
        <v>45607</v>
      </c>
      <c r="C483" s="14">
        <v>134.28</v>
      </c>
      <c r="D483" s="14">
        <v>133.65</v>
      </c>
      <c r="E483" s="14">
        <v>125.15</v>
      </c>
      <c r="F483">
        <v>1</v>
      </c>
      <c r="G483">
        <v>1</v>
      </c>
    </row>
    <row r="484" spans="1:7" ht="15.75" thickBot="1" x14ac:dyDescent="0.3">
      <c r="A484" s="12" t="s">
        <v>48</v>
      </c>
      <c r="B484" s="13">
        <v>45608</v>
      </c>
      <c r="C484" s="14">
        <v>134.27000000000001</v>
      </c>
      <c r="D484" s="14">
        <v>133.69</v>
      </c>
      <c r="E484" s="14">
        <v>125.42</v>
      </c>
      <c r="F484">
        <v>1</v>
      </c>
      <c r="G484">
        <v>1</v>
      </c>
    </row>
    <row r="485" spans="1:7" ht="15.75" thickBot="1" x14ac:dyDescent="0.3">
      <c r="A485" s="12" t="s">
        <v>48</v>
      </c>
      <c r="B485" s="13">
        <v>45609</v>
      </c>
      <c r="C485" s="14">
        <v>134.34</v>
      </c>
      <c r="D485" s="14">
        <v>133.78</v>
      </c>
      <c r="E485" s="14">
        <v>125.68</v>
      </c>
      <c r="F485">
        <v>1</v>
      </c>
      <c r="G485">
        <v>1</v>
      </c>
    </row>
    <row r="486" spans="1:7" ht="15.75" thickBot="1" x14ac:dyDescent="0.3">
      <c r="A486" s="12" t="s">
        <v>48</v>
      </c>
      <c r="B486" s="13">
        <v>45610</v>
      </c>
      <c r="C486" s="14">
        <v>134.29</v>
      </c>
      <c r="D486" s="14">
        <v>133.88999999999999</v>
      </c>
      <c r="E486" s="14">
        <v>125.93</v>
      </c>
      <c r="F486">
        <v>1</v>
      </c>
      <c r="G486">
        <v>1</v>
      </c>
    </row>
    <row r="487" spans="1:7" ht="15.75" thickBot="1" x14ac:dyDescent="0.3">
      <c r="A487" s="12" t="s">
        <v>48</v>
      </c>
      <c r="B487" s="13">
        <v>45611</v>
      </c>
      <c r="C487" s="14">
        <v>134.13999999999999</v>
      </c>
      <c r="D487" s="14">
        <v>133.93</v>
      </c>
      <c r="E487" s="14">
        <v>126.16</v>
      </c>
      <c r="F487">
        <v>1</v>
      </c>
      <c r="G487">
        <v>1</v>
      </c>
    </row>
    <row r="488" spans="1:7" ht="15.75" thickBot="1" x14ac:dyDescent="0.3">
      <c r="A488" s="12" t="s">
        <v>48</v>
      </c>
      <c r="B488" s="13">
        <v>45614</v>
      </c>
      <c r="C488" s="14">
        <v>134.07</v>
      </c>
      <c r="D488" s="14">
        <v>133.97999999999999</v>
      </c>
      <c r="E488" s="14">
        <v>126.39</v>
      </c>
      <c r="F488">
        <v>1</v>
      </c>
      <c r="G488">
        <v>1</v>
      </c>
    </row>
    <row r="489" spans="1:7" ht="15.75" thickBot="1" x14ac:dyDescent="0.3">
      <c r="A489" s="12" t="s">
        <v>48</v>
      </c>
      <c r="B489" s="13">
        <v>45615</v>
      </c>
      <c r="C489" s="14">
        <v>133.91</v>
      </c>
      <c r="D489" s="14">
        <v>133.97999999999999</v>
      </c>
      <c r="E489" s="14">
        <v>126.61</v>
      </c>
      <c r="F489">
        <v>0</v>
      </c>
      <c r="G489">
        <v>1</v>
      </c>
    </row>
    <row r="490" spans="1:7" ht="15.75" thickBot="1" x14ac:dyDescent="0.3">
      <c r="A490" s="12" t="s">
        <v>48</v>
      </c>
      <c r="B490" s="13">
        <v>45616</v>
      </c>
      <c r="C490" s="14">
        <v>133.82</v>
      </c>
      <c r="D490" s="14">
        <v>134.01</v>
      </c>
      <c r="E490" s="14">
        <v>126.84</v>
      </c>
      <c r="F490">
        <v>0</v>
      </c>
      <c r="G490">
        <v>1</v>
      </c>
    </row>
    <row r="491" spans="1:7" ht="15.75" thickBot="1" x14ac:dyDescent="0.3">
      <c r="A491" s="12" t="s">
        <v>48</v>
      </c>
      <c r="B491" s="13">
        <v>45617</v>
      </c>
      <c r="C491" s="14">
        <v>133.76</v>
      </c>
      <c r="D491" s="14">
        <v>134.03</v>
      </c>
      <c r="E491" s="14">
        <v>127.08</v>
      </c>
      <c r="F491">
        <v>0</v>
      </c>
      <c r="G491">
        <v>1</v>
      </c>
    </row>
    <row r="492" spans="1:7" ht="15.75" thickBot="1" x14ac:dyDescent="0.3">
      <c r="A492" s="12" t="s">
        <v>48</v>
      </c>
      <c r="B492" s="13">
        <v>45618</v>
      </c>
      <c r="C492" s="14">
        <v>133.75</v>
      </c>
      <c r="D492" s="14">
        <v>134.05000000000001</v>
      </c>
      <c r="E492" s="14">
        <v>127.35</v>
      </c>
      <c r="F492">
        <v>0</v>
      </c>
      <c r="G492">
        <v>1</v>
      </c>
    </row>
    <row r="493" spans="1:7" ht="15.75" thickBot="1" x14ac:dyDescent="0.3">
      <c r="A493" s="12" t="s">
        <v>48</v>
      </c>
      <c r="B493" s="13">
        <v>45621</v>
      </c>
      <c r="C493" s="14">
        <v>133.69999999999999</v>
      </c>
      <c r="D493" s="14">
        <v>134.1</v>
      </c>
      <c r="E493" s="14">
        <v>127.6</v>
      </c>
      <c r="F493">
        <v>0</v>
      </c>
      <c r="G493">
        <v>1</v>
      </c>
    </row>
    <row r="494" spans="1:7" ht="15.75" thickBot="1" x14ac:dyDescent="0.3">
      <c r="A494" s="12" t="s">
        <v>48</v>
      </c>
      <c r="B494" s="13">
        <v>45622</v>
      </c>
      <c r="C494" s="14">
        <v>133.69</v>
      </c>
      <c r="D494" s="14">
        <v>134.15</v>
      </c>
      <c r="E494" s="14">
        <v>127.85</v>
      </c>
      <c r="F494">
        <v>0</v>
      </c>
      <c r="G494">
        <v>1</v>
      </c>
    </row>
    <row r="495" spans="1:7" ht="15.75" thickBot="1" x14ac:dyDescent="0.3">
      <c r="A495" s="12" t="s">
        <v>48</v>
      </c>
      <c r="B495" s="13">
        <v>45623</v>
      </c>
      <c r="C495" s="14">
        <v>133.84</v>
      </c>
      <c r="D495" s="14">
        <v>134.22999999999999</v>
      </c>
      <c r="E495" s="14">
        <v>128.09</v>
      </c>
      <c r="F495">
        <v>0</v>
      </c>
      <c r="G495">
        <v>1</v>
      </c>
    </row>
    <row r="496" spans="1:7" ht="15.75" thickBot="1" x14ac:dyDescent="0.3">
      <c r="A496" s="12" t="s">
        <v>48</v>
      </c>
      <c r="B496" s="13">
        <v>45624</v>
      </c>
      <c r="C496" s="14">
        <v>134.01</v>
      </c>
      <c r="D496" s="14">
        <v>134.32</v>
      </c>
      <c r="E496" s="14">
        <v>128.31</v>
      </c>
      <c r="F496">
        <v>0</v>
      </c>
      <c r="G496">
        <v>1</v>
      </c>
    </row>
    <row r="497" spans="1:7" ht="15.75" thickBot="1" x14ac:dyDescent="0.3">
      <c r="A497" s="12" t="s">
        <v>48</v>
      </c>
      <c r="B497" s="13">
        <v>45625</v>
      </c>
      <c r="C497" s="14">
        <v>134.5</v>
      </c>
      <c r="D497" s="14">
        <v>134.5</v>
      </c>
      <c r="E497" s="14">
        <v>128.56</v>
      </c>
      <c r="F497">
        <v>1</v>
      </c>
      <c r="G497">
        <v>1</v>
      </c>
    </row>
    <row r="498" spans="1:7" ht="15.75" thickBot="1" x14ac:dyDescent="0.3">
      <c r="A498" s="12" t="s">
        <v>48</v>
      </c>
      <c r="B498" s="13">
        <v>45628</v>
      </c>
      <c r="C498" s="14">
        <v>135.01</v>
      </c>
      <c r="D498" s="14">
        <v>134.68</v>
      </c>
      <c r="E498" s="14">
        <v>128.78</v>
      </c>
      <c r="F498">
        <v>1</v>
      </c>
      <c r="G498">
        <v>1</v>
      </c>
    </row>
    <row r="499" spans="1:7" ht="15.75" thickBot="1" x14ac:dyDescent="0.3">
      <c r="A499" s="12" t="s">
        <v>48</v>
      </c>
      <c r="B499" s="13">
        <v>45629</v>
      </c>
      <c r="C499" s="14">
        <v>135.68</v>
      </c>
      <c r="D499" s="14">
        <v>134.91</v>
      </c>
      <c r="E499" s="14">
        <v>129.02000000000001</v>
      </c>
      <c r="F499">
        <v>1</v>
      </c>
      <c r="G499">
        <v>1</v>
      </c>
    </row>
    <row r="500" spans="1:7" ht="15.75" thickBot="1" x14ac:dyDescent="0.3">
      <c r="A500" s="12" t="s">
        <v>48</v>
      </c>
      <c r="B500" s="13">
        <v>45630</v>
      </c>
      <c r="C500" s="14">
        <v>136.16999999999999</v>
      </c>
      <c r="D500" s="14">
        <v>135.1</v>
      </c>
      <c r="E500" s="14">
        <v>129.25</v>
      </c>
      <c r="F500">
        <v>1</v>
      </c>
      <c r="G500">
        <v>1</v>
      </c>
    </row>
    <row r="501" spans="1:7" ht="15.75" thickBot="1" x14ac:dyDescent="0.3">
      <c r="A501" s="12" t="s">
        <v>48</v>
      </c>
      <c r="B501" s="13">
        <v>45631</v>
      </c>
      <c r="C501" s="14">
        <v>136.88999999999999</v>
      </c>
      <c r="D501" s="14">
        <v>135.4</v>
      </c>
      <c r="E501" s="14">
        <v>129.49</v>
      </c>
      <c r="F501">
        <v>1</v>
      </c>
      <c r="G501">
        <v>1</v>
      </c>
    </row>
    <row r="502" spans="1:7" ht="15.75" thickBot="1" x14ac:dyDescent="0.3">
      <c r="A502" s="12" t="s">
        <v>48</v>
      </c>
      <c r="B502" s="13">
        <v>45632</v>
      </c>
      <c r="C502" s="14">
        <v>137.62</v>
      </c>
      <c r="D502" s="14">
        <v>135.72999999999999</v>
      </c>
      <c r="E502" s="14">
        <v>129.74</v>
      </c>
      <c r="F502">
        <v>1</v>
      </c>
      <c r="G502">
        <v>1</v>
      </c>
    </row>
    <row r="503" spans="1:7" ht="15.75" thickBot="1" x14ac:dyDescent="0.3">
      <c r="A503" s="12" t="s">
        <v>48</v>
      </c>
      <c r="B503" s="13">
        <v>45635</v>
      </c>
      <c r="C503" s="14">
        <v>138.1</v>
      </c>
      <c r="D503" s="14">
        <v>136</v>
      </c>
      <c r="E503" s="14">
        <v>129.97</v>
      </c>
      <c r="F503">
        <v>1</v>
      </c>
      <c r="G503">
        <v>1</v>
      </c>
    </row>
    <row r="504" spans="1:7" ht="15.75" thickBot="1" x14ac:dyDescent="0.3">
      <c r="A504" s="12" t="s">
        <v>48</v>
      </c>
      <c r="B504" s="13">
        <v>45636</v>
      </c>
      <c r="C504" s="14">
        <v>138.78</v>
      </c>
      <c r="D504" s="14">
        <v>136.29</v>
      </c>
      <c r="E504" s="14">
        <v>130.22</v>
      </c>
      <c r="F504">
        <v>1</v>
      </c>
      <c r="G504">
        <v>1</v>
      </c>
    </row>
    <row r="505" spans="1:7" ht="15.75" thickBot="1" x14ac:dyDescent="0.3">
      <c r="A505" s="12" t="s">
        <v>48</v>
      </c>
      <c r="B505" s="13">
        <v>45637</v>
      </c>
      <c r="C505" s="14">
        <v>139.47</v>
      </c>
      <c r="D505" s="14">
        <v>136.61000000000001</v>
      </c>
      <c r="E505" s="14">
        <v>130.47999999999999</v>
      </c>
      <c r="F505">
        <v>1</v>
      </c>
      <c r="G505">
        <v>1</v>
      </c>
    </row>
    <row r="506" spans="1:7" ht="15.75" thickBot="1" x14ac:dyDescent="0.3">
      <c r="A506" s="12" t="s">
        <v>48</v>
      </c>
      <c r="B506" s="13">
        <v>45638</v>
      </c>
      <c r="C506" s="14">
        <v>140.22</v>
      </c>
      <c r="D506" s="14">
        <v>136.94999999999999</v>
      </c>
      <c r="E506" s="14">
        <v>130.74</v>
      </c>
      <c r="F506">
        <v>1</v>
      </c>
      <c r="G506">
        <v>1</v>
      </c>
    </row>
    <row r="507" spans="1:7" ht="15.75" thickBot="1" x14ac:dyDescent="0.3">
      <c r="A507" s="12" t="s">
        <v>48</v>
      </c>
      <c r="B507" s="13">
        <v>45639</v>
      </c>
      <c r="C507" s="14">
        <v>141.05000000000001</v>
      </c>
      <c r="D507" s="14">
        <v>137.28</v>
      </c>
      <c r="E507" s="14">
        <v>130.97</v>
      </c>
      <c r="F507">
        <v>1</v>
      </c>
      <c r="G507">
        <v>1</v>
      </c>
    </row>
    <row r="508" spans="1:7" ht="15.75" thickBot="1" x14ac:dyDescent="0.3">
      <c r="A508" s="12" t="s">
        <v>48</v>
      </c>
      <c r="B508" s="13">
        <v>45642</v>
      </c>
      <c r="C508" s="14">
        <v>141.88999999999999</v>
      </c>
      <c r="D508" s="14">
        <v>137.61000000000001</v>
      </c>
      <c r="E508" s="14">
        <v>131.19</v>
      </c>
      <c r="F508">
        <v>1</v>
      </c>
      <c r="G508">
        <v>1</v>
      </c>
    </row>
    <row r="509" spans="1:7" ht="15.75" thickBot="1" x14ac:dyDescent="0.3">
      <c r="A509" s="12" t="s">
        <v>48</v>
      </c>
      <c r="B509" s="13">
        <v>45643</v>
      </c>
      <c r="C509" s="14">
        <v>142.84</v>
      </c>
      <c r="D509" s="14">
        <v>137.91</v>
      </c>
      <c r="E509" s="14">
        <v>131.41</v>
      </c>
      <c r="F509">
        <v>1</v>
      </c>
      <c r="G509">
        <v>1</v>
      </c>
    </row>
    <row r="510" spans="1:7" ht="15.75" thickBot="1" x14ac:dyDescent="0.3">
      <c r="A510" s="12" t="s">
        <v>48</v>
      </c>
      <c r="B510" s="13">
        <v>45644</v>
      </c>
      <c r="C510" s="14">
        <v>143.69999999999999</v>
      </c>
      <c r="D510" s="14">
        <v>138.19999999999999</v>
      </c>
      <c r="E510" s="14">
        <v>131.63999999999999</v>
      </c>
      <c r="F510">
        <v>1</v>
      </c>
      <c r="G510">
        <v>1</v>
      </c>
    </row>
    <row r="511" spans="1:7" ht="15.75" thickBot="1" x14ac:dyDescent="0.3">
      <c r="A511" s="12" t="s">
        <v>48</v>
      </c>
      <c r="B511" s="13">
        <v>45645</v>
      </c>
      <c r="C511" s="14">
        <v>144.5</v>
      </c>
      <c r="D511" s="14">
        <v>138.35</v>
      </c>
      <c r="E511" s="14">
        <v>131.85</v>
      </c>
      <c r="F511">
        <v>1</v>
      </c>
      <c r="G511">
        <v>1</v>
      </c>
    </row>
    <row r="512" spans="1:7" ht="15.75" thickBot="1" x14ac:dyDescent="0.3">
      <c r="A512" s="12" t="s">
        <v>48</v>
      </c>
      <c r="B512" s="13">
        <v>45646</v>
      </c>
      <c r="C512" s="14">
        <v>145.32</v>
      </c>
      <c r="D512" s="14">
        <v>138.56</v>
      </c>
      <c r="E512" s="14">
        <v>132.06</v>
      </c>
      <c r="F512">
        <v>1</v>
      </c>
      <c r="G512">
        <v>1</v>
      </c>
    </row>
    <row r="513" spans="1:7" ht="15.75" thickBot="1" x14ac:dyDescent="0.3">
      <c r="A513" s="12" t="s">
        <v>48</v>
      </c>
      <c r="B513" s="13">
        <v>45649</v>
      </c>
      <c r="C513" s="14">
        <v>146.16999999999999</v>
      </c>
      <c r="D513" s="14">
        <v>138.83000000000001</v>
      </c>
      <c r="E513" s="14">
        <v>132.27000000000001</v>
      </c>
      <c r="F513">
        <v>1</v>
      </c>
      <c r="G513">
        <v>1</v>
      </c>
    </row>
    <row r="514" spans="1:7" ht="15.75" thickBot="1" x14ac:dyDescent="0.3">
      <c r="A514" s="12" t="s">
        <v>48</v>
      </c>
      <c r="B514" s="13">
        <v>45650</v>
      </c>
      <c r="C514" s="14">
        <v>146.97</v>
      </c>
      <c r="D514" s="14">
        <v>139.11000000000001</v>
      </c>
      <c r="E514" s="14">
        <v>132.52000000000001</v>
      </c>
      <c r="F514">
        <v>1</v>
      </c>
      <c r="G514">
        <v>1</v>
      </c>
    </row>
    <row r="515" spans="1:7" ht="15.75" thickBot="1" x14ac:dyDescent="0.3">
      <c r="A515" s="12" t="s">
        <v>48</v>
      </c>
      <c r="B515" s="13">
        <v>45651</v>
      </c>
      <c r="C515" s="14">
        <v>147.62</v>
      </c>
      <c r="D515" s="14">
        <v>139.41999999999999</v>
      </c>
      <c r="E515" s="14">
        <v>132.77000000000001</v>
      </c>
      <c r="F515">
        <v>1</v>
      </c>
      <c r="G515">
        <v>1</v>
      </c>
    </row>
    <row r="516" spans="1:7" ht="15.75" thickBot="1" x14ac:dyDescent="0.3">
      <c r="A516" s="12" t="s">
        <v>48</v>
      </c>
      <c r="B516" s="13">
        <v>45652</v>
      </c>
      <c r="C516" s="14">
        <v>148.18</v>
      </c>
      <c r="D516" s="14">
        <v>139.69999999999999</v>
      </c>
      <c r="E516" s="14">
        <v>132.97999999999999</v>
      </c>
      <c r="F516">
        <v>1</v>
      </c>
      <c r="G516">
        <v>1</v>
      </c>
    </row>
    <row r="517" spans="1:7" ht="15.75" thickBot="1" x14ac:dyDescent="0.3">
      <c r="A517" s="12" t="s">
        <v>48</v>
      </c>
      <c r="B517" s="13">
        <v>45653</v>
      </c>
      <c r="C517" s="14">
        <v>148.5</v>
      </c>
      <c r="D517" s="14">
        <v>139.97</v>
      </c>
      <c r="E517" s="14">
        <v>133.19999999999999</v>
      </c>
      <c r="F517">
        <v>1</v>
      </c>
      <c r="G517">
        <v>1</v>
      </c>
    </row>
    <row r="518" spans="1:7" ht="15.75" thickBot="1" x14ac:dyDescent="0.3">
      <c r="A518" s="12" t="s">
        <v>48</v>
      </c>
      <c r="B518" s="13">
        <v>45656</v>
      </c>
      <c r="C518" s="14">
        <v>148.91</v>
      </c>
      <c r="D518" s="14">
        <v>140.29</v>
      </c>
      <c r="E518" s="14">
        <v>133.43</v>
      </c>
      <c r="F518">
        <v>1</v>
      </c>
      <c r="G518">
        <v>1</v>
      </c>
    </row>
    <row r="519" spans="1:7" ht="15.75" thickBot="1" x14ac:dyDescent="0.3">
      <c r="A519" s="12" t="s">
        <v>48</v>
      </c>
      <c r="B519" s="13">
        <v>45657</v>
      </c>
      <c r="C519" s="14">
        <v>149.29</v>
      </c>
      <c r="D519" s="14">
        <v>140.69</v>
      </c>
      <c r="E519" s="14">
        <v>133.68</v>
      </c>
      <c r="F519">
        <v>1</v>
      </c>
      <c r="G519">
        <v>1</v>
      </c>
    </row>
    <row r="520" spans="1:7" ht="15.75" thickBot="1" x14ac:dyDescent="0.3">
      <c r="A520" s="12" t="s">
        <v>48</v>
      </c>
      <c r="B520" s="13">
        <v>45659</v>
      </c>
      <c r="C520" s="14">
        <v>149.71</v>
      </c>
      <c r="D520" s="14">
        <v>141.07</v>
      </c>
      <c r="E520" s="14">
        <v>133.91</v>
      </c>
      <c r="F520">
        <v>1</v>
      </c>
      <c r="G520">
        <v>1</v>
      </c>
    </row>
    <row r="521" spans="1:7" ht="15.75" thickBot="1" x14ac:dyDescent="0.3">
      <c r="A521" s="12" t="s">
        <v>48</v>
      </c>
      <c r="B521" s="13">
        <v>45660</v>
      </c>
      <c r="C521" s="14">
        <v>149.74</v>
      </c>
      <c r="D521" s="14">
        <v>141.38</v>
      </c>
      <c r="E521" s="14">
        <v>134.11000000000001</v>
      </c>
      <c r="F521">
        <v>1</v>
      </c>
      <c r="G521">
        <v>1</v>
      </c>
    </row>
    <row r="522" spans="1:7" ht="15.75" thickBot="1" x14ac:dyDescent="0.3">
      <c r="A522" s="12" t="s">
        <v>48</v>
      </c>
      <c r="B522" s="13">
        <v>45663</v>
      </c>
      <c r="C522" s="14">
        <v>149.72999999999999</v>
      </c>
      <c r="D522" s="14">
        <v>141.69999999999999</v>
      </c>
      <c r="E522" s="14">
        <v>134.30000000000001</v>
      </c>
      <c r="F522">
        <v>1</v>
      </c>
      <c r="G522">
        <v>1</v>
      </c>
    </row>
    <row r="523" spans="1:7" ht="15.75" thickBot="1" x14ac:dyDescent="0.3">
      <c r="A523" s="12" t="s">
        <v>48</v>
      </c>
      <c r="B523" s="13">
        <v>45664</v>
      </c>
      <c r="C523" s="14">
        <v>149.88</v>
      </c>
      <c r="D523" s="14">
        <v>142.03</v>
      </c>
      <c r="E523" s="14">
        <v>134.51</v>
      </c>
      <c r="F523">
        <v>1</v>
      </c>
      <c r="G523">
        <v>1</v>
      </c>
    </row>
    <row r="524" spans="1:7" ht="15.75" thickBot="1" x14ac:dyDescent="0.3">
      <c r="A524" s="12" t="s">
        <v>48</v>
      </c>
      <c r="B524" s="13">
        <v>45665</v>
      </c>
      <c r="C524" s="14">
        <v>149.82</v>
      </c>
      <c r="D524" s="14">
        <v>142.30000000000001</v>
      </c>
      <c r="E524" s="14">
        <v>134.68</v>
      </c>
      <c r="F524">
        <v>1</v>
      </c>
      <c r="G524">
        <v>1</v>
      </c>
    </row>
    <row r="525" spans="1:7" ht="15.75" thickBot="1" x14ac:dyDescent="0.3">
      <c r="A525" s="12" t="s">
        <v>48</v>
      </c>
      <c r="B525" s="13">
        <v>45666</v>
      </c>
      <c r="C525" s="14">
        <v>149.74</v>
      </c>
      <c r="D525" s="14">
        <v>142.58000000000001</v>
      </c>
      <c r="E525" s="14">
        <v>134.85</v>
      </c>
      <c r="F525">
        <v>1</v>
      </c>
      <c r="G525">
        <v>1</v>
      </c>
    </row>
    <row r="526" spans="1:7" ht="15.75" thickBot="1" x14ac:dyDescent="0.3">
      <c r="A526" s="12" t="s">
        <v>48</v>
      </c>
      <c r="B526" s="13">
        <v>45667</v>
      </c>
      <c r="C526" s="14">
        <v>149.6</v>
      </c>
      <c r="D526" s="14">
        <v>142.83000000000001</v>
      </c>
      <c r="E526" s="14">
        <v>135</v>
      </c>
      <c r="F526">
        <v>1</v>
      </c>
      <c r="G526">
        <v>1</v>
      </c>
    </row>
    <row r="527" spans="1:7" ht="15.75" thickBot="1" x14ac:dyDescent="0.3">
      <c r="A527" s="12" t="s">
        <v>48</v>
      </c>
      <c r="B527" s="13">
        <v>45670</v>
      </c>
      <c r="C527" s="14">
        <v>149.5</v>
      </c>
      <c r="D527" s="14">
        <v>143.11000000000001</v>
      </c>
      <c r="E527" s="14">
        <v>135.11000000000001</v>
      </c>
      <c r="F527">
        <v>1</v>
      </c>
      <c r="G527">
        <v>1</v>
      </c>
    </row>
    <row r="528" spans="1:7" ht="15.75" thickBot="1" x14ac:dyDescent="0.3">
      <c r="A528" s="12" t="s">
        <v>107</v>
      </c>
      <c r="B528" s="13">
        <v>45517</v>
      </c>
      <c r="C528" s="14">
        <v>71.489999999999995</v>
      </c>
      <c r="D528" s="14">
        <v>71.430000000000007</v>
      </c>
      <c r="E528" s="14">
        <v>70.91</v>
      </c>
      <c r="F528">
        <v>1</v>
      </c>
      <c r="G528">
        <v>1</v>
      </c>
    </row>
    <row r="529" spans="1:7" ht="15.75" thickBot="1" x14ac:dyDescent="0.3">
      <c r="A529" s="12" t="s">
        <v>107</v>
      </c>
      <c r="B529" s="13">
        <v>45518</v>
      </c>
      <c r="C529" s="14">
        <v>71.67</v>
      </c>
      <c r="D529" s="14">
        <v>71.45</v>
      </c>
      <c r="E529" s="14">
        <v>70.94</v>
      </c>
      <c r="F529">
        <v>1</v>
      </c>
      <c r="G529">
        <v>1</v>
      </c>
    </row>
    <row r="530" spans="1:7" ht="15.75" thickBot="1" x14ac:dyDescent="0.3">
      <c r="A530" s="12" t="s">
        <v>107</v>
      </c>
      <c r="B530" s="13">
        <v>45519</v>
      </c>
      <c r="C530" s="14">
        <v>71.81</v>
      </c>
      <c r="D530" s="14">
        <v>71.47</v>
      </c>
      <c r="E530" s="14">
        <v>70.97</v>
      </c>
      <c r="F530">
        <v>1</v>
      </c>
      <c r="G530">
        <v>1</v>
      </c>
    </row>
    <row r="531" spans="1:7" ht="15.75" thickBot="1" x14ac:dyDescent="0.3">
      <c r="A531" s="12" t="s">
        <v>107</v>
      </c>
      <c r="B531" s="13">
        <v>45520</v>
      </c>
      <c r="C531" s="14">
        <v>72.03</v>
      </c>
      <c r="D531" s="14">
        <v>71.510000000000005</v>
      </c>
      <c r="E531" s="14">
        <v>71</v>
      </c>
      <c r="F531">
        <v>1</v>
      </c>
      <c r="G531">
        <v>1</v>
      </c>
    </row>
    <row r="532" spans="1:7" ht="15.75" thickBot="1" x14ac:dyDescent="0.3">
      <c r="A532" s="12" t="s">
        <v>107</v>
      </c>
      <c r="B532" s="13">
        <v>45523</v>
      </c>
      <c r="C532" s="14">
        <v>72.37</v>
      </c>
      <c r="D532" s="14">
        <v>71.59</v>
      </c>
      <c r="E532" s="14">
        <v>71.06</v>
      </c>
      <c r="F532">
        <v>1</v>
      </c>
      <c r="G532">
        <v>1</v>
      </c>
    </row>
    <row r="533" spans="1:7" ht="15.75" thickBot="1" x14ac:dyDescent="0.3">
      <c r="A533" s="12" t="s">
        <v>107</v>
      </c>
      <c r="B533" s="13">
        <v>45524</v>
      </c>
      <c r="C533" s="14">
        <v>72.72</v>
      </c>
      <c r="D533" s="14">
        <v>71.66</v>
      </c>
      <c r="E533" s="14">
        <v>71.11</v>
      </c>
      <c r="F533">
        <v>1</v>
      </c>
      <c r="G533">
        <v>1</v>
      </c>
    </row>
    <row r="534" spans="1:7" ht="15.75" thickBot="1" x14ac:dyDescent="0.3">
      <c r="A534" s="12" t="s">
        <v>107</v>
      </c>
      <c r="B534" s="13">
        <v>45525</v>
      </c>
      <c r="C534" s="14">
        <v>73.08</v>
      </c>
      <c r="D534" s="14">
        <v>71.75</v>
      </c>
      <c r="E534" s="14">
        <v>71.16</v>
      </c>
      <c r="F534">
        <v>1</v>
      </c>
      <c r="G534">
        <v>1</v>
      </c>
    </row>
    <row r="535" spans="1:7" ht="15.75" thickBot="1" x14ac:dyDescent="0.3">
      <c r="A535" s="12" t="s">
        <v>107</v>
      </c>
      <c r="B535" s="13">
        <v>45526</v>
      </c>
      <c r="C535" s="14">
        <v>73.430000000000007</v>
      </c>
      <c r="D535" s="14">
        <v>71.83</v>
      </c>
      <c r="E535" s="14">
        <v>71.22</v>
      </c>
      <c r="F535">
        <v>1</v>
      </c>
      <c r="G535">
        <v>1</v>
      </c>
    </row>
    <row r="536" spans="1:7" ht="15.75" thickBot="1" x14ac:dyDescent="0.3">
      <c r="A536" s="12" t="s">
        <v>107</v>
      </c>
      <c r="B536" s="13">
        <v>45527</v>
      </c>
      <c r="C536" s="14">
        <v>73.78</v>
      </c>
      <c r="D536" s="14">
        <v>71.930000000000007</v>
      </c>
      <c r="E536" s="14">
        <v>71.28</v>
      </c>
      <c r="F536">
        <v>1</v>
      </c>
      <c r="G536">
        <v>1</v>
      </c>
    </row>
    <row r="537" spans="1:7" ht="15.75" thickBot="1" x14ac:dyDescent="0.3">
      <c r="A537" s="12" t="s">
        <v>107</v>
      </c>
      <c r="B537" s="13">
        <v>45530</v>
      </c>
      <c r="C537" s="14">
        <v>74.099999999999994</v>
      </c>
      <c r="D537" s="14">
        <v>72.05</v>
      </c>
      <c r="E537" s="14">
        <v>71.33</v>
      </c>
      <c r="F537">
        <v>1</v>
      </c>
      <c r="G537">
        <v>1</v>
      </c>
    </row>
    <row r="538" spans="1:7" ht="15.75" thickBot="1" x14ac:dyDescent="0.3">
      <c r="A538" s="12" t="s">
        <v>107</v>
      </c>
      <c r="B538" s="13">
        <v>45531</v>
      </c>
      <c r="C538" s="14">
        <v>74.39</v>
      </c>
      <c r="D538" s="14">
        <v>72.150000000000006</v>
      </c>
      <c r="E538" s="14">
        <v>71.38</v>
      </c>
      <c r="F538">
        <v>1</v>
      </c>
      <c r="G538">
        <v>1</v>
      </c>
    </row>
    <row r="539" spans="1:7" ht="15.75" thickBot="1" x14ac:dyDescent="0.3">
      <c r="A539" s="12" t="s">
        <v>107</v>
      </c>
      <c r="B539" s="13">
        <v>45532</v>
      </c>
      <c r="C539" s="14">
        <v>74.569999999999993</v>
      </c>
      <c r="D539" s="14">
        <v>72.25</v>
      </c>
      <c r="E539" s="14">
        <v>71.430000000000007</v>
      </c>
      <c r="F539">
        <v>1</v>
      </c>
      <c r="G539">
        <v>1</v>
      </c>
    </row>
    <row r="540" spans="1:7" ht="15.75" thickBot="1" x14ac:dyDescent="0.3">
      <c r="A540" s="12" t="s">
        <v>107</v>
      </c>
      <c r="B540" s="13">
        <v>45533</v>
      </c>
      <c r="C540" s="14">
        <v>74.77</v>
      </c>
      <c r="D540" s="14">
        <v>72.349999999999994</v>
      </c>
      <c r="E540" s="14">
        <v>71.47</v>
      </c>
      <c r="F540">
        <v>1</v>
      </c>
      <c r="G540">
        <v>1</v>
      </c>
    </row>
    <row r="541" spans="1:7" ht="15.75" thickBot="1" x14ac:dyDescent="0.3">
      <c r="A541" s="12" t="s">
        <v>107</v>
      </c>
      <c r="B541" s="13">
        <v>45534</v>
      </c>
      <c r="C541" s="14">
        <v>74.97</v>
      </c>
      <c r="D541" s="14">
        <v>72.45</v>
      </c>
      <c r="E541" s="14">
        <v>71.510000000000005</v>
      </c>
      <c r="F541">
        <v>1</v>
      </c>
      <c r="G541">
        <v>1</v>
      </c>
    </row>
    <row r="542" spans="1:7" ht="15.75" thickBot="1" x14ac:dyDescent="0.3">
      <c r="A542" s="12" t="s">
        <v>107</v>
      </c>
      <c r="B542" s="13">
        <v>45539</v>
      </c>
      <c r="C542" s="14">
        <v>75.31</v>
      </c>
      <c r="D542" s="14">
        <v>72.58</v>
      </c>
      <c r="E542" s="14">
        <v>71.56</v>
      </c>
      <c r="F542">
        <v>1</v>
      </c>
      <c r="G542">
        <v>1</v>
      </c>
    </row>
    <row r="543" spans="1:7" ht="15.75" thickBot="1" x14ac:dyDescent="0.3">
      <c r="A543" s="12" t="s">
        <v>107</v>
      </c>
      <c r="B543" s="13">
        <v>45540</v>
      </c>
      <c r="C543" s="14">
        <v>75.58</v>
      </c>
      <c r="D543" s="14">
        <v>72.709999999999994</v>
      </c>
      <c r="E543" s="14">
        <v>71.61</v>
      </c>
      <c r="F543">
        <v>1</v>
      </c>
      <c r="G543">
        <v>1</v>
      </c>
    </row>
    <row r="544" spans="1:7" ht="15.75" thickBot="1" x14ac:dyDescent="0.3">
      <c r="A544" s="12" t="s">
        <v>107</v>
      </c>
      <c r="B544" s="13">
        <v>45541</v>
      </c>
      <c r="C544" s="14">
        <v>75.8</v>
      </c>
      <c r="D544" s="14">
        <v>72.849999999999994</v>
      </c>
      <c r="E544" s="14">
        <v>71.66</v>
      </c>
      <c r="F544">
        <v>1</v>
      </c>
      <c r="G544">
        <v>1</v>
      </c>
    </row>
    <row r="545" spans="1:7" ht="15.75" thickBot="1" x14ac:dyDescent="0.3">
      <c r="A545" s="12" t="s">
        <v>107</v>
      </c>
      <c r="B545" s="13">
        <v>45544</v>
      </c>
      <c r="C545" s="14">
        <v>75.930000000000007</v>
      </c>
      <c r="D545" s="14">
        <v>73</v>
      </c>
      <c r="E545" s="14">
        <v>71.72</v>
      </c>
      <c r="F545">
        <v>1</v>
      </c>
      <c r="G545">
        <v>1</v>
      </c>
    </row>
    <row r="546" spans="1:7" ht="15.75" thickBot="1" x14ac:dyDescent="0.3">
      <c r="A546" s="12" t="s">
        <v>107</v>
      </c>
      <c r="B546" s="13">
        <v>45545</v>
      </c>
      <c r="C546" s="14">
        <v>76.05</v>
      </c>
      <c r="D546" s="14">
        <v>73.14</v>
      </c>
      <c r="E546" s="14">
        <v>71.760000000000005</v>
      </c>
      <c r="F546">
        <v>1</v>
      </c>
      <c r="G546">
        <v>1</v>
      </c>
    </row>
    <row r="547" spans="1:7" ht="15.75" thickBot="1" x14ac:dyDescent="0.3">
      <c r="A547" s="12" t="s">
        <v>107</v>
      </c>
      <c r="B547" s="13">
        <v>45546</v>
      </c>
      <c r="C547" s="14">
        <v>76.099999999999994</v>
      </c>
      <c r="D547" s="14">
        <v>73.239999999999995</v>
      </c>
      <c r="E547" s="14">
        <v>71.81</v>
      </c>
      <c r="F547">
        <v>1</v>
      </c>
      <c r="G547">
        <v>1</v>
      </c>
    </row>
    <row r="548" spans="1:7" ht="15.75" thickBot="1" x14ac:dyDescent="0.3">
      <c r="A548" s="12" t="s">
        <v>107</v>
      </c>
      <c r="B548" s="13">
        <v>45547</v>
      </c>
      <c r="C548" s="14">
        <v>76.19</v>
      </c>
      <c r="D548" s="14">
        <v>73.34</v>
      </c>
      <c r="E548" s="14">
        <v>71.86</v>
      </c>
      <c r="F548">
        <v>1</v>
      </c>
      <c r="G548">
        <v>1</v>
      </c>
    </row>
    <row r="549" spans="1:7" ht="15.75" thickBot="1" x14ac:dyDescent="0.3">
      <c r="A549" s="12" t="s">
        <v>107</v>
      </c>
      <c r="B549" s="13">
        <v>45548</v>
      </c>
      <c r="C549" s="14">
        <v>76.180000000000007</v>
      </c>
      <c r="D549" s="14">
        <v>73.400000000000006</v>
      </c>
      <c r="E549" s="14">
        <v>71.89</v>
      </c>
      <c r="F549">
        <v>1</v>
      </c>
      <c r="G549">
        <v>1</v>
      </c>
    </row>
    <row r="550" spans="1:7" ht="15.75" thickBot="1" x14ac:dyDescent="0.3">
      <c r="A550" s="12" t="s">
        <v>107</v>
      </c>
      <c r="B550" s="13">
        <v>45551</v>
      </c>
      <c r="C550" s="14">
        <v>76.11</v>
      </c>
      <c r="D550" s="14">
        <v>73.430000000000007</v>
      </c>
      <c r="E550" s="14">
        <v>71.92</v>
      </c>
      <c r="F550">
        <v>1</v>
      </c>
      <c r="G550">
        <v>1</v>
      </c>
    </row>
    <row r="551" spans="1:7" ht="15.75" thickBot="1" x14ac:dyDescent="0.3">
      <c r="A551" s="12" t="s">
        <v>107</v>
      </c>
      <c r="B551" s="13">
        <v>45552</v>
      </c>
      <c r="C551" s="14">
        <v>75.989999999999995</v>
      </c>
      <c r="D551" s="14">
        <v>73.459999999999994</v>
      </c>
      <c r="E551" s="14">
        <v>71.95</v>
      </c>
      <c r="F551">
        <v>1</v>
      </c>
      <c r="G551">
        <v>1</v>
      </c>
    </row>
    <row r="552" spans="1:7" ht="15.75" thickBot="1" x14ac:dyDescent="0.3">
      <c r="A552" s="12" t="s">
        <v>107</v>
      </c>
      <c r="B552" s="13">
        <v>45553</v>
      </c>
      <c r="C552" s="14">
        <v>75.8</v>
      </c>
      <c r="D552" s="14">
        <v>73.489999999999995</v>
      </c>
      <c r="E552" s="14">
        <v>71.98</v>
      </c>
      <c r="F552">
        <v>1</v>
      </c>
      <c r="G552">
        <v>1</v>
      </c>
    </row>
    <row r="553" spans="1:7" ht="15.75" thickBot="1" x14ac:dyDescent="0.3">
      <c r="A553" s="12" t="s">
        <v>107</v>
      </c>
      <c r="B553" s="13">
        <v>45554</v>
      </c>
      <c r="C553" s="14">
        <v>75.62</v>
      </c>
      <c r="D553" s="14">
        <v>73.52</v>
      </c>
      <c r="E553" s="14">
        <v>72.010000000000005</v>
      </c>
      <c r="F553">
        <v>1</v>
      </c>
      <c r="G553">
        <v>1</v>
      </c>
    </row>
    <row r="554" spans="1:7" ht="15.75" thickBot="1" x14ac:dyDescent="0.3">
      <c r="A554" s="12" t="s">
        <v>107</v>
      </c>
      <c r="B554" s="13">
        <v>45555</v>
      </c>
      <c r="C554" s="14">
        <v>75.41</v>
      </c>
      <c r="D554" s="14">
        <v>73.55</v>
      </c>
      <c r="E554" s="14">
        <v>72.040000000000006</v>
      </c>
      <c r="F554">
        <v>1</v>
      </c>
      <c r="G554">
        <v>1</v>
      </c>
    </row>
    <row r="555" spans="1:7" ht="15.75" thickBot="1" x14ac:dyDescent="0.3">
      <c r="A555" s="12" t="s">
        <v>107</v>
      </c>
      <c r="B555" s="13">
        <v>45558</v>
      </c>
      <c r="C555" s="14">
        <v>75.22</v>
      </c>
      <c r="D555" s="14">
        <v>73.59</v>
      </c>
      <c r="E555" s="14">
        <v>72.06</v>
      </c>
      <c r="F555">
        <v>1</v>
      </c>
      <c r="G555">
        <v>1</v>
      </c>
    </row>
    <row r="556" spans="1:7" ht="15.75" thickBot="1" x14ac:dyDescent="0.3">
      <c r="A556" s="12" t="s">
        <v>107</v>
      </c>
      <c r="B556" s="13">
        <v>45559</v>
      </c>
      <c r="C556" s="14">
        <v>75.05</v>
      </c>
      <c r="D556" s="14">
        <v>73.64</v>
      </c>
      <c r="E556" s="14">
        <v>72.069999999999993</v>
      </c>
      <c r="F556">
        <v>1</v>
      </c>
      <c r="G556">
        <v>1</v>
      </c>
    </row>
    <row r="557" spans="1:7" ht="15.75" thickBot="1" x14ac:dyDescent="0.3">
      <c r="A557" s="12" t="s">
        <v>107</v>
      </c>
      <c r="B557" s="13">
        <v>45560</v>
      </c>
      <c r="C557" s="14">
        <v>74.91</v>
      </c>
      <c r="D557" s="14">
        <v>73.69</v>
      </c>
      <c r="E557" s="14">
        <v>72.08</v>
      </c>
      <c r="F557">
        <v>1</v>
      </c>
      <c r="G557">
        <v>1</v>
      </c>
    </row>
    <row r="558" spans="1:7" ht="15.75" thickBot="1" x14ac:dyDescent="0.3">
      <c r="A558" s="12" t="s">
        <v>107</v>
      </c>
      <c r="B558" s="13">
        <v>45561</v>
      </c>
      <c r="C558" s="14">
        <v>74.81</v>
      </c>
      <c r="D558" s="14">
        <v>73.75</v>
      </c>
      <c r="E558" s="14">
        <v>72.099999999999994</v>
      </c>
      <c r="F558">
        <v>1</v>
      </c>
      <c r="G558">
        <v>1</v>
      </c>
    </row>
    <row r="559" spans="1:7" ht="15.75" thickBot="1" x14ac:dyDescent="0.3">
      <c r="A559" s="12" t="s">
        <v>107</v>
      </c>
      <c r="B559" s="13">
        <v>45562</v>
      </c>
      <c r="C559" s="14">
        <v>74.67</v>
      </c>
      <c r="D559" s="14">
        <v>73.8</v>
      </c>
      <c r="E559" s="14">
        <v>72.12</v>
      </c>
      <c r="F559">
        <v>1</v>
      </c>
      <c r="G559">
        <v>1</v>
      </c>
    </row>
    <row r="560" spans="1:7" ht="15.75" thickBot="1" x14ac:dyDescent="0.3">
      <c r="A560" s="12" t="s">
        <v>107</v>
      </c>
      <c r="B560" s="13">
        <v>45565</v>
      </c>
      <c r="C560" s="14">
        <v>74.53</v>
      </c>
      <c r="D560" s="14">
        <v>73.84</v>
      </c>
      <c r="E560" s="14">
        <v>72.150000000000006</v>
      </c>
      <c r="F560">
        <v>1</v>
      </c>
      <c r="G560">
        <v>1</v>
      </c>
    </row>
    <row r="561" spans="1:7" ht="15.75" thickBot="1" x14ac:dyDescent="0.3">
      <c r="A561" s="12" t="s">
        <v>107</v>
      </c>
      <c r="B561" s="13">
        <v>45566</v>
      </c>
      <c r="C561" s="14">
        <v>74.39</v>
      </c>
      <c r="D561" s="14">
        <v>73.88</v>
      </c>
      <c r="E561" s="14">
        <v>72.17</v>
      </c>
      <c r="F561">
        <v>1</v>
      </c>
      <c r="G561">
        <v>1</v>
      </c>
    </row>
    <row r="562" spans="1:7" ht="15.75" thickBot="1" x14ac:dyDescent="0.3">
      <c r="A562" s="12" t="s">
        <v>107</v>
      </c>
      <c r="B562" s="13">
        <v>45567</v>
      </c>
      <c r="C562" s="14">
        <v>74.22</v>
      </c>
      <c r="D562" s="14">
        <v>73.94</v>
      </c>
      <c r="E562" s="14">
        <v>72.19</v>
      </c>
      <c r="F562">
        <v>1</v>
      </c>
      <c r="G562">
        <v>1</v>
      </c>
    </row>
    <row r="563" spans="1:7" ht="15.75" thickBot="1" x14ac:dyDescent="0.3">
      <c r="A563" s="12" t="s">
        <v>107</v>
      </c>
      <c r="B563" s="13">
        <v>45568</v>
      </c>
      <c r="C563" s="14">
        <v>74.06</v>
      </c>
      <c r="D563" s="14">
        <v>73.989999999999995</v>
      </c>
      <c r="E563" s="14">
        <v>72.2</v>
      </c>
      <c r="F563">
        <v>1</v>
      </c>
      <c r="G563">
        <v>1</v>
      </c>
    </row>
    <row r="564" spans="1:7" ht="15.75" thickBot="1" x14ac:dyDescent="0.3">
      <c r="A564" s="12" t="s">
        <v>107</v>
      </c>
      <c r="B564" s="13">
        <v>45569</v>
      </c>
      <c r="C564" s="14">
        <v>73.89</v>
      </c>
      <c r="D564" s="14">
        <v>74.06</v>
      </c>
      <c r="E564" s="14">
        <v>72.209999999999994</v>
      </c>
      <c r="F564">
        <v>0</v>
      </c>
      <c r="G564">
        <v>1</v>
      </c>
    </row>
    <row r="565" spans="1:7" ht="15.75" thickBot="1" x14ac:dyDescent="0.3">
      <c r="A565" s="12" t="s">
        <v>107</v>
      </c>
      <c r="B565" s="13">
        <v>45572</v>
      </c>
      <c r="C565" s="14">
        <v>73.680000000000007</v>
      </c>
      <c r="D565" s="14">
        <v>74.12</v>
      </c>
      <c r="E565" s="14">
        <v>72.23</v>
      </c>
      <c r="F565">
        <v>0</v>
      </c>
      <c r="G565">
        <v>1</v>
      </c>
    </row>
    <row r="566" spans="1:7" ht="15.75" thickBot="1" x14ac:dyDescent="0.3">
      <c r="A566" s="12" t="s">
        <v>107</v>
      </c>
      <c r="B566" s="13">
        <v>45573</v>
      </c>
      <c r="C566" s="14">
        <v>73.489999999999995</v>
      </c>
      <c r="D566" s="14">
        <v>74.16</v>
      </c>
      <c r="E566" s="14">
        <v>72.239999999999995</v>
      </c>
      <c r="F566">
        <v>0</v>
      </c>
      <c r="G566">
        <v>1</v>
      </c>
    </row>
    <row r="567" spans="1:7" ht="15.75" thickBot="1" x14ac:dyDescent="0.3">
      <c r="A567" s="12" t="s">
        <v>107</v>
      </c>
      <c r="B567" s="13">
        <v>45574</v>
      </c>
      <c r="C567" s="14">
        <v>73.319999999999993</v>
      </c>
      <c r="D567" s="14">
        <v>74.22</v>
      </c>
      <c r="E567" s="14">
        <v>72.25</v>
      </c>
      <c r="F567">
        <v>0</v>
      </c>
      <c r="G567">
        <v>1</v>
      </c>
    </row>
    <row r="568" spans="1:7" ht="15.75" thickBot="1" x14ac:dyDescent="0.3">
      <c r="A568" s="12" t="s">
        <v>107</v>
      </c>
      <c r="B568" s="13">
        <v>45575</v>
      </c>
      <c r="C568" s="14">
        <v>73.180000000000007</v>
      </c>
      <c r="D568" s="14">
        <v>74.28</v>
      </c>
      <c r="E568" s="14">
        <v>72.25</v>
      </c>
      <c r="F568">
        <v>0</v>
      </c>
      <c r="G568">
        <v>1</v>
      </c>
    </row>
    <row r="569" spans="1:7" ht="15.75" thickBot="1" x14ac:dyDescent="0.3">
      <c r="A569" s="12" t="s">
        <v>107</v>
      </c>
      <c r="B569" s="13">
        <v>45576</v>
      </c>
      <c r="C569" s="14">
        <v>73.13</v>
      </c>
      <c r="D569" s="14">
        <v>74.290000000000006</v>
      </c>
      <c r="E569" s="14">
        <v>72.25</v>
      </c>
      <c r="F569">
        <v>0</v>
      </c>
      <c r="G569">
        <v>1</v>
      </c>
    </row>
    <row r="570" spans="1:7" ht="15.75" thickBot="1" x14ac:dyDescent="0.3">
      <c r="A570" s="12" t="s">
        <v>107</v>
      </c>
      <c r="B570" s="13">
        <v>45579</v>
      </c>
      <c r="C570" s="14">
        <v>73.14</v>
      </c>
      <c r="D570" s="14">
        <v>74.31</v>
      </c>
      <c r="E570" s="14">
        <v>72.25</v>
      </c>
      <c r="F570">
        <v>0</v>
      </c>
      <c r="G570">
        <v>1</v>
      </c>
    </row>
    <row r="571" spans="1:7" ht="15.75" thickBot="1" x14ac:dyDescent="0.3">
      <c r="A571" s="12" t="s">
        <v>107</v>
      </c>
      <c r="B571" s="13">
        <v>45580</v>
      </c>
      <c r="C571" s="14">
        <v>73.14</v>
      </c>
      <c r="D571" s="14">
        <v>74.33</v>
      </c>
      <c r="E571" s="14">
        <v>72.27</v>
      </c>
      <c r="F571">
        <v>0</v>
      </c>
      <c r="G571">
        <v>1</v>
      </c>
    </row>
    <row r="572" spans="1:7" ht="15.75" thickBot="1" x14ac:dyDescent="0.3">
      <c r="A572" s="12" t="s">
        <v>107</v>
      </c>
      <c r="B572" s="13">
        <v>45581</v>
      </c>
      <c r="C572" s="14">
        <v>73.08</v>
      </c>
      <c r="D572" s="14">
        <v>74.37</v>
      </c>
      <c r="E572" s="14">
        <v>72.27</v>
      </c>
      <c r="F572">
        <v>0</v>
      </c>
      <c r="G572">
        <v>1</v>
      </c>
    </row>
    <row r="573" spans="1:7" ht="15.75" thickBot="1" x14ac:dyDescent="0.3">
      <c r="A573" s="12" t="s">
        <v>107</v>
      </c>
      <c r="B573" s="13">
        <v>45582</v>
      </c>
      <c r="C573" s="14">
        <v>72.989999999999995</v>
      </c>
      <c r="D573" s="14">
        <v>74.400000000000006</v>
      </c>
      <c r="E573" s="14">
        <v>72.27</v>
      </c>
      <c r="F573">
        <v>0</v>
      </c>
      <c r="G573">
        <v>1</v>
      </c>
    </row>
    <row r="574" spans="1:7" ht="15.75" thickBot="1" x14ac:dyDescent="0.3">
      <c r="A574" s="12" t="s">
        <v>107</v>
      </c>
      <c r="B574" s="13">
        <v>45583</v>
      </c>
      <c r="C574" s="14">
        <v>72.92</v>
      </c>
      <c r="D574" s="14">
        <v>74.39</v>
      </c>
      <c r="E574" s="14">
        <v>72.260000000000005</v>
      </c>
      <c r="F574">
        <v>0</v>
      </c>
      <c r="G574">
        <v>1</v>
      </c>
    </row>
    <row r="575" spans="1:7" ht="15.75" thickBot="1" x14ac:dyDescent="0.3">
      <c r="A575" s="12" t="s">
        <v>107</v>
      </c>
      <c r="B575" s="13">
        <v>45586</v>
      </c>
      <c r="C575" s="14">
        <v>72.849999999999994</v>
      </c>
      <c r="D575" s="14">
        <v>74.33</v>
      </c>
      <c r="E575" s="14">
        <v>72.239999999999995</v>
      </c>
      <c r="F575">
        <v>0</v>
      </c>
      <c r="G575">
        <v>1</v>
      </c>
    </row>
    <row r="576" spans="1:7" ht="15.75" thickBot="1" x14ac:dyDescent="0.3">
      <c r="A576" s="12" t="s">
        <v>107</v>
      </c>
      <c r="B576" s="13">
        <v>45587</v>
      </c>
      <c r="C576" s="14">
        <v>72.73</v>
      </c>
      <c r="D576" s="14">
        <v>74.27</v>
      </c>
      <c r="E576" s="14">
        <v>72.22</v>
      </c>
      <c r="F576">
        <v>0</v>
      </c>
      <c r="G576">
        <v>1</v>
      </c>
    </row>
    <row r="577" spans="1:7" ht="15.75" thickBot="1" x14ac:dyDescent="0.3">
      <c r="A577" s="12" t="s">
        <v>107</v>
      </c>
      <c r="B577" s="13">
        <v>45588</v>
      </c>
      <c r="C577" s="14">
        <v>72.58</v>
      </c>
      <c r="D577" s="14">
        <v>74.19</v>
      </c>
      <c r="E577" s="14">
        <v>72.209999999999994</v>
      </c>
      <c r="F577">
        <v>0</v>
      </c>
      <c r="G577">
        <v>1</v>
      </c>
    </row>
    <row r="578" spans="1:7" ht="15.75" thickBot="1" x14ac:dyDescent="0.3">
      <c r="A578" s="12" t="s">
        <v>107</v>
      </c>
      <c r="B578" s="13">
        <v>45589</v>
      </c>
      <c r="C578" s="14">
        <v>72.430000000000007</v>
      </c>
      <c r="D578" s="14">
        <v>74.13</v>
      </c>
      <c r="E578" s="14">
        <v>72.2</v>
      </c>
      <c r="F578">
        <v>0</v>
      </c>
      <c r="G578">
        <v>1</v>
      </c>
    </row>
    <row r="579" spans="1:7" ht="15.75" thickBot="1" x14ac:dyDescent="0.3">
      <c r="A579" s="12" t="s">
        <v>107</v>
      </c>
      <c r="B579" s="13">
        <v>45590</v>
      </c>
      <c r="C579" s="14">
        <v>72.31</v>
      </c>
      <c r="D579" s="14">
        <v>74.05</v>
      </c>
      <c r="E579" s="14">
        <v>72.180000000000007</v>
      </c>
      <c r="F579">
        <v>0</v>
      </c>
      <c r="G579">
        <v>1</v>
      </c>
    </row>
    <row r="580" spans="1:7" ht="15.75" thickBot="1" x14ac:dyDescent="0.3">
      <c r="A580" s="12" t="s">
        <v>107</v>
      </c>
      <c r="B580" s="13">
        <v>45593</v>
      </c>
      <c r="C580" s="14">
        <v>72.180000000000007</v>
      </c>
      <c r="D580" s="14">
        <v>73.989999999999995</v>
      </c>
      <c r="E580" s="14">
        <v>72.16</v>
      </c>
      <c r="F580">
        <v>0</v>
      </c>
      <c r="G580">
        <v>1</v>
      </c>
    </row>
    <row r="581" spans="1:7" ht="15.75" thickBot="1" x14ac:dyDescent="0.3">
      <c r="A581" s="12" t="s">
        <v>107</v>
      </c>
      <c r="B581" s="13">
        <v>45594</v>
      </c>
      <c r="C581" s="14">
        <v>72.069999999999993</v>
      </c>
      <c r="D581" s="14">
        <v>73.900000000000006</v>
      </c>
      <c r="E581" s="14">
        <v>72.14</v>
      </c>
      <c r="F581">
        <v>0</v>
      </c>
      <c r="G581">
        <v>1</v>
      </c>
    </row>
    <row r="582" spans="1:7" ht="15.75" thickBot="1" x14ac:dyDescent="0.3">
      <c r="A582" s="12" t="s">
        <v>107</v>
      </c>
      <c r="B582" s="13">
        <v>45595</v>
      </c>
      <c r="C582" s="14">
        <v>71.959999999999994</v>
      </c>
      <c r="D582" s="14">
        <v>73.77</v>
      </c>
      <c r="E582" s="14">
        <v>72.13</v>
      </c>
      <c r="F582">
        <v>0</v>
      </c>
      <c r="G582">
        <v>1</v>
      </c>
    </row>
    <row r="583" spans="1:7" ht="15.75" thickBot="1" x14ac:dyDescent="0.3">
      <c r="A583" s="12" t="s">
        <v>107</v>
      </c>
      <c r="B583" s="13">
        <v>45596</v>
      </c>
      <c r="C583" s="14">
        <v>71.849999999999994</v>
      </c>
      <c r="D583" s="14">
        <v>73.650000000000006</v>
      </c>
      <c r="E583" s="14">
        <v>72.11</v>
      </c>
      <c r="F583">
        <v>0</v>
      </c>
      <c r="G583">
        <v>1</v>
      </c>
    </row>
    <row r="584" spans="1:7" ht="15.75" thickBot="1" x14ac:dyDescent="0.3">
      <c r="A584" s="12" t="s">
        <v>107</v>
      </c>
      <c r="B584" s="13">
        <v>45597</v>
      </c>
      <c r="C584" s="14">
        <v>71.7</v>
      </c>
      <c r="D584" s="14">
        <v>73.5</v>
      </c>
      <c r="E584" s="14">
        <v>72.09</v>
      </c>
      <c r="F584">
        <v>0</v>
      </c>
      <c r="G584">
        <v>1</v>
      </c>
    </row>
    <row r="585" spans="1:7" ht="15.75" thickBot="1" x14ac:dyDescent="0.3">
      <c r="A585" s="12" t="s">
        <v>107</v>
      </c>
      <c r="B585" s="13">
        <v>45600</v>
      </c>
      <c r="C585" s="14">
        <v>71.55</v>
      </c>
      <c r="D585" s="14">
        <v>73.36</v>
      </c>
      <c r="E585" s="14">
        <v>72.069999999999993</v>
      </c>
      <c r="F585">
        <v>0</v>
      </c>
      <c r="G585">
        <v>1</v>
      </c>
    </row>
    <row r="586" spans="1:7" ht="15.75" thickBot="1" x14ac:dyDescent="0.3">
      <c r="A586" s="12" t="s">
        <v>107</v>
      </c>
      <c r="B586" s="13">
        <v>45601</v>
      </c>
      <c r="C586" s="14">
        <v>71.400000000000006</v>
      </c>
      <c r="D586" s="14">
        <v>73.209999999999994</v>
      </c>
      <c r="E586" s="14">
        <v>72.040000000000006</v>
      </c>
      <c r="F586">
        <v>0</v>
      </c>
      <c r="G586">
        <v>1</v>
      </c>
    </row>
    <row r="587" spans="1:7" ht="15.75" thickBot="1" x14ac:dyDescent="0.3">
      <c r="A587" s="12" t="s">
        <v>107</v>
      </c>
      <c r="B587" s="13">
        <v>45602</v>
      </c>
      <c r="C587" s="14">
        <v>71.27</v>
      </c>
      <c r="D587" s="14">
        <v>73.08</v>
      </c>
      <c r="E587" s="14">
        <v>72.010000000000005</v>
      </c>
      <c r="F587">
        <v>0</v>
      </c>
      <c r="G587">
        <v>1</v>
      </c>
    </row>
    <row r="588" spans="1:7" ht="15.75" thickBot="1" x14ac:dyDescent="0.3">
      <c r="A588" s="12" t="s">
        <v>107</v>
      </c>
      <c r="B588" s="13">
        <v>45603</v>
      </c>
      <c r="C588" s="14">
        <v>71.11</v>
      </c>
      <c r="D588" s="14">
        <v>72.959999999999994</v>
      </c>
      <c r="E588" s="14">
        <v>71.98</v>
      </c>
      <c r="F588">
        <v>0</v>
      </c>
      <c r="G588">
        <v>1</v>
      </c>
    </row>
    <row r="589" spans="1:7" ht="15.75" thickBot="1" x14ac:dyDescent="0.3">
      <c r="A589" s="12" t="s">
        <v>107</v>
      </c>
      <c r="B589" s="13">
        <v>45604</v>
      </c>
      <c r="C589" s="14">
        <v>70.95</v>
      </c>
      <c r="D589" s="14">
        <v>72.84</v>
      </c>
      <c r="E589" s="14">
        <v>71.95</v>
      </c>
      <c r="F589">
        <v>0</v>
      </c>
      <c r="G589">
        <v>1</v>
      </c>
    </row>
    <row r="590" spans="1:7" ht="15.75" thickBot="1" x14ac:dyDescent="0.3">
      <c r="A590" s="12" t="s">
        <v>107</v>
      </c>
      <c r="B590" s="13">
        <v>45607</v>
      </c>
      <c r="C590" s="14">
        <v>70.81</v>
      </c>
      <c r="D590" s="14">
        <v>72.72</v>
      </c>
      <c r="E590" s="14">
        <v>71.930000000000007</v>
      </c>
      <c r="F590">
        <v>0</v>
      </c>
      <c r="G590">
        <v>1</v>
      </c>
    </row>
    <row r="591" spans="1:7" ht="15.75" thickBot="1" x14ac:dyDescent="0.3">
      <c r="A591" s="12" t="s">
        <v>107</v>
      </c>
      <c r="B591" s="13">
        <v>45608</v>
      </c>
      <c r="C591" s="14">
        <v>70.67</v>
      </c>
      <c r="D591" s="14">
        <v>72.599999999999994</v>
      </c>
      <c r="E591" s="14">
        <v>71.91</v>
      </c>
      <c r="F591">
        <v>0</v>
      </c>
      <c r="G591">
        <v>1</v>
      </c>
    </row>
    <row r="592" spans="1:7" ht="15.75" thickBot="1" x14ac:dyDescent="0.3">
      <c r="A592" s="12" t="s">
        <v>107</v>
      </c>
      <c r="B592" s="13">
        <v>45609</v>
      </c>
      <c r="C592" s="14">
        <v>70.540000000000006</v>
      </c>
      <c r="D592" s="14">
        <v>72.47</v>
      </c>
      <c r="E592" s="14">
        <v>71.89</v>
      </c>
      <c r="F592">
        <v>0</v>
      </c>
      <c r="G592">
        <v>1</v>
      </c>
    </row>
    <row r="593" spans="1:7" ht="15.75" thickBot="1" x14ac:dyDescent="0.3">
      <c r="A593" s="12" t="s">
        <v>107</v>
      </c>
      <c r="B593" s="13">
        <v>45610</v>
      </c>
      <c r="C593" s="14">
        <v>70.42</v>
      </c>
      <c r="D593" s="14">
        <v>72.33</v>
      </c>
      <c r="E593" s="14">
        <v>71.87</v>
      </c>
      <c r="F593">
        <v>0</v>
      </c>
      <c r="G593">
        <v>1</v>
      </c>
    </row>
    <row r="594" spans="1:7" ht="15.75" thickBot="1" x14ac:dyDescent="0.3">
      <c r="A594" s="12" t="s">
        <v>107</v>
      </c>
      <c r="B594" s="13">
        <v>45611</v>
      </c>
      <c r="C594" s="14">
        <v>70.260000000000005</v>
      </c>
      <c r="D594" s="14">
        <v>72.17</v>
      </c>
      <c r="E594" s="14">
        <v>71.849999999999994</v>
      </c>
      <c r="F594">
        <v>0</v>
      </c>
      <c r="G594">
        <v>1</v>
      </c>
    </row>
    <row r="595" spans="1:7" ht="15.75" thickBot="1" x14ac:dyDescent="0.3">
      <c r="A595" s="12" t="s">
        <v>107</v>
      </c>
      <c r="B595" s="13">
        <v>45614</v>
      </c>
      <c r="C595" s="14">
        <v>70.13</v>
      </c>
      <c r="D595" s="14">
        <v>72.010000000000005</v>
      </c>
      <c r="E595" s="14">
        <v>71.83</v>
      </c>
      <c r="F595">
        <v>0</v>
      </c>
      <c r="G595">
        <v>1</v>
      </c>
    </row>
    <row r="596" spans="1:7" ht="15.75" thickBot="1" x14ac:dyDescent="0.3">
      <c r="A596" s="12" t="s">
        <v>107</v>
      </c>
      <c r="B596" s="13">
        <v>45615</v>
      </c>
      <c r="C596" s="14">
        <v>69.959999999999994</v>
      </c>
      <c r="D596" s="14">
        <v>71.84</v>
      </c>
      <c r="E596" s="14">
        <v>71.819999999999993</v>
      </c>
      <c r="F596">
        <v>0</v>
      </c>
      <c r="G596">
        <v>1</v>
      </c>
    </row>
    <row r="597" spans="1:7" ht="15.75" thickBot="1" x14ac:dyDescent="0.3">
      <c r="A597" s="12" t="s">
        <v>107</v>
      </c>
      <c r="B597" s="13">
        <v>45616</v>
      </c>
      <c r="C597" s="14">
        <v>69.790000000000006</v>
      </c>
      <c r="D597" s="14">
        <v>71.67</v>
      </c>
      <c r="E597" s="14">
        <v>71.81</v>
      </c>
      <c r="F597">
        <v>0</v>
      </c>
      <c r="G597">
        <v>0</v>
      </c>
    </row>
    <row r="598" spans="1:7" ht="15.75" thickBot="1" x14ac:dyDescent="0.3">
      <c r="A598" s="12" t="s">
        <v>107</v>
      </c>
      <c r="B598" s="13">
        <v>45617</v>
      </c>
      <c r="C598" s="14">
        <v>69.650000000000006</v>
      </c>
      <c r="D598" s="14">
        <v>71.510000000000005</v>
      </c>
      <c r="E598" s="14">
        <v>71.81</v>
      </c>
      <c r="F598">
        <v>0</v>
      </c>
      <c r="G598">
        <v>0</v>
      </c>
    </row>
    <row r="599" spans="1:7" ht="15.75" thickBot="1" x14ac:dyDescent="0.3">
      <c r="A599" s="12" t="s">
        <v>107</v>
      </c>
      <c r="B599" s="13">
        <v>45618</v>
      </c>
      <c r="C599" s="14">
        <v>69.569999999999993</v>
      </c>
      <c r="D599" s="14">
        <v>71.41</v>
      </c>
      <c r="E599" s="14">
        <v>71.81</v>
      </c>
      <c r="F599">
        <v>0</v>
      </c>
      <c r="G599">
        <v>0</v>
      </c>
    </row>
    <row r="600" spans="1:7" ht="15.75" thickBot="1" x14ac:dyDescent="0.3">
      <c r="A600" s="12" t="s">
        <v>107</v>
      </c>
      <c r="B600" s="13">
        <v>45621</v>
      </c>
      <c r="C600" s="14">
        <v>69.5</v>
      </c>
      <c r="D600" s="14">
        <v>71.34</v>
      </c>
      <c r="E600" s="14">
        <v>71.819999999999993</v>
      </c>
      <c r="F600">
        <v>0</v>
      </c>
      <c r="G600">
        <v>0</v>
      </c>
    </row>
    <row r="601" spans="1:7" ht="15.75" thickBot="1" x14ac:dyDescent="0.3">
      <c r="A601" s="12" t="s">
        <v>107</v>
      </c>
      <c r="B601" s="13">
        <v>45622</v>
      </c>
      <c r="C601" s="14">
        <v>69.44</v>
      </c>
      <c r="D601" s="14">
        <v>71.28</v>
      </c>
      <c r="E601" s="14">
        <v>71.83</v>
      </c>
      <c r="F601">
        <v>0</v>
      </c>
      <c r="G601">
        <v>0</v>
      </c>
    </row>
    <row r="602" spans="1:7" ht="15.75" thickBot="1" x14ac:dyDescent="0.3">
      <c r="A602" s="12" t="s">
        <v>107</v>
      </c>
      <c r="B602" s="13">
        <v>45623</v>
      </c>
      <c r="C602" s="14">
        <v>69.38</v>
      </c>
      <c r="D602" s="14">
        <v>71.2</v>
      </c>
      <c r="E602" s="14">
        <v>71.84</v>
      </c>
      <c r="F602">
        <v>0</v>
      </c>
      <c r="G602">
        <v>0</v>
      </c>
    </row>
    <row r="603" spans="1:7" ht="15.75" thickBot="1" x14ac:dyDescent="0.3">
      <c r="A603" s="12" t="s">
        <v>107</v>
      </c>
      <c r="B603" s="13">
        <v>45624</v>
      </c>
      <c r="C603" s="14">
        <v>69.319999999999993</v>
      </c>
      <c r="D603" s="14">
        <v>71.12</v>
      </c>
      <c r="E603" s="14">
        <v>71.86</v>
      </c>
      <c r="F603">
        <v>0</v>
      </c>
      <c r="G603">
        <v>0</v>
      </c>
    </row>
    <row r="604" spans="1:7" ht="15.75" thickBot="1" x14ac:dyDescent="0.3">
      <c r="A604" s="12" t="s">
        <v>107</v>
      </c>
      <c r="B604" s="13">
        <v>45625</v>
      </c>
      <c r="C604" s="14">
        <v>69.290000000000006</v>
      </c>
      <c r="D604" s="14">
        <v>71.05</v>
      </c>
      <c r="E604" s="14">
        <v>71.87</v>
      </c>
      <c r="F604">
        <v>0</v>
      </c>
      <c r="G604">
        <v>0</v>
      </c>
    </row>
    <row r="605" spans="1:7" ht="15.75" thickBot="1" x14ac:dyDescent="0.3">
      <c r="A605" s="12" t="s">
        <v>107</v>
      </c>
      <c r="B605" s="13">
        <v>45628</v>
      </c>
      <c r="C605" s="14">
        <v>69.25</v>
      </c>
      <c r="D605" s="14">
        <v>70.98</v>
      </c>
      <c r="E605" s="14">
        <v>71.89</v>
      </c>
      <c r="F605">
        <v>0</v>
      </c>
      <c r="G605">
        <v>0</v>
      </c>
    </row>
    <row r="606" spans="1:7" ht="15.75" thickBot="1" x14ac:dyDescent="0.3">
      <c r="A606" s="12" t="s">
        <v>107</v>
      </c>
      <c r="B606" s="13">
        <v>45629</v>
      </c>
      <c r="C606" s="14">
        <v>69.209999999999994</v>
      </c>
      <c r="D606" s="14">
        <v>70.88</v>
      </c>
      <c r="E606" s="14">
        <v>71.89</v>
      </c>
      <c r="F606">
        <v>0</v>
      </c>
      <c r="G606">
        <v>0</v>
      </c>
    </row>
    <row r="607" spans="1:7" ht="15.75" thickBot="1" x14ac:dyDescent="0.3">
      <c r="A607" s="12" t="s">
        <v>107</v>
      </c>
      <c r="B607" s="13">
        <v>45630</v>
      </c>
      <c r="C607" s="14">
        <v>69.13</v>
      </c>
      <c r="D607" s="14">
        <v>70.77</v>
      </c>
      <c r="E607" s="14">
        <v>71.900000000000006</v>
      </c>
      <c r="F607">
        <v>0</v>
      </c>
      <c r="G607">
        <v>0</v>
      </c>
    </row>
    <row r="608" spans="1:7" ht="15.75" thickBot="1" x14ac:dyDescent="0.3">
      <c r="A608" s="12" t="s">
        <v>107</v>
      </c>
      <c r="B608" s="13">
        <v>45631</v>
      </c>
      <c r="C608" s="14">
        <v>69.069999999999993</v>
      </c>
      <c r="D608" s="14">
        <v>70.67</v>
      </c>
      <c r="E608" s="14">
        <v>71.89</v>
      </c>
      <c r="F608">
        <v>0</v>
      </c>
      <c r="G608">
        <v>0</v>
      </c>
    </row>
    <row r="609" spans="1:7" ht="15.75" thickBot="1" x14ac:dyDescent="0.3">
      <c r="A609" s="12" t="s">
        <v>107</v>
      </c>
      <c r="B609" s="13">
        <v>45632</v>
      </c>
      <c r="C609" s="14">
        <v>69.03</v>
      </c>
      <c r="D609" s="14">
        <v>70.58</v>
      </c>
      <c r="E609" s="14">
        <v>71.89</v>
      </c>
      <c r="F609">
        <v>0</v>
      </c>
      <c r="G609">
        <v>0</v>
      </c>
    </row>
    <row r="610" spans="1:7" ht="15.75" thickBot="1" x14ac:dyDescent="0.3">
      <c r="A610" s="12" t="s">
        <v>107</v>
      </c>
      <c r="B610" s="13">
        <v>45635</v>
      </c>
      <c r="C610" s="14">
        <v>68.989999999999995</v>
      </c>
      <c r="D610" s="14">
        <v>70.510000000000005</v>
      </c>
      <c r="E610" s="14">
        <v>71.89</v>
      </c>
      <c r="F610">
        <v>0</v>
      </c>
      <c r="G610">
        <v>0</v>
      </c>
    </row>
    <row r="611" spans="1:7" ht="15.75" thickBot="1" x14ac:dyDescent="0.3">
      <c r="A611" s="12" t="s">
        <v>107</v>
      </c>
      <c r="B611" s="13">
        <v>45636</v>
      </c>
      <c r="C611" s="14">
        <v>68.95</v>
      </c>
      <c r="D611" s="14">
        <v>70.430000000000007</v>
      </c>
      <c r="E611" s="14">
        <v>71.89</v>
      </c>
      <c r="F611">
        <v>0</v>
      </c>
      <c r="G611">
        <v>0</v>
      </c>
    </row>
    <row r="612" spans="1:7" ht="15.75" thickBot="1" x14ac:dyDescent="0.3">
      <c r="A612" s="12" t="s">
        <v>107</v>
      </c>
      <c r="B612" s="13">
        <v>45637</v>
      </c>
      <c r="C612" s="14">
        <v>68.91</v>
      </c>
      <c r="D612" s="14">
        <v>70.34</v>
      </c>
      <c r="E612" s="14">
        <v>71.89</v>
      </c>
      <c r="F612">
        <v>0</v>
      </c>
      <c r="G612">
        <v>0</v>
      </c>
    </row>
    <row r="613" spans="1:7" ht="15.75" thickBot="1" x14ac:dyDescent="0.3">
      <c r="A613" s="12" t="s">
        <v>107</v>
      </c>
      <c r="B613" s="13">
        <v>45638</v>
      </c>
      <c r="C613" s="14">
        <v>68.89</v>
      </c>
      <c r="D613" s="14">
        <v>70.260000000000005</v>
      </c>
      <c r="E613" s="14">
        <v>71.89</v>
      </c>
      <c r="F613">
        <v>0</v>
      </c>
      <c r="G613">
        <v>0</v>
      </c>
    </row>
    <row r="614" spans="1:7" ht="15.75" thickBot="1" x14ac:dyDescent="0.3">
      <c r="A614" s="12" t="s">
        <v>107</v>
      </c>
      <c r="B614" s="13">
        <v>45639</v>
      </c>
      <c r="C614" s="14">
        <v>68.88</v>
      </c>
      <c r="D614" s="14">
        <v>70.16</v>
      </c>
      <c r="E614" s="14">
        <v>71.89</v>
      </c>
      <c r="F614">
        <v>0</v>
      </c>
      <c r="G614">
        <v>0</v>
      </c>
    </row>
    <row r="615" spans="1:7" ht="15.75" thickBot="1" x14ac:dyDescent="0.3">
      <c r="A615" s="12" t="s">
        <v>107</v>
      </c>
      <c r="B615" s="13">
        <v>45642</v>
      </c>
      <c r="C615" s="14">
        <v>68.83</v>
      </c>
      <c r="D615" s="14">
        <v>70.069999999999993</v>
      </c>
      <c r="E615" s="14">
        <v>71.88</v>
      </c>
      <c r="F615">
        <v>0</v>
      </c>
      <c r="G615">
        <v>0</v>
      </c>
    </row>
    <row r="616" spans="1:7" ht="15.75" thickBot="1" x14ac:dyDescent="0.3">
      <c r="A616" s="12" t="s">
        <v>107</v>
      </c>
      <c r="B616" s="13">
        <v>45643</v>
      </c>
      <c r="C616" s="14">
        <v>68.83</v>
      </c>
      <c r="D616" s="14">
        <v>69.98</v>
      </c>
      <c r="E616" s="14">
        <v>71.88</v>
      </c>
      <c r="F616">
        <v>0</v>
      </c>
      <c r="G616">
        <v>0</v>
      </c>
    </row>
    <row r="617" spans="1:7" ht="15.75" thickBot="1" x14ac:dyDescent="0.3">
      <c r="A617" s="12" t="s">
        <v>107</v>
      </c>
      <c r="B617" s="13">
        <v>45644</v>
      </c>
      <c r="C617" s="14">
        <v>68.88</v>
      </c>
      <c r="D617" s="14">
        <v>69.89</v>
      </c>
      <c r="E617" s="14">
        <v>71.87</v>
      </c>
      <c r="F617">
        <v>0</v>
      </c>
      <c r="G617">
        <v>0</v>
      </c>
    </row>
    <row r="618" spans="1:7" ht="15.75" thickBot="1" x14ac:dyDescent="0.3">
      <c r="A618" s="12" t="s">
        <v>107</v>
      </c>
      <c r="B618" s="13">
        <v>45645</v>
      </c>
      <c r="C618" s="14">
        <v>68.89</v>
      </c>
      <c r="D618" s="14">
        <v>69.8</v>
      </c>
      <c r="E618" s="14">
        <v>71.86</v>
      </c>
      <c r="F618">
        <v>0</v>
      </c>
      <c r="G618">
        <v>0</v>
      </c>
    </row>
    <row r="619" spans="1:7" ht="15.75" thickBot="1" x14ac:dyDescent="0.3">
      <c r="A619" s="12" t="s">
        <v>107</v>
      </c>
      <c r="B619" s="13">
        <v>45646</v>
      </c>
      <c r="C619" s="14">
        <v>68.86</v>
      </c>
      <c r="D619" s="14">
        <v>69.7</v>
      </c>
      <c r="E619" s="14">
        <v>71.86</v>
      </c>
      <c r="F619">
        <v>0</v>
      </c>
      <c r="G619">
        <v>0</v>
      </c>
    </row>
    <row r="620" spans="1:7" ht="15.75" thickBot="1" x14ac:dyDescent="0.3">
      <c r="A620" s="12" t="s">
        <v>107</v>
      </c>
      <c r="B620" s="13">
        <v>45649</v>
      </c>
      <c r="C620" s="14">
        <v>68.819999999999993</v>
      </c>
      <c r="D620" s="14">
        <v>69.62</v>
      </c>
      <c r="E620" s="14">
        <v>71.83</v>
      </c>
      <c r="F620">
        <v>0</v>
      </c>
      <c r="G620">
        <v>0</v>
      </c>
    </row>
    <row r="621" spans="1:7" ht="15.75" thickBot="1" x14ac:dyDescent="0.3">
      <c r="A621" s="12" t="s">
        <v>107</v>
      </c>
      <c r="B621" s="13">
        <v>45650</v>
      </c>
      <c r="C621" s="14">
        <v>68.75</v>
      </c>
      <c r="D621" s="14">
        <v>69.53</v>
      </c>
      <c r="E621" s="14">
        <v>71.8</v>
      </c>
      <c r="F621">
        <v>0</v>
      </c>
      <c r="G621">
        <v>0</v>
      </c>
    </row>
    <row r="622" spans="1:7" ht="15.75" thickBot="1" x14ac:dyDescent="0.3">
      <c r="A622" s="12" t="s">
        <v>107</v>
      </c>
      <c r="B622" s="13">
        <v>45651</v>
      </c>
      <c r="C622" s="14">
        <v>68.709999999999994</v>
      </c>
      <c r="D622" s="14">
        <v>69.45</v>
      </c>
      <c r="E622" s="14">
        <v>71.77</v>
      </c>
      <c r="F622">
        <v>0</v>
      </c>
      <c r="G622">
        <v>0</v>
      </c>
    </row>
    <row r="623" spans="1:7" ht="15.75" thickBot="1" x14ac:dyDescent="0.3">
      <c r="A623" s="12" t="s">
        <v>107</v>
      </c>
      <c r="B623" s="13">
        <v>45652</v>
      </c>
      <c r="C623" s="14">
        <v>68.67</v>
      </c>
      <c r="D623" s="14">
        <v>69.39</v>
      </c>
      <c r="E623" s="14">
        <v>71.73</v>
      </c>
      <c r="F623">
        <v>0</v>
      </c>
      <c r="G623">
        <v>0</v>
      </c>
    </row>
    <row r="624" spans="1:7" ht="15.75" thickBot="1" x14ac:dyDescent="0.3">
      <c r="A624" s="12" t="s">
        <v>107</v>
      </c>
      <c r="B624" s="13">
        <v>45653</v>
      </c>
      <c r="C624" s="14">
        <v>68.61</v>
      </c>
      <c r="D624" s="14">
        <v>69.33</v>
      </c>
      <c r="E624" s="14">
        <v>71.69</v>
      </c>
      <c r="F624">
        <v>0</v>
      </c>
      <c r="G624">
        <v>0</v>
      </c>
    </row>
    <row r="625" spans="1:7" ht="15.75" thickBot="1" x14ac:dyDescent="0.3">
      <c r="A625" s="12" t="s">
        <v>107</v>
      </c>
      <c r="B625" s="13">
        <v>45656</v>
      </c>
      <c r="C625" s="14">
        <v>68.569999999999993</v>
      </c>
      <c r="D625" s="14">
        <v>69.260000000000005</v>
      </c>
      <c r="E625" s="14">
        <v>71.650000000000006</v>
      </c>
      <c r="F625">
        <v>0</v>
      </c>
      <c r="G625">
        <v>0</v>
      </c>
    </row>
    <row r="626" spans="1:7" ht="15.75" thickBot="1" x14ac:dyDescent="0.3">
      <c r="A626" s="12" t="s">
        <v>107</v>
      </c>
      <c r="B626" s="13">
        <v>45657</v>
      </c>
      <c r="C626" s="14">
        <v>68.53</v>
      </c>
      <c r="D626" s="14">
        <v>69.2</v>
      </c>
      <c r="E626" s="14">
        <v>71.62</v>
      </c>
      <c r="F626">
        <v>0</v>
      </c>
      <c r="G626">
        <v>0</v>
      </c>
    </row>
    <row r="627" spans="1:7" ht="15.75" thickBot="1" x14ac:dyDescent="0.3">
      <c r="A627" s="12" t="s">
        <v>107</v>
      </c>
      <c r="B627" s="13">
        <v>45659</v>
      </c>
      <c r="C627" s="14">
        <v>68.510000000000005</v>
      </c>
      <c r="D627" s="14">
        <v>69.14</v>
      </c>
      <c r="E627" s="14">
        <v>71.58</v>
      </c>
      <c r="F627">
        <v>0</v>
      </c>
      <c r="G627">
        <v>0</v>
      </c>
    </row>
    <row r="628" spans="1:7" ht="15.75" thickBot="1" x14ac:dyDescent="0.3">
      <c r="A628" s="12" t="s">
        <v>107</v>
      </c>
      <c r="B628" s="13">
        <v>45660</v>
      </c>
      <c r="C628" s="14">
        <v>68.459999999999994</v>
      </c>
      <c r="D628" s="14">
        <v>69.08</v>
      </c>
      <c r="E628" s="14">
        <v>71.55</v>
      </c>
      <c r="F628">
        <v>0</v>
      </c>
      <c r="G628">
        <v>0</v>
      </c>
    </row>
    <row r="629" spans="1:7" ht="15.75" thickBot="1" x14ac:dyDescent="0.3">
      <c r="A629" s="12" t="s">
        <v>107</v>
      </c>
      <c r="B629" s="13">
        <v>45663</v>
      </c>
      <c r="C629" s="14">
        <v>68.38</v>
      </c>
      <c r="D629" s="14">
        <v>69.010000000000005</v>
      </c>
      <c r="E629" s="14">
        <v>71.510000000000005</v>
      </c>
      <c r="F629">
        <v>0</v>
      </c>
      <c r="G629">
        <v>0</v>
      </c>
    </row>
    <row r="630" spans="1:7" ht="15.75" thickBot="1" x14ac:dyDescent="0.3">
      <c r="A630" s="12" t="s">
        <v>107</v>
      </c>
      <c r="B630" s="13">
        <v>45664</v>
      </c>
      <c r="C630" s="14">
        <v>68.260000000000005</v>
      </c>
      <c r="D630" s="14">
        <v>68.94</v>
      </c>
      <c r="E630" s="14">
        <v>71.47</v>
      </c>
      <c r="F630">
        <v>0</v>
      </c>
      <c r="G630">
        <v>0</v>
      </c>
    </row>
    <row r="631" spans="1:7" ht="15.75" thickBot="1" x14ac:dyDescent="0.3">
      <c r="A631" s="12" t="s">
        <v>107</v>
      </c>
      <c r="B631" s="13">
        <v>45665</v>
      </c>
      <c r="C631" s="14">
        <v>68.17</v>
      </c>
      <c r="D631" s="14">
        <v>68.87</v>
      </c>
      <c r="E631" s="14">
        <v>71.430000000000007</v>
      </c>
      <c r="F631">
        <v>0</v>
      </c>
      <c r="G631">
        <v>0</v>
      </c>
    </row>
    <row r="632" spans="1:7" ht="15.75" thickBot="1" x14ac:dyDescent="0.3">
      <c r="A632" s="12" t="s">
        <v>107</v>
      </c>
      <c r="B632" s="13">
        <v>45666</v>
      </c>
      <c r="C632" s="14">
        <v>68.08</v>
      </c>
      <c r="D632" s="14">
        <v>68.790000000000006</v>
      </c>
      <c r="E632" s="14">
        <v>71.39</v>
      </c>
      <c r="F632">
        <v>0</v>
      </c>
      <c r="G632">
        <v>0</v>
      </c>
    </row>
    <row r="633" spans="1:7" ht="15.75" thickBot="1" x14ac:dyDescent="0.3">
      <c r="A633" s="12" t="s">
        <v>107</v>
      </c>
      <c r="B633" s="13">
        <v>45667</v>
      </c>
      <c r="C633" s="14">
        <v>68</v>
      </c>
      <c r="D633" s="14">
        <v>68.72</v>
      </c>
      <c r="E633" s="14">
        <v>71.34</v>
      </c>
      <c r="F633">
        <v>0</v>
      </c>
      <c r="G633">
        <v>0</v>
      </c>
    </row>
    <row r="634" spans="1:7" ht="15.75" thickBot="1" x14ac:dyDescent="0.3">
      <c r="A634" s="12" t="s">
        <v>107</v>
      </c>
      <c r="B634" s="13">
        <v>45670</v>
      </c>
      <c r="C634" s="14">
        <v>67.89</v>
      </c>
      <c r="D634" s="14">
        <v>68.64</v>
      </c>
      <c r="E634" s="14">
        <v>71.3</v>
      </c>
      <c r="F634">
        <v>0</v>
      </c>
      <c r="G634">
        <v>0</v>
      </c>
    </row>
    <row r="635" spans="1:7" ht="15.75" thickBot="1" x14ac:dyDescent="0.3">
      <c r="A635" s="12" t="s">
        <v>115</v>
      </c>
      <c r="B635" s="13">
        <v>45517</v>
      </c>
      <c r="C635" s="14">
        <v>32.520000000000003</v>
      </c>
      <c r="D635" s="14">
        <v>34.01</v>
      </c>
      <c r="E635" s="14">
        <v>30.54</v>
      </c>
      <c r="F635">
        <v>0</v>
      </c>
      <c r="G635">
        <v>1</v>
      </c>
    </row>
    <row r="636" spans="1:7" ht="15.75" thickBot="1" x14ac:dyDescent="0.3">
      <c r="A636" s="12" t="s">
        <v>115</v>
      </c>
      <c r="B636" s="13">
        <v>45518</v>
      </c>
      <c r="C636" s="14">
        <v>32.409999999999997</v>
      </c>
      <c r="D636" s="14">
        <v>33.97</v>
      </c>
      <c r="E636" s="14">
        <v>30.61</v>
      </c>
      <c r="F636">
        <v>0</v>
      </c>
      <c r="G636">
        <v>1</v>
      </c>
    </row>
    <row r="637" spans="1:7" ht="15.75" thickBot="1" x14ac:dyDescent="0.3">
      <c r="A637" s="12" t="s">
        <v>115</v>
      </c>
      <c r="B637" s="13">
        <v>45519</v>
      </c>
      <c r="C637" s="14">
        <v>32.24</v>
      </c>
      <c r="D637" s="14">
        <v>33.93</v>
      </c>
      <c r="E637" s="14">
        <v>30.69</v>
      </c>
      <c r="F637">
        <v>0</v>
      </c>
      <c r="G637">
        <v>1</v>
      </c>
    </row>
    <row r="638" spans="1:7" ht="15.75" thickBot="1" x14ac:dyDescent="0.3">
      <c r="A638" s="12" t="s">
        <v>115</v>
      </c>
      <c r="B638" s="13">
        <v>45520</v>
      </c>
      <c r="C638" s="14">
        <v>32.25</v>
      </c>
      <c r="D638" s="14">
        <v>33.92</v>
      </c>
      <c r="E638" s="14">
        <v>30.77</v>
      </c>
      <c r="F638">
        <v>0</v>
      </c>
      <c r="G638">
        <v>1</v>
      </c>
    </row>
    <row r="639" spans="1:7" ht="15.75" thickBot="1" x14ac:dyDescent="0.3">
      <c r="A639" s="12" t="s">
        <v>115</v>
      </c>
      <c r="B639" s="13">
        <v>45523</v>
      </c>
      <c r="C639" s="14">
        <v>32.35</v>
      </c>
      <c r="D639" s="14">
        <v>33.89</v>
      </c>
      <c r="E639" s="14">
        <v>30.86</v>
      </c>
      <c r="F639">
        <v>0</v>
      </c>
      <c r="G639">
        <v>1</v>
      </c>
    </row>
    <row r="640" spans="1:7" ht="15.75" thickBot="1" x14ac:dyDescent="0.3">
      <c r="A640" s="12" t="s">
        <v>115</v>
      </c>
      <c r="B640" s="13">
        <v>45524</v>
      </c>
      <c r="C640" s="14">
        <v>32.57</v>
      </c>
      <c r="D640" s="14">
        <v>33.880000000000003</v>
      </c>
      <c r="E640" s="14">
        <v>30.95</v>
      </c>
      <c r="F640">
        <v>0</v>
      </c>
      <c r="G640">
        <v>1</v>
      </c>
    </row>
    <row r="641" spans="1:7" ht="15.75" thickBot="1" x14ac:dyDescent="0.3">
      <c r="A641" s="12" t="s">
        <v>115</v>
      </c>
      <c r="B641" s="13">
        <v>45525</v>
      </c>
      <c r="C641" s="14">
        <v>32.700000000000003</v>
      </c>
      <c r="D641" s="14">
        <v>33.869999999999997</v>
      </c>
      <c r="E641" s="14">
        <v>31.04</v>
      </c>
      <c r="F641">
        <v>0</v>
      </c>
      <c r="G641">
        <v>1</v>
      </c>
    </row>
    <row r="642" spans="1:7" ht="15.75" thickBot="1" x14ac:dyDescent="0.3">
      <c r="A642" s="12" t="s">
        <v>115</v>
      </c>
      <c r="B642" s="13">
        <v>45526</v>
      </c>
      <c r="C642" s="14">
        <v>32.78</v>
      </c>
      <c r="D642" s="14">
        <v>33.86</v>
      </c>
      <c r="E642" s="14">
        <v>31.14</v>
      </c>
      <c r="F642">
        <v>0</v>
      </c>
      <c r="G642">
        <v>1</v>
      </c>
    </row>
    <row r="643" spans="1:7" ht="15.75" thickBot="1" x14ac:dyDescent="0.3">
      <c r="A643" s="12" t="s">
        <v>115</v>
      </c>
      <c r="B643" s="13">
        <v>45527</v>
      </c>
      <c r="C643" s="14">
        <v>32.9</v>
      </c>
      <c r="D643" s="14">
        <v>33.909999999999997</v>
      </c>
      <c r="E643" s="14">
        <v>31.24</v>
      </c>
      <c r="F643">
        <v>0</v>
      </c>
      <c r="G643">
        <v>1</v>
      </c>
    </row>
    <row r="644" spans="1:7" ht="15.75" thickBot="1" x14ac:dyDescent="0.3">
      <c r="A644" s="12" t="s">
        <v>115</v>
      </c>
      <c r="B644" s="13">
        <v>45530</v>
      </c>
      <c r="C644" s="14">
        <v>32.979999999999997</v>
      </c>
      <c r="D644" s="14">
        <v>33.94</v>
      </c>
      <c r="E644" s="14">
        <v>31.33</v>
      </c>
      <c r="F644">
        <v>0</v>
      </c>
      <c r="G644">
        <v>1</v>
      </c>
    </row>
    <row r="645" spans="1:7" ht="15.75" thickBot="1" x14ac:dyDescent="0.3">
      <c r="A645" s="12" t="s">
        <v>115</v>
      </c>
      <c r="B645" s="13">
        <v>45531</v>
      </c>
      <c r="C645" s="14">
        <v>33.06</v>
      </c>
      <c r="D645" s="14">
        <v>33.96</v>
      </c>
      <c r="E645" s="14">
        <v>31.42</v>
      </c>
      <c r="F645">
        <v>0</v>
      </c>
      <c r="G645">
        <v>1</v>
      </c>
    </row>
    <row r="646" spans="1:7" ht="15.75" thickBot="1" x14ac:dyDescent="0.3">
      <c r="A646" s="12" t="s">
        <v>115</v>
      </c>
      <c r="B646" s="13">
        <v>45532</v>
      </c>
      <c r="C646" s="14">
        <v>33.19</v>
      </c>
      <c r="D646" s="14">
        <v>34</v>
      </c>
      <c r="E646" s="14">
        <v>31.52</v>
      </c>
      <c r="F646">
        <v>0</v>
      </c>
      <c r="G646">
        <v>1</v>
      </c>
    </row>
    <row r="647" spans="1:7" ht="15.75" thickBot="1" x14ac:dyDescent="0.3">
      <c r="A647" s="12" t="s">
        <v>115</v>
      </c>
      <c r="B647" s="13">
        <v>45533</v>
      </c>
      <c r="C647" s="14">
        <v>33.39</v>
      </c>
      <c r="D647" s="14">
        <v>34.03</v>
      </c>
      <c r="E647" s="14">
        <v>31.61</v>
      </c>
      <c r="F647">
        <v>0</v>
      </c>
      <c r="G647">
        <v>1</v>
      </c>
    </row>
    <row r="648" spans="1:7" ht="15.75" thickBot="1" x14ac:dyDescent="0.3">
      <c r="A648" s="12" t="s">
        <v>115</v>
      </c>
      <c r="B648" s="13">
        <v>45534</v>
      </c>
      <c r="C648" s="14">
        <v>33.53</v>
      </c>
      <c r="D648" s="14">
        <v>34.049999999999997</v>
      </c>
      <c r="E648" s="14">
        <v>31.7</v>
      </c>
      <c r="F648">
        <v>0</v>
      </c>
      <c r="G648">
        <v>1</v>
      </c>
    </row>
    <row r="649" spans="1:7" ht="15.75" thickBot="1" x14ac:dyDescent="0.3">
      <c r="A649" s="12" t="s">
        <v>115</v>
      </c>
      <c r="B649" s="13">
        <v>45539</v>
      </c>
      <c r="C649" s="14">
        <v>33.76</v>
      </c>
      <c r="D649" s="14">
        <v>34.08</v>
      </c>
      <c r="E649" s="14">
        <v>31.79</v>
      </c>
      <c r="F649">
        <v>0</v>
      </c>
      <c r="G649">
        <v>1</v>
      </c>
    </row>
    <row r="650" spans="1:7" ht="15.75" thickBot="1" x14ac:dyDescent="0.3">
      <c r="A650" s="12" t="s">
        <v>115</v>
      </c>
      <c r="B650" s="13">
        <v>45540</v>
      </c>
      <c r="C650" s="14">
        <v>33.89</v>
      </c>
      <c r="D650" s="14">
        <v>34.08</v>
      </c>
      <c r="E650" s="14">
        <v>31.88</v>
      </c>
      <c r="F650">
        <v>0</v>
      </c>
      <c r="G650">
        <v>1</v>
      </c>
    </row>
    <row r="651" spans="1:7" ht="15.75" thickBot="1" x14ac:dyDescent="0.3">
      <c r="A651" s="12" t="s">
        <v>115</v>
      </c>
      <c r="B651" s="13">
        <v>45541</v>
      </c>
      <c r="C651" s="14">
        <v>33.99</v>
      </c>
      <c r="D651" s="14">
        <v>34.06</v>
      </c>
      <c r="E651" s="14">
        <v>31.97</v>
      </c>
      <c r="F651">
        <v>0</v>
      </c>
      <c r="G651">
        <v>1</v>
      </c>
    </row>
    <row r="652" spans="1:7" ht="15.75" thickBot="1" x14ac:dyDescent="0.3">
      <c r="A652" s="12" t="s">
        <v>115</v>
      </c>
      <c r="B652" s="13">
        <v>45544</v>
      </c>
      <c r="C652" s="14">
        <v>34.11</v>
      </c>
      <c r="D652" s="14">
        <v>34.03</v>
      </c>
      <c r="E652" s="14">
        <v>32.06</v>
      </c>
      <c r="F652">
        <v>1</v>
      </c>
      <c r="G652">
        <v>1</v>
      </c>
    </row>
    <row r="653" spans="1:7" ht="15.75" thickBot="1" x14ac:dyDescent="0.3">
      <c r="A653" s="12" t="s">
        <v>115</v>
      </c>
      <c r="B653" s="13">
        <v>45545</v>
      </c>
      <c r="C653" s="14">
        <v>34.19</v>
      </c>
      <c r="D653" s="14">
        <v>34.020000000000003</v>
      </c>
      <c r="E653" s="14">
        <v>32.130000000000003</v>
      </c>
      <c r="F653">
        <v>1</v>
      </c>
      <c r="G653">
        <v>1</v>
      </c>
    </row>
    <row r="654" spans="1:7" ht="15.75" thickBot="1" x14ac:dyDescent="0.3">
      <c r="A654" s="12" t="s">
        <v>115</v>
      </c>
      <c r="B654" s="13">
        <v>45546</v>
      </c>
      <c r="C654" s="14">
        <v>34.24</v>
      </c>
      <c r="D654" s="14">
        <v>34.020000000000003</v>
      </c>
      <c r="E654" s="14">
        <v>32.21</v>
      </c>
      <c r="F654">
        <v>1</v>
      </c>
      <c r="G654">
        <v>1</v>
      </c>
    </row>
    <row r="655" spans="1:7" ht="15.75" thickBot="1" x14ac:dyDescent="0.3">
      <c r="A655" s="12" t="s">
        <v>115</v>
      </c>
      <c r="B655" s="13">
        <v>45547</v>
      </c>
      <c r="C655" s="14">
        <v>34.31</v>
      </c>
      <c r="D655" s="14">
        <v>34.020000000000003</v>
      </c>
      <c r="E655" s="14">
        <v>32.29</v>
      </c>
      <c r="F655">
        <v>1</v>
      </c>
      <c r="G655">
        <v>1</v>
      </c>
    </row>
    <row r="656" spans="1:7" ht="15.75" thickBot="1" x14ac:dyDescent="0.3">
      <c r="A656" s="12" t="s">
        <v>115</v>
      </c>
      <c r="B656" s="13">
        <v>45548</v>
      </c>
      <c r="C656" s="14">
        <v>34.369999999999997</v>
      </c>
      <c r="D656" s="14">
        <v>34.020000000000003</v>
      </c>
      <c r="E656" s="14">
        <v>32.36</v>
      </c>
      <c r="F656">
        <v>1</v>
      </c>
      <c r="G656">
        <v>1</v>
      </c>
    </row>
    <row r="657" spans="1:7" ht="15.75" thickBot="1" x14ac:dyDescent="0.3">
      <c r="A657" s="12" t="s">
        <v>115</v>
      </c>
      <c r="B657" s="13">
        <v>45551</v>
      </c>
      <c r="C657" s="14">
        <v>34.479999999999997</v>
      </c>
      <c r="D657" s="14">
        <v>34.020000000000003</v>
      </c>
      <c r="E657" s="14">
        <v>32.43</v>
      </c>
      <c r="F657">
        <v>1</v>
      </c>
      <c r="G657">
        <v>1</v>
      </c>
    </row>
    <row r="658" spans="1:7" ht="15.75" thickBot="1" x14ac:dyDescent="0.3">
      <c r="A658" s="12" t="s">
        <v>115</v>
      </c>
      <c r="B658" s="13">
        <v>45552</v>
      </c>
      <c r="C658" s="14">
        <v>34.53</v>
      </c>
      <c r="D658" s="14">
        <v>34.03</v>
      </c>
      <c r="E658" s="14">
        <v>32.49</v>
      </c>
      <c r="F658">
        <v>1</v>
      </c>
      <c r="G658">
        <v>1</v>
      </c>
    </row>
    <row r="659" spans="1:7" ht="15.75" thickBot="1" x14ac:dyDescent="0.3">
      <c r="A659" s="12" t="s">
        <v>115</v>
      </c>
      <c r="B659" s="13">
        <v>45553</v>
      </c>
      <c r="C659" s="14">
        <v>34.57</v>
      </c>
      <c r="D659" s="14">
        <v>34.01</v>
      </c>
      <c r="E659" s="14">
        <v>32.56</v>
      </c>
      <c r="F659">
        <v>1</v>
      </c>
      <c r="G659">
        <v>1</v>
      </c>
    </row>
    <row r="660" spans="1:7" ht="15.75" thickBot="1" x14ac:dyDescent="0.3">
      <c r="A660" s="12" t="s">
        <v>115</v>
      </c>
      <c r="B660" s="13">
        <v>45554</v>
      </c>
      <c r="C660" s="14">
        <v>34.6</v>
      </c>
      <c r="D660" s="14">
        <v>33.96</v>
      </c>
      <c r="E660" s="14">
        <v>32.630000000000003</v>
      </c>
      <c r="F660">
        <v>1</v>
      </c>
      <c r="G660">
        <v>1</v>
      </c>
    </row>
    <row r="661" spans="1:7" ht="15.75" thickBot="1" x14ac:dyDescent="0.3">
      <c r="A661" s="12" t="s">
        <v>115</v>
      </c>
      <c r="B661" s="13">
        <v>45555</v>
      </c>
      <c r="C661" s="14">
        <v>34.619999999999997</v>
      </c>
      <c r="D661" s="14">
        <v>33.94</v>
      </c>
      <c r="E661" s="14">
        <v>32.700000000000003</v>
      </c>
      <c r="F661">
        <v>1</v>
      </c>
      <c r="G661">
        <v>1</v>
      </c>
    </row>
    <row r="662" spans="1:7" ht="15.75" thickBot="1" x14ac:dyDescent="0.3">
      <c r="A662" s="12" t="s">
        <v>115</v>
      </c>
      <c r="B662" s="13">
        <v>45558</v>
      </c>
      <c r="C662" s="14">
        <v>34.659999999999997</v>
      </c>
      <c r="D662" s="14">
        <v>33.909999999999997</v>
      </c>
      <c r="E662" s="14">
        <v>32.76</v>
      </c>
      <c r="F662">
        <v>1</v>
      </c>
      <c r="G662">
        <v>1</v>
      </c>
    </row>
    <row r="663" spans="1:7" ht="15.75" thickBot="1" x14ac:dyDescent="0.3">
      <c r="A663" s="12" t="s">
        <v>115</v>
      </c>
      <c r="B663" s="13">
        <v>45559</v>
      </c>
      <c r="C663" s="14">
        <v>34.69</v>
      </c>
      <c r="D663" s="14">
        <v>33.869999999999997</v>
      </c>
      <c r="E663" s="14">
        <v>32.82</v>
      </c>
      <c r="F663">
        <v>1</v>
      </c>
      <c r="G663">
        <v>1</v>
      </c>
    </row>
    <row r="664" spans="1:7" ht="15.75" thickBot="1" x14ac:dyDescent="0.3">
      <c r="A664" s="12" t="s">
        <v>115</v>
      </c>
      <c r="B664" s="13">
        <v>45560</v>
      </c>
      <c r="C664" s="14">
        <v>34.74</v>
      </c>
      <c r="D664" s="14">
        <v>33.82</v>
      </c>
      <c r="E664" s="14">
        <v>32.869999999999997</v>
      </c>
      <c r="F664">
        <v>1</v>
      </c>
      <c r="G664">
        <v>1</v>
      </c>
    </row>
    <row r="665" spans="1:7" ht="15.75" thickBot="1" x14ac:dyDescent="0.3">
      <c r="A665" s="12" t="s">
        <v>115</v>
      </c>
      <c r="B665" s="13">
        <v>45561</v>
      </c>
      <c r="C665" s="14">
        <v>34.81</v>
      </c>
      <c r="D665" s="14">
        <v>33.79</v>
      </c>
      <c r="E665" s="14">
        <v>32.93</v>
      </c>
      <c r="F665">
        <v>1</v>
      </c>
      <c r="G665">
        <v>1</v>
      </c>
    </row>
    <row r="666" spans="1:7" ht="15.75" thickBot="1" x14ac:dyDescent="0.3">
      <c r="A666" s="12" t="s">
        <v>115</v>
      </c>
      <c r="B666" s="13">
        <v>45562</v>
      </c>
      <c r="C666" s="14">
        <v>34.83</v>
      </c>
      <c r="D666" s="14">
        <v>33.799999999999997</v>
      </c>
      <c r="E666" s="14">
        <v>32.979999999999997</v>
      </c>
      <c r="F666">
        <v>1</v>
      </c>
      <c r="G666">
        <v>1</v>
      </c>
    </row>
    <row r="667" spans="1:7" ht="15.75" thickBot="1" x14ac:dyDescent="0.3">
      <c r="A667" s="12" t="s">
        <v>115</v>
      </c>
      <c r="B667" s="13">
        <v>45565</v>
      </c>
      <c r="C667" s="14">
        <v>34.85</v>
      </c>
      <c r="D667" s="14">
        <v>33.79</v>
      </c>
      <c r="E667" s="14">
        <v>33.04</v>
      </c>
      <c r="F667">
        <v>1</v>
      </c>
      <c r="G667">
        <v>1</v>
      </c>
    </row>
    <row r="668" spans="1:7" ht="15.75" thickBot="1" x14ac:dyDescent="0.3">
      <c r="A668" s="12" t="s">
        <v>115</v>
      </c>
      <c r="B668" s="13">
        <v>45566</v>
      </c>
      <c r="C668" s="14">
        <v>34.880000000000003</v>
      </c>
      <c r="D668" s="14">
        <v>33.82</v>
      </c>
      <c r="E668" s="14">
        <v>33.08</v>
      </c>
      <c r="F668">
        <v>1</v>
      </c>
      <c r="G668">
        <v>1</v>
      </c>
    </row>
    <row r="669" spans="1:7" ht="15.75" thickBot="1" x14ac:dyDescent="0.3">
      <c r="A669" s="12" t="s">
        <v>115</v>
      </c>
      <c r="B669" s="13">
        <v>45567</v>
      </c>
      <c r="C669" s="14">
        <v>34.96</v>
      </c>
      <c r="D669" s="14">
        <v>33.89</v>
      </c>
      <c r="E669" s="14">
        <v>33.130000000000003</v>
      </c>
      <c r="F669">
        <v>1</v>
      </c>
      <c r="G669">
        <v>1</v>
      </c>
    </row>
    <row r="670" spans="1:7" ht="15.75" thickBot="1" x14ac:dyDescent="0.3">
      <c r="A670" s="12" t="s">
        <v>115</v>
      </c>
      <c r="B670" s="13">
        <v>45568</v>
      </c>
      <c r="C670" s="14">
        <v>35.04</v>
      </c>
      <c r="D670" s="14">
        <v>33.99</v>
      </c>
      <c r="E670" s="14">
        <v>33.18</v>
      </c>
      <c r="F670">
        <v>1</v>
      </c>
      <c r="G670">
        <v>1</v>
      </c>
    </row>
    <row r="671" spans="1:7" ht="15.75" thickBot="1" x14ac:dyDescent="0.3">
      <c r="A671" s="12" t="s">
        <v>115</v>
      </c>
      <c r="B671" s="13">
        <v>45569</v>
      </c>
      <c r="C671" s="14">
        <v>35.06</v>
      </c>
      <c r="D671" s="14">
        <v>34.03</v>
      </c>
      <c r="E671" s="14">
        <v>33.22</v>
      </c>
      <c r="F671">
        <v>1</v>
      </c>
      <c r="G671">
        <v>1</v>
      </c>
    </row>
    <row r="672" spans="1:7" ht="15.75" thickBot="1" x14ac:dyDescent="0.3">
      <c r="A672" s="12" t="s">
        <v>115</v>
      </c>
      <c r="B672" s="13">
        <v>45572</v>
      </c>
      <c r="C672" s="14">
        <v>35.07</v>
      </c>
      <c r="D672" s="14">
        <v>34.06</v>
      </c>
      <c r="E672" s="14">
        <v>33.25</v>
      </c>
      <c r="F672">
        <v>1</v>
      </c>
      <c r="G672">
        <v>1</v>
      </c>
    </row>
    <row r="673" spans="1:7" ht="15.75" thickBot="1" x14ac:dyDescent="0.3">
      <c r="A673" s="12" t="s">
        <v>115</v>
      </c>
      <c r="B673" s="13">
        <v>45573</v>
      </c>
      <c r="C673" s="14">
        <v>35.119999999999997</v>
      </c>
      <c r="D673" s="14">
        <v>34.1</v>
      </c>
      <c r="E673" s="14">
        <v>33.29</v>
      </c>
      <c r="F673">
        <v>1</v>
      </c>
      <c r="G673">
        <v>1</v>
      </c>
    </row>
    <row r="674" spans="1:7" ht="15.75" thickBot="1" x14ac:dyDescent="0.3">
      <c r="A674" s="12" t="s">
        <v>115</v>
      </c>
      <c r="B674" s="13">
        <v>45574</v>
      </c>
      <c r="C674" s="14">
        <v>35.19</v>
      </c>
      <c r="D674" s="14">
        <v>34.15</v>
      </c>
      <c r="E674" s="14">
        <v>33.33</v>
      </c>
      <c r="F674">
        <v>1</v>
      </c>
      <c r="G674">
        <v>1</v>
      </c>
    </row>
    <row r="675" spans="1:7" ht="15.75" thickBot="1" x14ac:dyDescent="0.3">
      <c r="A675" s="12" t="s">
        <v>115</v>
      </c>
      <c r="B675" s="13">
        <v>45575</v>
      </c>
      <c r="C675" s="14">
        <v>35.25</v>
      </c>
      <c r="D675" s="14">
        <v>34.19</v>
      </c>
      <c r="E675" s="14">
        <v>33.369999999999997</v>
      </c>
      <c r="F675">
        <v>1</v>
      </c>
      <c r="G675">
        <v>1</v>
      </c>
    </row>
    <row r="676" spans="1:7" ht="15.75" thickBot="1" x14ac:dyDescent="0.3">
      <c r="A676" s="12" t="s">
        <v>115</v>
      </c>
      <c r="B676" s="13">
        <v>45576</v>
      </c>
      <c r="C676" s="14">
        <v>35.29</v>
      </c>
      <c r="D676" s="14">
        <v>34.24</v>
      </c>
      <c r="E676" s="14">
        <v>33.42</v>
      </c>
      <c r="F676">
        <v>1</v>
      </c>
      <c r="G676">
        <v>1</v>
      </c>
    </row>
    <row r="677" spans="1:7" ht="15.75" thickBot="1" x14ac:dyDescent="0.3">
      <c r="A677" s="12" t="s">
        <v>115</v>
      </c>
      <c r="B677" s="13">
        <v>45579</v>
      </c>
      <c r="C677" s="14">
        <v>35.36</v>
      </c>
      <c r="D677" s="14">
        <v>34.340000000000003</v>
      </c>
      <c r="E677" s="14">
        <v>33.46</v>
      </c>
      <c r="F677">
        <v>1</v>
      </c>
      <c r="G677">
        <v>1</v>
      </c>
    </row>
    <row r="678" spans="1:7" ht="15.75" thickBot="1" x14ac:dyDescent="0.3">
      <c r="A678" s="12" t="s">
        <v>115</v>
      </c>
      <c r="B678" s="13">
        <v>45580</v>
      </c>
      <c r="C678" s="14">
        <v>35.369999999999997</v>
      </c>
      <c r="D678" s="14">
        <v>34.409999999999997</v>
      </c>
      <c r="E678" s="14">
        <v>33.5</v>
      </c>
      <c r="F678">
        <v>1</v>
      </c>
      <c r="G678">
        <v>1</v>
      </c>
    </row>
    <row r="679" spans="1:7" ht="15.75" thickBot="1" x14ac:dyDescent="0.3">
      <c r="A679" s="12" t="s">
        <v>115</v>
      </c>
      <c r="B679" s="13">
        <v>45581</v>
      </c>
      <c r="C679" s="14">
        <v>35.4</v>
      </c>
      <c r="D679" s="14">
        <v>34.53</v>
      </c>
      <c r="E679" s="14">
        <v>33.53</v>
      </c>
      <c r="F679">
        <v>1</v>
      </c>
      <c r="G679">
        <v>1</v>
      </c>
    </row>
    <row r="680" spans="1:7" ht="15.75" thickBot="1" x14ac:dyDescent="0.3">
      <c r="A680" s="12" t="s">
        <v>115</v>
      </c>
      <c r="B680" s="13">
        <v>45582</v>
      </c>
      <c r="C680" s="14">
        <v>35.409999999999997</v>
      </c>
      <c r="D680" s="14">
        <v>34.619999999999997</v>
      </c>
      <c r="E680" s="14">
        <v>33.56</v>
      </c>
      <c r="F680">
        <v>1</v>
      </c>
      <c r="G680">
        <v>1</v>
      </c>
    </row>
    <row r="681" spans="1:7" ht="15.75" thickBot="1" x14ac:dyDescent="0.3">
      <c r="A681" s="12" t="s">
        <v>115</v>
      </c>
      <c r="B681" s="13">
        <v>45583</v>
      </c>
      <c r="C681" s="14">
        <v>35.43</v>
      </c>
      <c r="D681" s="14">
        <v>34.68</v>
      </c>
      <c r="E681" s="14">
        <v>33.58</v>
      </c>
      <c r="F681">
        <v>1</v>
      </c>
      <c r="G681">
        <v>1</v>
      </c>
    </row>
    <row r="682" spans="1:7" ht="15.75" thickBot="1" x14ac:dyDescent="0.3">
      <c r="A682" s="12" t="s">
        <v>115</v>
      </c>
      <c r="B682" s="13">
        <v>45586</v>
      </c>
      <c r="C682" s="14">
        <v>35.409999999999997</v>
      </c>
      <c r="D682" s="14">
        <v>34.75</v>
      </c>
      <c r="E682" s="14">
        <v>33.58</v>
      </c>
      <c r="F682">
        <v>1</v>
      </c>
      <c r="G682">
        <v>1</v>
      </c>
    </row>
    <row r="683" spans="1:7" ht="15.75" thickBot="1" x14ac:dyDescent="0.3">
      <c r="A683" s="12" t="s">
        <v>115</v>
      </c>
      <c r="B683" s="13">
        <v>45587</v>
      </c>
      <c r="C683" s="14">
        <v>35.29</v>
      </c>
      <c r="D683" s="14">
        <v>34.770000000000003</v>
      </c>
      <c r="E683" s="14">
        <v>33.590000000000003</v>
      </c>
      <c r="F683">
        <v>1</v>
      </c>
      <c r="G683">
        <v>1</v>
      </c>
    </row>
    <row r="684" spans="1:7" ht="15.75" thickBot="1" x14ac:dyDescent="0.3">
      <c r="A684" s="12" t="s">
        <v>115</v>
      </c>
      <c r="B684" s="13">
        <v>45588</v>
      </c>
      <c r="C684" s="14">
        <v>35.17</v>
      </c>
      <c r="D684" s="14">
        <v>34.78</v>
      </c>
      <c r="E684" s="14">
        <v>33.6</v>
      </c>
      <c r="F684">
        <v>1</v>
      </c>
      <c r="G684">
        <v>1</v>
      </c>
    </row>
    <row r="685" spans="1:7" ht="15.75" thickBot="1" x14ac:dyDescent="0.3">
      <c r="A685" s="12" t="s">
        <v>115</v>
      </c>
      <c r="B685" s="13">
        <v>45589</v>
      </c>
      <c r="C685" s="14">
        <v>34.99</v>
      </c>
      <c r="D685" s="14">
        <v>34.78</v>
      </c>
      <c r="E685" s="14">
        <v>33.6</v>
      </c>
      <c r="F685">
        <v>1</v>
      </c>
      <c r="G685">
        <v>1</v>
      </c>
    </row>
    <row r="686" spans="1:7" ht="15.75" thickBot="1" x14ac:dyDescent="0.3">
      <c r="A686" s="12" t="s">
        <v>115</v>
      </c>
      <c r="B686" s="13">
        <v>45590</v>
      </c>
      <c r="C686" s="14">
        <v>34.81</v>
      </c>
      <c r="D686" s="14">
        <v>34.75</v>
      </c>
      <c r="E686" s="14">
        <v>33.590000000000003</v>
      </c>
      <c r="F686">
        <v>1</v>
      </c>
      <c r="G686">
        <v>1</v>
      </c>
    </row>
    <row r="687" spans="1:7" ht="15.75" thickBot="1" x14ac:dyDescent="0.3">
      <c r="A687" s="12" t="s">
        <v>115</v>
      </c>
      <c r="B687" s="13">
        <v>45593</v>
      </c>
      <c r="C687" s="14">
        <v>34.65</v>
      </c>
      <c r="D687" s="14">
        <v>34.75</v>
      </c>
      <c r="E687" s="14">
        <v>33.590000000000003</v>
      </c>
      <c r="F687">
        <v>0</v>
      </c>
      <c r="G687">
        <v>1</v>
      </c>
    </row>
    <row r="688" spans="1:7" ht="15.75" thickBot="1" x14ac:dyDescent="0.3">
      <c r="A688" s="12" t="s">
        <v>115</v>
      </c>
      <c r="B688" s="13">
        <v>45594</v>
      </c>
      <c r="C688" s="14">
        <v>34.49</v>
      </c>
      <c r="D688" s="14">
        <v>34.72</v>
      </c>
      <c r="E688" s="14">
        <v>33.590000000000003</v>
      </c>
      <c r="F688">
        <v>0</v>
      </c>
      <c r="G688">
        <v>1</v>
      </c>
    </row>
    <row r="689" spans="1:7" ht="15.75" thickBot="1" x14ac:dyDescent="0.3">
      <c r="A689" s="12" t="s">
        <v>115</v>
      </c>
      <c r="B689" s="13">
        <v>45595</v>
      </c>
      <c r="C689" s="14">
        <v>34.32</v>
      </c>
      <c r="D689" s="14">
        <v>34.68</v>
      </c>
      <c r="E689" s="14">
        <v>33.58</v>
      </c>
      <c r="F689">
        <v>0</v>
      </c>
      <c r="G689">
        <v>1</v>
      </c>
    </row>
    <row r="690" spans="1:7" ht="15.75" thickBot="1" x14ac:dyDescent="0.3">
      <c r="A690" s="12" t="s">
        <v>115</v>
      </c>
      <c r="B690" s="13">
        <v>45596</v>
      </c>
      <c r="C690" s="14">
        <v>34.19</v>
      </c>
      <c r="D690" s="14">
        <v>34.64</v>
      </c>
      <c r="E690" s="14">
        <v>33.58</v>
      </c>
      <c r="F690">
        <v>0</v>
      </c>
      <c r="G690">
        <v>1</v>
      </c>
    </row>
    <row r="691" spans="1:7" ht="15.75" thickBot="1" x14ac:dyDescent="0.3">
      <c r="A691" s="12" t="s">
        <v>115</v>
      </c>
      <c r="B691" s="13">
        <v>45597</v>
      </c>
      <c r="C691" s="14">
        <v>34.06</v>
      </c>
      <c r="D691" s="14">
        <v>34.58</v>
      </c>
      <c r="E691" s="14">
        <v>33.58</v>
      </c>
      <c r="F691">
        <v>0</v>
      </c>
      <c r="G691">
        <v>1</v>
      </c>
    </row>
    <row r="692" spans="1:7" ht="15.75" thickBot="1" x14ac:dyDescent="0.3">
      <c r="A692" s="12" t="s">
        <v>115</v>
      </c>
      <c r="B692" s="13">
        <v>45600</v>
      </c>
      <c r="C692" s="14">
        <v>33.9</v>
      </c>
      <c r="D692" s="14">
        <v>34.51</v>
      </c>
      <c r="E692" s="14">
        <v>33.57</v>
      </c>
      <c r="F692">
        <v>0</v>
      </c>
      <c r="G692">
        <v>1</v>
      </c>
    </row>
    <row r="693" spans="1:7" ht="15.75" thickBot="1" x14ac:dyDescent="0.3">
      <c r="A693" s="12" t="s">
        <v>115</v>
      </c>
      <c r="B693" s="13">
        <v>45601</v>
      </c>
      <c r="C693" s="14">
        <v>33.76</v>
      </c>
      <c r="D693" s="14">
        <v>34.450000000000003</v>
      </c>
      <c r="E693" s="14">
        <v>33.56</v>
      </c>
      <c r="F693">
        <v>0</v>
      </c>
      <c r="G693">
        <v>1</v>
      </c>
    </row>
    <row r="694" spans="1:7" ht="15.75" thickBot="1" x14ac:dyDescent="0.3">
      <c r="A694" s="12" t="s">
        <v>115</v>
      </c>
      <c r="B694" s="13">
        <v>45602</v>
      </c>
      <c r="C694" s="14">
        <v>33.659999999999997</v>
      </c>
      <c r="D694" s="14">
        <v>34.42</v>
      </c>
      <c r="E694" s="14">
        <v>33.549999999999997</v>
      </c>
      <c r="F694">
        <v>0</v>
      </c>
      <c r="G694">
        <v>1</v>
      </c>
    </row>
    <row r="695" spans="1:7" ht="15.75" thickBot="1" x14ac:dyDescent="0.3">
      <c r="A695" s="12" t="s">
        <v>115</v>
      </c>
      <c r="B695" s="13">
        <v>45603</v>
      </c>
      <c r="C695" s="14">
        <v>33.549999999999997</v>
      </c>
      <c r="D695" s="14">
        <v>34.39</v>
      </c>
      <c r="E695" s="14">
        <v>33.54</v>
      </c>
      <c r="F695">
        <v>0</v>
      </c>
      <c r="G695">
        <v>1</v>
      </c>
    </row>
    <row r="696" spans="1:7" ht="15.75" thickBot="1" x14ac:dyDescent="0.3">
      <c r="A696" s="12" t="s">
        <v>115</v>
      </c>
      <c r="B696" s="13">
        <v>45604</v>
      </c>
      <c r="C696" s="14">
        <v>33.42</v>
      </c>
      <c r="D696" s="14">
        <v>34.33</v>
      </c>
      <c r="E696" s="14">
        <v>33.54</v>
      </c>
      <c r="F696">
        <v>0</v>
      </c>
      <c r="G696">
        <v>1</v>
      </c>
    </row>
    <row r="697" spans="1:7" ht="15.75" thickBot="1" x14ac:dyDescent="0.3">
      <c r="A697" s="12" t="s">
        <v>115</v>
      </c>
      <c r="B697" s="13">
        <v>45607</v>
      </c>
      <c r="C697" s="14">
        <v>33.28</v>
      </c>
      <c r="D697" s="14">
        <v>34.299999999999997</v>
      </c>
      <c r="E697" s="14">
        <v>33.56</v>
      </c>
      <c r="F697">
        <v>0</v>
      </c>
      <c r="G697">
        <v>1</v>
      </c>
    </row>
    <row r="698" spans="1:7" ht="15.75" thickBot="1" x14ac:dyDescent="0.3">
      <c r="A698" s="12" t="s">
        <v>115</v>
      </c>
      <c r="B698" s="13">
        <v>45608</v>
      </c>
      <c r="C698" s="14">
        <v>33.130000000000003</v>
      </c>
      <c r="D698" s="14">
        <v>34.25</v>
      </c>
      <c r="E698" s="14">
        <v>33.56</v>
      </c>
      <c r="F698">
        <v>0</v>
      </c>
      <c r="G698">
        <v>1</v>
      </c>
    </row>
    <row r="699" spans="1:7" ht="15.75" thickBot="1" x14ac:dyDescent="0.3">
      <c r="A699" s="12" t="s">
        <v>115</v>
      </c>
      <c r="B699" s="13">
        <v>45609</v>
      </c>
      <c r="C699" s="14">
        <v>32.96</v>
      </c>
      <c r="D699" s="14">
        <v>34.21</v>
      </c>
      <c r="E699" s="14">
        <v>33.57</v>
      </c>
      <c r="F699">
        <v>0</v>
      </c>
      <c r="G699">
        <v>1</v>
      </c>
    </row>
    <row r="700" spans="1:7" ht="15.75" thickBot="1" x14ac:dyDescent="0.3">
      <c r="A700" s="12" t="s">
        <v>115</v>
      </c>
      <c r="B700" s="13">
        <v>45610</v>
      </c>
      <c r="C700" s="14">
        <v>32.75</v>
      </c>
      <c r="D700" s="14">
        <v>34.159999999999997</v>
      </c>
      <c r="E700" s="14">
        <v>33.57</v>
      </c>
      <c r="F700">
        <v>0</v>
      </c>
      <c r="G700">
        <v>1</v>
      </c>
    </row>
    <row r="701" spans="1:7" ht="15.75" thickBot="1" x14ac:dyDescent="0.3">
      <c r="A701" s="12" t="s">
        <v>115</v>
      </c>
      <c r="B701" s="13">
        <v>45611</v>
      </c>
      <c r="C701" s="14">
        <v>32.520000000000003</v>
      </c>
      <c r="D701" s="14">
        <v>34.1</v>
      </c>
      <c r="E701" s="14">
        <v>33.56</v>
      </c>
      <c r="F701">
        <v>0</v>
      </c>
      <c r="G701">
        <v>1</v>
      </c>
    </row>
    <row r="702" spans="1:7" ht="15.75" thickBot="1" x14ac:dyDescent="0.3">
      <c r="A702" s="12" t="s">
        <v>115</v>
      </c>
      <c r="B702" s="13">
        <v>45614</v>
      </c>
      <c r="C702" s="14">
        <v>32.340000000000003</v>
      </c>
      <c r="D702" s="14">
        <v>34.04</v>
      </c>
      <c r="E702" s="14">
        <v>33.56</v>
      </c>
      <c r="F702">
        <v>0</v>
      </c>
      <c r="G702">
        <v>1</v>
      </c>
    </row>
    <row r="703" spans="1:7" ht="15.75" thickBot="1" x14ac:dyDescent="0.3">
      <c r="A703" s="12" t="s">
        <v>115</v>
      </c>
      <c r="B703" s="13">
        <v>45615</v>
      </c>
      <c r="C703" s="14">
        <v>32.19</v>
      </c>
      <c r="D703" s="14">
        <v>33.97</v>
      </c>
      <c r="E703" s="14">
        <v>33.56</v>
      </c>
      <c r="F703">
        <v>0</v>
      </c>
      <c r="G703">
        <v>1</v>
      </c>
    </row>
    <row r="704" spans="1:7" ht="15.75" thickBot="1" x14ac:dyDescent="0.3">
      <c r="A704" s="12" t="s">
        <v>115</v>
      </c>
      <c r="B704" s="13">
        <v>45616</v>
      </c>
      <c r="C704" s="14">
        <v>32.07</v>
      </c>
      <c r="D704" s="14">
        <v>33.909999999999997</v>
      </c>
      <c r="E704" s="14">
        <v>33.57</v>
      </c>
      <c r="F704">
        <v>0</v>
      </c>
      <c r="G704">
        <v>1</v>
      </c>
    </row>
    <row r="705" spans="1:7" ht="15.75" thickBot="1" x14ac:dyDescent="0.3">
      <c r="A705" s="12" t="s">
        <v>115</v>
      </c>
      <c r="B705" s="13">
        <v>45617</v>
      </c>
      <c r="C705" s="14">
        <v>32</v>
      </c>
      <c r="D705" s="14">
        <v>33.85</v>
      </c>
      <c r="E705" s="14">
        <v>33.590000000000003</v>
      </c>
      <c r="F705">
        <v>0</v>
      </c>
      <c r="G705">
        <v>1</v>
      </c>
    </row>
    <row r="706" spans="1:7" ht="15.75" thickBot="1" x14ac:dyDescent="0.3">
      <c r="A706" s="12" t="s">
        <v>115</v>
      </c>
      <c r="B706" s="13">
        <v>45618</v>
      </c>
      <c r="C706" s="14">
        <v>31.94</v>
      </c>
      <c r="D706" s="14">
        <v>33.78</v>
      </c>
      <c r="E706" s="14">
        <v>33.61</v>
      </c>
      <c r="F706">
        <v>0</v>
      </c>
      <c r="G706">
        <v>1</v>
      </c>
    </row>
    <row r="707" spans="1:7" ht="15.75" thickBot="1" x14ac:dyDescent="0.3">
      <c r="A707" s="12" t="s">
        <v>115</v>
      </c>
      <c r="B707" s="13">
        <v>45621</v>
      </c>
      <c r="C707" s="14">
        <v>31.88</v>
      </c>
      <c r="D707" s="14">
        <v>33.71</v>
      </c>
      <c r="E707" s="14">
        <v>33.619999999999997</v>
      </c>
      <c r="F707">
        <v>0</v>
      </c>
      <c r="G707">
        <v>1</v>
      </c>
    </row>
    <row r="708" spans="1:7" ht="15.75" thickBot="1" x14ac:dyDescent="0.3">
      <c r="A708" s="12" t="s">
        <v>115</v>
      </c>
      <c r="B708" s="13">
        <v>45622</v>
      </c>
      <c r="C708" s="14">
        <v>31.81</v>
      </c>
      <c r="D708" s="14">
        <v>33.630000000000003</v>
      </c>
      <c r="E708" s="14">
        <v>33.65</v>
      </c>
      <c r="F708">
        <v>0</v>
      </c>
      <c r="G708">
        <v>0</v>
      </c>
    </row>
    <row r="709" spans="1:7" ht="15.75" thickBot="1" x14ac:dyDescent="0.3">
      <c r="A709" s="12" t="s">
        <v>115</v>
      </c>
      <c r="B709" s="13">
        <v>45623</v>
      </c>
      <c r="C709" s="14">
        <v>31.75</v>
      </c>
      <c r="D709" s="14">
        <v>33.549999999999997</v>
      </c>
      <c r="E709" s="14">
        <v>33.659999999999997</v>
      </c>
      <c r="F709">
        <v>0</v>
      </c>
      <c r="G709">
        <v>0</v>
      </c>
    </row>
    <row r="710" spans="1:7" ht="15.75" thickBot="1" x14ac:dyDescent="0.3">
      <c r="A710" s="12" t="s">
        <v>115</v>
      </c>
      <c r="B710" s="13">
        <v>45624</v>
      </c>
      <c r="C710" s="14">
        <v>31.69</v>
      </c>
      <c r="D710" s="14">
        <v>33.47</v>
      </c>
      <c r="E710" s="14">
        <v>33.68</v>
      </c>
      <c r="F710">
        <v>0</v>
      </c>
      <c r="G710">
        <v>0</v>
      </c>
    </row>
    <row r="711" spans="1:7" ht="15.75" thickBot="1" x14ac:dyDescent="0.3">
      <c r="A711" s="12" t="s">
        <v>115</v>
      </c>
      <c r="B711" s="13">
        <v>45625</v>
      </c>
      <c r="C711" s="14">
        <v>31.66</v>
      </c>
      <c r="D711" s="14">
        <v>33.39</v>
      </c>
      <c r="E711" s="14">
        <v>33.69</v>
      </c>
      <c r="F711">
        <v>0</v>
      </c>
      <c r="G711">
        <v>0</v>
      </c>
    </row>
    <row r="712" spans="1:7" ht="15.75" thickBot="1" x14ac:dyDescent="0.3">
      <c r="A712" s="12" t="s">
        <v>115</v>
      </c>
      <c r="B712" s="13">
        <v>45628</v>
      </c>
      <c r="C712" s="14">
        <v>31.67</v>
      </c>
      <c r="D712" s="14">
        <v>33.32</v>
      </c>
      <c r="E712" s="14">
        <v>33.700000000000003</v>
      </c>
      <c r="F712">
        <v>0</v>
      </c>
      <c r="G712">
        <v>0</v>
      </c>
    </row>
    <row r="713" spans="1:7" ht="15.75" thickBot="1" x14ac:dyDescent="0.3">
      <c r="A713" s="12" t="s">
        <v>115</v>
      </c>
      <c r="B713" s="13">
        <v>45629</v>
      </c>
      <c r="C713" s="14">
        <v>31.62</v>
      </c>
      <c r="D713" s="14">
        <v>33.22</v>
      </c>
      <c r="E713" s="14">
        <v>33.71</v>
      </c>
      <c r="F713">
        <v>0</v>
      </c>
      <c r="G713">
        <v>0</v>
      </c>
    </row>
    <row r="714" spans="1:7" ht="15.75" thickBot="1" x14ac:dyDescent="0.3">
      <c r="A714" s="12" t="s">
        <v>115</v>
      </c>
      <c r="B714" s="13">
        <v>45630</v>
      </c>
      <c r="C714" s="14">
        <v>31.47</v>
      </c>
      <c r="D714" s="14">
        <v>33.11</v>
      </c>
      <c r="E714" s="14">
        <v>33.71</v>
      </c>
      <c r="F714">
        <v>0</v>
      </c>
      <c r="G714">
        <v>0</v>
      </c>
    </row>
    <row r="715" spans="1:7" ht="15.75" thickBot="1" x14ac:dyDescent="0.3">
      <c r="A715" s="12" t="s">
        <v>115</v>
      </c>
      <c r="B715" s="13">
        <v>45631</v>
      </c>
      <c r="C715" s="14">
        <v>31.38</v>
      </c>
      <c r="D715" s="14">
        <v>33.020000000000003</v>
      </c>
      <c r="E715" s="14">
        <v>33.71</v>
      </c>
      <c r="F715">
        <v>0</v>
      </c>
      <c r="G715">
        <v>0</v>
      </c>
    </row>
    <row r="716" spans="1:7" ht="15.75" thickBot="1" x14ac:dyDescent="0.3">
      <c r="A716" s="12" t="s">
        <v>115</v>
      </c>
      <c r="B716" s="13">
        <v>45632</v>
      </c>
      <c r="C716" s="14">
        <v>31.35</v>
      </c>
      <c r="D716" s="14">
        <v>32.94</v>
      </c>
      <c r="E716" s="14">
        <v>33.72</v>
      </c>
      <c r="F716">
        <v>0</v>
      </c>
      <c r="G716">
        <v>0</v>
      </c>
    </row>
    <row r="717" spans="1:7" ht="15.75" thickBot="1" x14ac:dyDescent="0.3">
      <c r="A717" s="12" t="s">
        <v>115</v>
      </c>
      <c r="B717" s="13">
        <v>45635</v>
      </c>
      <c r="C717" s="14">
        <v>31.31</v>
      </c>
      <c r="D717" s="14">
        <v>32.880000000000003</v>
      </c>
      <c r="E717" s="14">
        <v>33.72</v>
      </c>
      <c r="F717">
        <v>0</v>
      </c>
      <c r="G717">
        <v>0</v>
      </c>
    </row>
    <row r="718" spans="1:7" ht="15.75" thickBot="1" x14ac:dyDescent="0.3">
      <c r="A718" s="12" t="s">
        <v>115</v>
      </c>
      <c r="B718" s="13">
        <v>45636</v>
      </c>
      <c r="C718" s="14">
        <v>31.26</v>
      </c>
      <c r="D718" s="14">
        <v>32.799999999999997</v>
      </c>
      <c r="E718" s="14">
        <v>33.72</v>
      </c>
      <c r="F718">
        <v>0</v>
      </c>
      <c r="G718">
        <v>0</v>
      </c>
    </row>
    <row r="719" spans="1:7" ht="15.75" thickBot="1" x14ac:dyDescent="0.3">
      <c r="A719" s="12" t="s">
        <v>115</v>
      </c>
      <c r="B719" s="13">
        <v>45637</v>
      </c>
      <c r="C719" s="14">
        <v>31.22</v>
      </c>
      <c r="D719" s="14">
        <v>32.71</v>
      </c>
      <c r="E719" s="14">
        <v>33.72</v>
      </c>
      <c r="F719">
        <v>0</v>
      </c>
      <c r="G719">
        <v>0</v>
      </c>
    </row>
    <row r="720" spans="1:7" ht="15.75" thickBot="1" x14ac:dyDescent="0.3">
      <c r="A720" s="12" t="s">
        <v>115</v>
      </c>
      <c r="B720" s="13">
        <v>45638</v>
      </c>
      <c r="C720" s="14">
        <v>31.23</v>
      </c>
      <c r="D720" s="14">
        <v>32.64</v>
      </c>
      <c r="E720" s="14">
        <v>33.72</v>
      </c>
      <c r="F720">
        <v>0</v>
      </c>
      <c r="G720">
        <v>0</v>
      </c>
    </row>
    <row r="721" spans="1:7" ht="15.75" thickBot="1" x14ac:dyDescent="0.3">
      <c r="A721" s="12" t="s">
        <v>115</v>
      </c>
      <c r="B721" s="13">
        <v>45639</v>
      </c>
      <c r="C721" s="14">
        <v>31.25</v>
      </c>
      <c r="D721" s="14">
        <v>32.58</v>
      </c>
      <c r="E721" s="14">
        <v>33.71</v>
      </c>
      <c r="F721">
        <v>0</v>
      </c>
      <c r="G721">
        <v>0</v>
      </c>
    </row>
    <row r="722" spans="1:7" ht="15.75" thickBot="1" x14ac:dyDescent="0.3">
      <c r="A722" s="12" t="s">
        <v>115</v>
      </c>
      <c r="B722" s="13">
        <v>45642</v>
      </c>
      <c r="C722" s="14">
        <v>31.25</v>
      </c>
      <c r="D722" s="14">
        <v>32.51</v>
      </c>
      <c r="E722" s="14">
        <v>33.700000000000003</v>
      </c>
      <c r="F722">
        <v>0</v>
      </c>
      <c r="G722">
        <v>0</v>
      </c>
    </row>
    <row r="723" spans="1:7" ht="15.75" thickBot="1" x14ac:dyDescent="0.3">
      <c r="A723" s="12" t="s">
        <v>115</v>
      </c>
      <c r="B723" s="13">
        <v>45643</v>
      </c>
      <c r="C723" s="14">
        <v>31.29</v>
      </c>
      <c r="D723" s="14">
        <v>32.44</v>
      </c>
      <c r="E723" s="14">
        <v>33.69</v>
      </c>
      <c r="F723">
        <v>0</v>
      </c>
      <c r="G723">
        <v>0</v>
      </c>
    </row>
    <row r="724" spans="1:7" ht="15.75" thickBot="1" x14ac:dyDescent="0.3">
      <c r="A724" s="12" t="s">
        <v>115</v>
      </c>
      <c r="B724" s="13">
        <v>45644</v>
      </c>
      <c r="C724" s="14">
        <v>31.32</v>
      </c>
      <c r="D724" s="14">
        <v>32.36</v>
      </c>
      <c r="E724" s="14">
        <v>33.68</v>
      </c>
      <c r="F724">
        <v>0</v>
      </c>
      <c r="G724">
        <v>0</v>
      </c>
    </row>
    <row r="725" spans="1:7" ht="15.75" thickBot="1" x14ac:dyDescent="0.3">
      <c r="A725" s="12" t="s">
        <v>115</v>
      </c>
      <c r="B725" s="13">
        <v>45645</v>
      </c>
      <c r="C725" s="14">
        <v>31.3</v>
      </c>
      <c r="D725" s="14">
        <v>32.270000000000003</v>
      </c>
      <c r="E725" s="14">
        <v>33.659999999999997</v>
      </c>
      <c r="F725">
        <v>0</v>
      </c>
      <c r="G725">
        <v>0</v>
      </c>
    </row>
    <row r="726" spans="1:7" ht="15.75" thickBot="1" x14ac:dyDescent="0.3">
      <c r="A726" s="12" t="s">
        <v>115</v>
      </c>
      <c r="B726" s="13">
        <v>45646</v>
      </c>
      <c r="C726" s="14">
        <v>31.3</v>
      </c>
      <c r="D726" s="14">
        <v>32.19</v>
      </c>
      <c r="E726" s="14">
        <v>33.65</v>
      </c>
      <c r="F726">
        <v>0</v>
      </c>
      <c r="G726">
        <v>0</v>
      </c>
    </row>
    <row r="727" spans="1:7" ht="15.75" thickBot="1" x14ac:dyDescent="0.3">
      <c r="A727" s="12" t="s">
        <v>115</v>
      </c>
      <c r="B727" s="13">
        <v>45649</v>
      </c>
      <c r="C727" s="14">
        <v>31.3</v>
      </c>
      <c r="D727" s="14">
        <v>32.08</v>
      </c>
      <c r="E727" s="14">
        <v>33.64</v>
      </c>
      <c r="F727">
        <v>0</v>
      </c>
      <c r="G727">
        <v>0</v>
      </c>
    </row>
    <row r="728" spans="1:7" ht="15.75" thickBot="1" x14ac:dyDescent="0.3">
      <c r="A728" s="12" t="s">
        <v>115</v>
      </c>
      <c r="B728" s="13">
        <v>45650</v>
      </c>
      <c r="C728" s="14">
        <v>31.27</v>
      </c>
      <c r="D728" s="14">
        <v>31.99</v>
      </c>
      <c r="E728" s="14">
        <v>33.619999999999997</v>
      </c>
      <c r="F728">
        <v>0</v>
      </c>
      <c r="G728">
        <v>0</v>
      </c>
    </row>
    <row r="729" spans="1:7" ht="15.75" thickBot="1" x14ac:dyDescent="0.3">
      <c r="A729" s="12" t="s">
        <v>115</v>
      </c>
      <c r="B729" s="13">
        <v>45651</v>
      </c>
      <c r="C729" s="14">
        <v>31.26</v>
      </c>
      <c r="D729" s="14">
        <v>31.9</v>
      </c>
      <c r="E729" s="14">
        <v>33.590000000000003</v>
      </c>
      <c r="F729">
        <v>0</v>
      </c>
      <c r="G729">
        <v>0</v>
      </c>
    </row>
    <row r="730" spans="1:7" ht="15.75" thickBot="1" x14ac:dyDescent="0.3">
      <c r="A730" s="12" t="s">
        <v>115</v>
      </c>
      <c r="B730" s="13">
        <v>45652</v>
      </c>
      <c r="C730" s="14">
        <v>31.24</v>
      </c>
      <c r="D730" s="14">
        <v>31.8</v>
      </c>
      <c r="E730" s="14">
        <v>33.56</v>
      </c>
      <c r="F730">
        <v>0</v>
      </c>
      <c r="G730">
        <v>0</v>
      </c>
    </row>
    <row r="731" spans="1:7" ht="15.75" thickBot="1" x14ac:dyDescent="0.3">
      <c r="A731" s="12" t="s">
        <v>115</v>
      </c>
      <c r="B731" s="13">
        <v>45653</v>
      </c>
      <c r="C731" s="14">
        <v>31.21</v>
      </c>
      <c r="D731" s="14">
        <v>31.7</v>
      </c>
      <c r="E731" s="14">
        <v>33.53</v>
      </c>
      <c r="F731">
        <v>0</v>
      </c>
      <c r="G731">
        <v>0</v>
      </c>
    </row>
    <row r="732" spans="1:7" ht="15.75" thickBot="1" x14ac:dyDescent="0.3">
      <c r="A732" s="12" t="s">
        <v>115</v>
      </c>
      <c r="B732" s="13">
        <v>45656</v>
      </c>
      <c r="C732" s="14">
        <v>31.16</v>
      </c>
      <c r="D732" s="14">
        <v>31.62</v>
      </c>
      <c r="E732" s="14">
        <v>33.5</v>
      </c>
      <c r="F732">
        <v>0</v>
      </c>
      <c r="G732">
        <v>0</v>
      </c>
    </row>
    <row r="733" spans="1:7" ht="15.75" thickBot="1" x14ac:dyDescent="0.3">
      <c r="A733" s="12" t="s">
        <v>115</v>
      </c>
      <c r="B733" s="13">
        <v>45657</v>
      </c>
      <c r="C733" s="14">
        <v>31.14</v>
      </c>
      <c r="D733" s="14">
        <v>31.56</v>
      </c>
      <c r="E733" s="14">
        <v>33.47</v>
      </c>
      <c r="F733">
        <v>0</v>
      </c>
      <c r="G733">
        <v>0</v>
      </c>
    </row>
    <row r="734" spans="1:7" ht="15.75" thickBot="1" x14ac:dyDescent="0.3">
      <c r="A734" s="12" t="s">
        <v>115</v>
      </c>
      <c r="B734" s="13">
        <v>45659</v>
      </c>
      <c r="C734" s="14">
        <v>31.14</v>
      </c>
      <c r="D734" s="14">
        <v>31.5</v>
      </c>
      <c r="E734" s="14">
        <v>33.44</v>
      </c>
      <c r="F734">
        <v>0</v>
      </c>
      <c r="G734">
        <v>0</v>
      </c>
    </row>
    <row r="735" spans="1:7" ht="15.75" thickBot="1" x14ac:dyDescent="0.3">
      <c r="A735" s="12" t="s">
        <v>115</v>
      </c>
      <c r="B735" s="13">
        <v>45660</v>
      </c>
      <c r="C735" s="14">
        <v>31.09</v>
      </c>
      <c r="D735" s="14">
        <v>31.46</v>
      </c>
      <c r="E735" s="14">
        <v>33.409999999999997</v>
      </c>
      <c r="F735">
        <v>0</v>
      </c>
      <c r="G735">
        <v>0</v>
      </c>
    </row>
    <row r="736" spans="1:7" ht="15.75" thickBot="1" x14ac:dyDescent="0.3">
      <c r="A736" s="12" t="s">
        <v>115</v>
      </c>
      <c r="B736" s="13">
        <v>45663</v>
      </c>
      <c r="C736" s="14">
        <v>30.96</v>
      </c>
      <c r="D736" s="14">
        <v>31.4</v>
      </c>
      <c r="E736" s="14">
        <v>33.380000000000003</v>
      </c>
      <c r="F736">
        <v>0</v>
      </c>
      <c r="G736">
        <v>0</v>
      </c>
    </row>
    <row r="737" spans="1:7" ht="15.75" thickBot="1" x14ac:dyDescent="0.3">
      <c r="A737" s="12" t="s">
        <v>115</v>
      </c>
      <c r="B737" s="13">
        <v>45664</v>
      </c>
      <c r="C737" s="14">
        <v>30.77</v>
      </c>
      <c r="D737" s="14">
        <v>31.33</v>
      </c>
      <c r="E737" s="14">
        <v>33.340000000000003</v>
      </c>
      <c r="F737">
        <v>0</v>
      </c>
      <c r="G737">
        <v>0</v>
      </c>
    </row>
    <row r="738" spans="1:7" ht="15.75" thickBot="1" x14ac:dyDescent="0.3">
      <c r="A738" s="12" t="s">
        <v>115</v>
      </c>
      <c r="B738" s="13">
        <v>45665</v>
      </c>
      <c r="C738" s="14">
        <v>30.61</v>
      </c>
      <c r="D738" s="14">
        <v>31.25</v>
      </c>
      <c r="E738" s="14">
        <v>33.299999999999997</v>
      </c>
      <c r="F738">
        <v>0</v>
      </c>
      <c r="G738">
        <v>0</v>
      </c>
    </row>
    <row r="739" spans="1:7" ht="15.75" thickBot="1" x14ac:dyDescent="0.3">
      <c r="A739" s="12" t="s">
        <v>115</v>
      </c>
      <c r="B739" s="13">
        <v>45666</v>
      </c>
      <c r="C739" s="14">
        <v>30.47</v>
      </c>
      <c r="D739" s="14">
        <v>31.17</v>
      </c>
      <c r="E739" s="14">
        <v>33.25</v>
      </c>
      <c r="F739">
        <v>0</v>
      </c>
      <c r="G739">
        <v>0</v>
      </c>
    </row>
    <row r="740" spans="1:7" ht="15.75" thickBot="1" x14ac:dyDescent="0.3">
      <c r="A740" s="12" t="s">
        <v>115</v>
      </c>
      <c r="B740" s="13">
        <v>45667</v>
      </c>
      <c r="C740" s="14">
        <v>30.29</v>
      </c>
      <c r="D740" s="14">
        <v>31.08</v>
      </c>
      <c r="E740" s="14">
        <v>33.200000000000003</v>
      </c>
      <c r="F740">
        <v>0</v>
      </c>
      <c r="G740">
        <v>0</v>
      </c>
    </row>
    <row r="741" spans="1:7" ht="15.75" thickBot="1" x14ac:dyDescent="0.3">
      <c r="A741" s="12" t="s">
        <v>115</v>
      </c>
      <c r="B741" s="13">
        <v>45670</v>
      </c>
      <c r="C741" s="14">
        <v>30.12</v>
      </c>
      <c r="D741" s="14">
        <v>31</v>
      </c>
      <c r="E741" s="14">
        <v>33.15</v>
      </c>
      <c r="F741">
        <v>0</v>
      </c>
      <c r="G741">
        <v>0</v>
      </c>
    </row>
    <row r="742" spans="1:7" ht="15.75" thickBot="1" x14ac:dyDescent="0.3">
      <c r="A742" s="12" t="s">
        <v>105</v>
      </c>
      <c r="B742" s="13">
        <v>45517</v>
      </c>
      <c r="C742" s="14">
        <v>21.07</v>
      </c>
      <c r="D742" s="14">
        <v>19.93</v>
      </c>
      <c r="E742" s="14">
        <v>18.899999999999999</v>
      </c>
      <c r="F742">
        <v>1</v>
      </c>
      <c r="G742">
        <v>1</v>
      </c>
    </row>
    <row r="743" spans="1:7" ht="15.75" thickBot="1" x14ac:dyDescent="0.3">
      <c r="A743" s="12" t="s">
        <v>105</v>
      </c>
      <c r="B743" s="13">
        <v>45518</v>
      </c>
      <c r="C743" s="14">
        <v>21.1</v>
      </c>
      <c r="D743" s="14">
        <v>19.989999999999998</v>
      </c>
      <c r="E743" s="14">
        <v>18.93</v>
      </c>
      <c r="F743">
        <v>1</v>
      </c>
      <c r="G743">
        <v>1</v>
      </c>
    </row>
    <row r="744" spans="1:7" ht="15.75" thickBot="1" x14ac:dyDescent="0.3">
      <c r="A744" s="12" t="s">
        <v>105</v>
      </c>
      <c r="B744" s="13">
        <v>45519</v>
      </c>
      <c r="C744" s="14">
        <v>21.14</v>
      </c>
      <c r="D744" s="14">
        <v>20.04</v>
      </c>
      <c r="E744" s="14">
        <v>18.97</v>
      </c>
      <c r="F744">
        <v>1</v>
      </c>
      <c r="G744">
        <v>1</v>
      </c>
    </row>
    <row r="745" spans="1:7" ht="15.75" thickBot="1" x14ac:dyDescent="0.3">
      <c r="A745" s="12" t="s">
        <v>105</v>
      </c>
      <c r="B745" s="13">
        <v>45520</v>
      </c>
      <c r="C745" s="14">
        <v>21.23</v>
      </c>
      <c r="D745" s="14">
        <v>20.11</v>
      </c>
      <c r="E745" s="14">
        <v>19.010000000000002</v>
      </c>
      <c r="F745">
        <v>1</v>
      </c>
      <c r="G745">
        <v>1</v>
      </c>
    </row>
    <row r="746" spans="1:7" ht="15.75" thickBot="1" x14ac:dyDescent="0.3">
      <c r="A746" s="12" t="s">
        <v>105</v>
      </c>
      <c r="B746" s="13">
        <v>45523</v>
      </c>
      <c r="C746" s="14">
        <v>21.3</v>
      </c>
      <c r="D746" s="14">
        <v>20.18</v>
      </c>
      <c r="E746" s="14">
        <v>19.05</v>
      </c>
      <c r="F746">
        <v>1</v>
      </c>
      <c r="G746">
        <v>1</v>
      </c>
    </row>
    <row r="747" spans="1:7" ht="15.75" thickBot="1" x14ac:dyDescent="0.3">
      <c r="A747" s="12" t="s">
        <v>105</v>
      </c>
      <c r="B747" s="13">
        <v>45524</v>
      </c>
      <c r="C747" s="14">
        <v>21.38</v>
      </c>
      <c r="D747" s="14">
        <v>20.25</v>
      </c>
      <c r="E747" s="14">
        <v>19.09</v>
      </c>
      <c r="F747">
        <v>1</v>
      </c>
      <c r="G747">
        <v>1</v>
      </c>
    </row>
    <row r="748" spans="1:7" ht="15.75" thickBot="1" x14ac:dyDescent="0.3">
      <c r="A748" s="12" t="s">
        <v>105</v>
      </c>
      <c r="B748" s="13">
        <v>45525</v>
      </c>
      <c r="C748" s="14">
        <v>21.46</v>
      </c>
      <c r="D748" s="14">
        <v>20.32</v>
      </c>
      <c r="E748" s="14">
        <v>19.13</v>
      </c>
      <c r="F748">
        <v>1</v>
      </c>
      <c r="G748">
        <v>1</v>
      </c>
    </row>
    <row r="749" spans="1:7" ht="15.75" thickBot="1" x14ac:dyDescent="0.3">
      <c r="A749" s="12" t="s">
        <v>105</v>
      </c>
      <c r="B749" s="13">
        <v>45526</v>
      </c>
      <c r="C749" s="14">
        <v>21.55</v>
      </c>
      <c r="D749" s="14">
        <v>20.38</v>
      </c>
      <c r="E749" s="14">
        <v>19.170000000000002</v>
      </c>
      <c r="F749">
        <v>1</v>
      </c>
      <c r="G749">
        <v>1</v>
      </c>
    </row>
    <row r="750" spans="1:7" ht="15.75" thickBot="1" x14ac:dyDescent="0.3">
      <c r="A750" s="12" t="s">
        <v>105</v>
      </c>
      <c r="B750" s="13">
        <v>45527</v>
      </c>
      <c r="C750" s="14">
        <v>21.63</v>
      </c>
      <c r="D750" s="14">
        <v>20.45</v>
      </c>
      <c r="E750" s="14">
        <v>19.21</v>
      </c>
      <c r="F750">
        <v>1</v>
      </c>
      <c r="G750">
        <v>1</v>
      </c>
    </row>
    <row r="751" spans="1:7" ht="15.75" thickBot="1" x14ac:dyDescent="0.3">
      <c r="A751" s="12" t="s">
        <v>105</v>
      </c>
      <c r="B751" s="13">
        <v>45530</v>
      </c>
      <c r="C751" s="14">
        <v>21.7</v>
      </c>
      <c r="D751" s="14">
        <v>20.53</v>
      </c>
      <c r="E751" s="14">
        <v>19.25</v>
      </c>
      <c r="F751">
        <v>1</v>
      </c>
      <c r="G751">
        <v>1</v>
      </c>
    </row>
    <row r="752" spans="1:7" ht="15.75" thickBot="1" x14ac:dyDescent="0.3">
      <c r="A752" s="12" t="s">
        <v>105</v>
      </c>
      <c r="B752" s="13">
        <v>45531</v>
      </c>
      <c r="C752" s="14">
        <v>21.78</v>
      </c>
      <c r="D752" s="14">
        <v>20.6</v>
      </c>
      <c r="E752" s="14">
        <v>19.28</v>
      </c>
      <c r="F752">
        <v>1</v>
      </c>
      <c r="G752">
        <v>1</v>
      </c>
    </row>
    <row r="753" spans="1:7" ht="15.75" thickBot="1" x14ac:dyDescent="0.3">
      <c r="A753" s="12" t="s">
        <v>105</v>
      </c>
      <c r="B753" s="13">
        <v>45532</v>
      </c>
      <c r="C753" s="14">
        <v>21.81</v>
      </c>
      <c r="D753" s="14">
        <v>20.67</v>
      </c>
      <c r="E753" s="14">
        <v>19.32</v>
      </c>
      <c r="F753">
        <v>1</v>
      </c>
      <c r="G753">
        <v>1</v>
      </c>
    </row>
    <row r="754" spans="1:7" ht="15.75" thickBot="1" x14ac:dyDescent="0.3">
      <c r="A754" s="12" t="s">
        <v>105</v>
      </c>
      <c r="B754" s="13">
        <v>45533</v>
      </c>
      <c r="C754" s="14">
        <v>21.88</v>
      </c>
      <c r="D754" s="14">
        <v>20.75</v>
      </c>
      <c r="E754" s="14">
        <v>19.36</v>
      </c>
      <c r="F754">
        <v>1</v>
      </c>
      <c r="G754">
        <v>1</v>
      </c>
    </row>
    <row r="755" spans="1:7" ht="15.75" thickBot="1" x14ac:dyDescent="0.3">
      <c r="A755" s="12" t="s">
        <v>105</v>
      </c>
      <c r="B755" s="13">
        <v>45534</v>
      </c>
      <c r="C755" s="14">
        <v>21.94</v>
      </c>
      <c r="D755" s="14">
        <v>20.84</v>
      </c>
      <c r="E755" s="14">
        <v>19.399999999999999</v>
      </c>
      <c r="F755">
        <v>1</v>
      </c>
      <c r="G755">
        <v>1</v>
      </c>
    </row>
    <row r="756" spans="1:7" ht="15.75" thickBot="1" x14ac:dyDescent="0.3">
      <c r="A756" s="12" t="s">
        <v>105</v>
      </c>
      <c r="B756" s="13">
        <v>45539</v>
      </c>
      <c r="C756" s="14">
        <v>22.05</v>
      </c>
      <c r="D756" s="14">
        <v>20.93</v>
      </c>
      <c r="E756" s="14">
        <v>19.440000000000001</v>
      </c>
      <c r="F756">
        <v>1</v>
      </c>
      <c r="G756">
        <v>1</v>
      </c>
    </row>
    <row r="757" spans="1:7" ht="15.75" thickBot="1" x14ac:dyDescent="0.3">
      <c r="A757" s="12" t="s">
        <v>105</v>
      </c>
      <c r="B757" s="13">
        <v>45540</v>
      </c>
      <c r="C757" s="14">
        <v>22.14</v>
      </c>
      <c r="D757" s="14">
        <v>21.02</v>
      </c>
      <c r="E757" s="14">
        <v>19.48</v>
      </c>
      <c r="F757">
        <v>1</v>
      </c>
      <c r="G757">
        <v>1</v>
      </c>
    </row>
    <row r="758" spans="1:7" ht="15.75" thickBot="1" x14ac:dyDescent="0.3">
      <c r="A758" s="12" t="s">
        <v>105</v>
      </c>
      <c r="B758" s="13">
        <v>45541</v>
      </c>
      <c r="C758" s="14">
        <v>22.22</v>
      </c>
      <c r="D758" s="14">
        <v>21.1</v>
      </c>
      <c r="E758" s="14">
        <v>19.52</v>
      </c>
      <c r="F758">
        <v>1</v>
      </c>
      <c r="G758">
        <v>1</v>
      </c>
    </row>
    <row r="759" spans="1:7" ht="15.75" thickBot="1" x14ac:dyDescent="0.3">
      <c r="A759" s="12" t="s">
        <v>105</v>
      </c>
      <c r="B759" s="13">
        <v>45544</v>
      </c>
      <c r="C759" s="14">
        <v>22.28</v>
      </c>
      <c r="D759" s="14">
        <v>21.18</v>
      </c>
      <c r="E759" s="14">
        <v>19.55</v>
      </c>
      <c r="F759">
        <v>1</v>
      </c>
      <c r="G759">
        <v>1</v>
      </c>
    </row>
    <row r="760" spans="1:7" ht="15.75" thickBot="1" x14ac:dyDescent="0.3">
      <c r="A760" s="12" t="s">
        <v>105</v>
      </c>
      <c r="B760" s="13">
        <v>45545</v>
      </c>
      <c r="C760" s="14">
        <v>22.31</v>
      </c>
      <c r="D760" s="14">
        <v>21.25</v>
      </c>
      <c r="E760" s="14">
        <v>19.579999999999998</v>
      </c>
      <c r="F760">
        <v>1</v>
      </c>
      <c r="G760">
        <v>1</v>
      </c>
    </row>
    <row r="761" spans="1:7" ht="15.75" thickBot="1" x14ac:dyDescent="0.3">
      <c r="A761" s="12" t="s">
        <v>105</v>
      </c>
      <c r="B761" s="13">
        <v>45546</v>
      </c>
      <c r="C761" s="14">
        <v>22.35</v>
      </c>
      <c r="D761" s="14">
        <v>21.32</v>
      </c>
      <c r="E761" s="14">
        <v>19.61</v>
      </c>
      <c r="F761">
        <v>1</v>
      </c>
      <c r="G761">
        <v>1</v>
      </c>
    </row>
    <row r="762" spans="1:7" ht="15.75" thickBot="1" x14ac:dyDescent="0.3">
      <c r="A762" s="12" t="s">
        <v>105</v>
      </c>
      <c r="B762" s="13">
        <v>45547</v>
      </c>
      <c r="C762" s="14">
        <v>22.36</v>
      </c>
      <c r="D762" s="14">
        <v>21.37</v>
      </c>
      <c r="E762" s="14">
        <v>19.64</v>
      </c>
      <c r="F762">
        <v>1</v>
      </c>
      <c r="G762">
        <v>1</v>
      </c>
    </row>
    <row r="763" spans="1:7" ht="15.75" thickBot="1" x14ac:dyDescent="0.3">
      <c r="A763" s="12" t="s">
        <v>105</v>
      </c>
      <c r="B763" s="13">
        <v>45548</v>
      </c>
      <c r="C763" s="14">
        <v>22.38</v>
      </c>
      <c r="D763" s="14">
        <v>21.42</v>
      </c>
      <c r="E763" s="14">
        <v>19.670000000000002</v>
      </c>
      <c r="F763">
        <v>1</v>
      </c>
      <c r="G763">
        <v>1</v>
      </c>
    </row>
    <row r="764" spans="1:7" ht="15.75" thickBot="1" x14ac:dyDescent="0.3">
      <c r="A764" s="12" t="s">
        <v>105</v>
      </c>
      <c r="B764" s="13">
        <v>45551</v>
      </c>
      <c r="C764" s="14">
        <v>22.38</v>
      </c>
      <c r="D764" s="14">
        <v>21.46</v>
      </c>
      <c r="E764" s="14">
        <v>19.7</v>
      </c>
      <c r="F764">
        <v>1</v>
      </c>
      <c r="G764">
        <v>1</v>
      </c>
    </row>
    <row r="765" spans="1:7" ht="15.75" thickBot="1" x14ac:dyDescent="0.3">
      <c r="A765" s="12" t="s">
        <v>105</v>
      </c>
      <c r="B765" s="13">
        <v>45552</v>
      </c>
      <c r="C765" s="14">
        <v>22.36</v>
      </c>
      <c r="D765" s="14">
        <v>21.51</v>
      </c>
      <c r="E765" s="14">
        <v>19.72</v>
      </c>
      <c r="F765">
        <v>1</v>
      </c>
      <c r="G765">
        <v>1</v>
      </c>
    </row>
    <row r="766" spans="1:7" ht="15.75" thickBot="1" x14ac:dyDescent="0.3">
      <c r="A766" s="12" t="s">
        <v>105</v>
      </c>
      <c r="B766" s="13">
        <v>45553</v>
      </c>
      <c r="C766" s="14">
        <v>22.35</v>
      </c>
      <c r="D766" s="14">
        <v>21.57</v>
      </c>
      <c r="E766" s="14">
        <v>19.75</v>
      </c>
      <c r="F766">
        <v>1</v>
      </c>
      <c r="G766">
        <v>1</v>
      </c>
    </row>
    <row r="767" spans="1:7" ht="15.75" thickBot="1" x14ac:dyDescent="0.3">
      <c r="A767" s="12" t="s">
        <v>105</v>
      </c>
      <c r="B767" s="13">
        <v>45554</v>
      </c>
      <c r="C767" s="14">
        <v>22.35</v>
      </c>
      <c r="D767" s="14">
        <v>21.61</v>
      </c>
      <c r="E767" s="14">
        <v>19.77</v>
      </c>
      <c r="F767">
        <v>1</v>
      </c>
      <c r="G767">
        <v>1</v>
      </c>
    </row>
    <row r="768" spans="1:7" ht="15.75" thickBot="1" x14ac:dyDescent="0.3">
      <c r="A768" s="12" t="s">
        <v>105</v>
      </c>
      <c r="B768" s="13">
        <v>45555</v>
      </c>
      <c r="C768" s="14">
        <v>22.35</v>
      </c>
      <c r="D768" s="14">
        <v>21.66</v>
      </c>
      <c r="E768" s="14">
        <v>19.8</v>
      </c>
      <c r="F768">
        <v>1</v>
      </c>
      <c r="G768">
        <v>1</v>
      </c>
    </row>
    <row r="769" spans="1:7" ht="15.75" thickBot="1" x14ac:dyDescent="0.3">
      <c r="A769" s="12" t="s">
        <v>105</v>
      </c>
      <c r="B769" s="13">
        <v>45558</v>
      </c>
      <c r="C769" s="14">
        <v>22.35</v>
      </c>
      <c r="D769" s="14">
        <v>21.71</v>
      </c>
      <c r="E769" s="14">
        <v>19.82</v>
      </c>
      <c r="F769">
        <v>1</v>
      </c>
      <c r="G769">
        <v>1</v>
      </c>
    </row>
    <row r="770" spans="1:7" ht="15.75" thickBot="1" x14ac:dyDescent="0.3">
      <c r="A770" s="12" t="s">
        <v>105</v>
      </c>
      <c r="B770" s="13">
        <v>45559</v>
      </c>
      <c r="C770" s="14">
        <v>22.34</v>
      </c>
      <c r="D770" s="14">
        <v>21.75</v>
      </c>
      <c r="E770" s="14">
        <v>19.850000000000001</v>
      </c>
      <c r="F770">
        <v>1</v>
      </c>
      <c r="G770">
        <v>1</v>
      </c>
    </row>
    <row r="771" spans="1:7" ht="15.75" thickBot="1" x14ac:dyDescent="0.3">
      <c r="A771" s="12" t="s">
        <v>105</v>
      </c>
      <c r="B771" s="13">
        <v>45560</v>
      </c>
      <c r="C771" s="14">
        <v>22.35</v>
      </c>
      <c r="D771" s="14">
        <v>21.8</v>
      </c>
      <c r="E771" s="14">
        <v>19.87</v>
      </c>
      <c r="F771">
        <v>1</v>
      </c>
      <c r="G771">
        <v>1</v>
      </c>
    </row>
    <row r="772" spans="1:7" ht="15.75" thickBot="1" x14ac:dyDescent="0.3">
      <c r="A772" s="12" t="s">
        <v>105</v>
      </c>
      <c r="B772" s="13">
        <v>45561</v>
      </c>
      <c r="C772" s="14">
        <v>22.4</v>
      </c>
      <c r="D772" s="14">
        <v>21.86</v>
      </c>
      <c r="E772" s="14">
        <v>19.91</v>
      </c>
      <c r="F772">
        <v>1</v>
      </c>
      <c r="G772">
        <v>1</v>
      </c>
    </row>
    <row r="773" spans="1:7" ht="15.75" thickBot="1" x14ac:dyDescent="0.3">
      <c r="A773" s="12" t="s">
        <v>105</v>
      </c>
      <c r="B773" s="13">
        <v>45562</v>
      </c>
      <c r="C773" s="14">
        <v>22.45</v>
      </c>
      <c r="D773" s="14">
        <v>21.91</v>
      </c>
      <c r="E773" s="14">
        <v>19.940000000000001</v>
      </c>
      <c r="F773">
        <v>1</v>
      </c>
      <c r="G773">
        <v>1</v>
      </c>
    </row>
    <row r="774" spans="1:7" ht="15.75" thickBot="1" x14ac:dyDescent="0.3">
      <c r="A774" s="12" t="s">
        <v>105</v>
      </c>
      <c r="B774" s="13">
        <v>45565</v>
      </c>
      <c r="C774" s="14">
        <v>22.49</v>
      </c>
      <c r="D774" s="14">
        <v>21.96</v>
      </c>
      <c r="E774" s="14">
        <v>19.98</v>
      </c>
      <c r="F774">
        <v>1</v>
      </c>
      <c r="G774">
        <v>1</v>
      </c>
    </row>
    <row r="775" spans="1:7" ht="15.75" thickBot="1" x14ac:dyDescent="0.3">
      <c r="A775" s="12" t="s">
        <v>105</v>
      </c>
      <c r="B775" s="13">
        <v>45566</v>
      </c>
      <c r="C775" s="14">
        <v>22.5</v>
      </c>
      <c r="D775" s="14">
        <v>22.02</v>
      </c>
      <c r="E775" s="14">
        <v>20.010000000000002</v>
      </c>
      <c r="F775">
        <v>1</v>
      </c>
      <c r="G775">
        <v>1</v>
      </c>
    </row>
    <row r="776" spans="1:7" ht="15.75" thickBot="1" x14ac:dyDescent="0.3">
      <c r="A776" s="12" t="s">
        <v>105</v>
      </c>
      <c r="B776" s="13">
        <v>45567</v>
      </c>
      <c r="C776" s="14">
        <v>22.52</v>
      </c>
      <c r="D776" s="14">
        <v>22.05</v>
      </c>
      <c r="E776" s="14">
        <v>20.04</v>
      </c>
      <c r="F776">
        <v>1</v>
      </c>
      <c r="G776">
        <v>1</v>
      </c>
    </row>
    <row r="777" spans="1:7" ht="15.75" thickBot="1" x14ac:dyDescent="0.3">
      <c r="A777" s="12" t="s">
        <v>105</v>
      </c>
      <c r="B777" s="13">
        <v>45568</v>
      </c>
      <c r="C777" s="14">
        <v>22.55</v>
      </c>
      <c r="D777" s="14">
        <v>22.1</v>
      </c>
      <c r="E777" s="14">
        <v>20.07</v>
      </c>
      <c r="F777">
        <v>1</v>
      </c>
      <c r="G777">
        <v>1</v>
      </c>
    </row>
    <row r="778" spans="1:7" ht="15.75" thickBot="1" x14ac:dyDescent="0.3">
      <c r="A778" s="12" t="s">
        <v>105</v>
      </c>
      <c r="B778" s="13">
        <v>45569</v>
      </c>
      <c r="C778" s="14">
        <v>22.57</v>
      </c>
      <c r="D778" s="14">
        <v>22.13</v>
      </c>
      <c r="E778" s="14">
        <v>20.100000000000001</v>
      </c>
      <c r="F778">
        <v>1</v>
      </c>
      <c r="G778">
        <v>1</v>
      </c>
    </row>
    <row r="779" spans="1:7" ht="15.75" thickBot="1" x14ac:dyDescent="0.3">
      <c r="A779" s="12" t="s">
        <v>105</v>
      </c>
      <c r="B779" s="13">
        <v>45572</v>
      </c>
      <c r="C779" s="14">
        <v>22.59</v>
      </c>
      <c r="D779" s="14">
        <v>22.16</v>
      </c>
      <c r="E779" s="14">
        <v>20.13</v>
      </c>
      <c r="F779">
        <v>1</v>
      </c>
      <c r="G779">
        <v>1</v>
      </c>
    </row>
    <row r="780" spans="1:7" ht="15.75" thickBot="1" x14ac:dyDescent="0.3">
      <c r="A780" s="12" t="s">
        <v>105</v>
      </c>
      <c r="B780" s="13">
        <v>45573</v>
      </c>
      <c r="C780" s="14">
        <v>22.62</v>
      </c>
      <c r="D780" s="14">
        <v>22.2</v>
      </c>
      <c r="E780" s="14">
        <v>20.149999999999999</v>
      </c>
      <c r="F780">
        <v>1</v>
      </c>
      <c r="G780">
        <v>1</v>
      </c>
    </row>
    <row r="781" spans="1:7" ht="15.75" thickBot="1" x14ac:dyDescent="0.3">
      <c r="A781" s="12" t="s">
        <v>105</v>
      </c>
      <c r="B781" s="13">
        <v>45574</v>
      </c>
      <c r="C781" s="14">
        <v>22.65</v>
      </c>
      <c r="D781" s="14">
        <v>22.23</v>
      </c>
      <c r="E781" s="14">
        <v>20.18</v>
      </c>
      <c r="F781">
        <v>1</v>
      </c>
      <c r="G781">
        <v>1</v>
      </c>
    </row>
    <row r="782" spans="1:7" ht="15.75" thickBot="1" x14ac:dyDescent="0.3">
      <c r="A782" s="12" t="s">
        <v>105</v>
      </c>
      <c r="B782" s="13">
        <v>45575</v>
      </c>
      <c r="C782" s="14">
        <v>22.7</v>
      </c>
      <c r="D782" s="14">
        <v>22.26</v>
      </c>
      <c r="E782" s="14">
        <v>20.2</v>
      </c>
      <c r="F782">
        <v>1</v>
      </c>
      <c r="G782">
        <v>1</v>
      </c>
    </row>
    <row r="783" spans="1:7" ht="15.75" thickBot="1" x14ac:dyDescent="0.3">
      <c r="A783" s="12" t="s">
        <v>105</v>
      </c>
      <c r="B783" s="13">
        <v>45576</v>
      </c>
      <c r="C783" s="14">
        <v>22.74</v>
      </c>
      <c r="D783" s="14">
        <v>22.28</v>
      </c>
      <c r="E783" s="14">
        <v>20.23</v>
      </c>
      <c r="F783">
        <v>1</v>
      </c>
      <c r="G783">
        <v>1</v>
      </c>
    </row>
    <row r="784" spans="1:7" ht="15.75" thickBot="1" x14ac:dyDescent="0.3">
      <c r="A784" s="12" t="s">
        <v>105</v>
      </c>
      <c r="B784" s="13">
        <v>45579</v>
      </c>
      <c r="C784" s="14">
        <v>22.78</v>
      </c>
      <c r="D784" s="14">
        <v>22.3</v>
      </c>
      <c r="E784" s="14">
        <v>20.260000000000002</v>
      </c>
      <c r="F784">
        <v>1</v>
      </c>
      <c r="G784">
        <v>1</v>
      </c>
    </row>
    <row r="785" spans="1:7" ht="15.75" thickBot="1" x14ac:dyDescent="0.3">
      <c r="A785" s="12" t="s">
        <v>105</v>
      </c>
      <c r="B785" s="13">
        <v>45580</v>
      </c>
      <c r="C785" s="14">
        <v>22.8</v>
      </c>
      <c r="D785" s="14">
        <v>22.32</v>
      </c>
      <c r="E785" s="14">
        <v>20.29</v>
      </c>
      <c r="F785">
        <v>1</v>
      </c>
      <c r="G785">
        <v>1</v>
      </c>
    </row>
    <row r="786" spans="1:7" ht="15.75" thickBot="1" x14ac:dyDescent="0.3">
      <c r="A786" s="12" t="s">
        <v>105</v>
      </c>
      <c r="B786" s="13">
        <v>45581</v>
      </c>
      <c r="C786" s="14">
        <v>22.81</v>
      </c>
      <c r="D786" s="14">
        <v>22.36</v>
      </c>
      <c r="E786" s="14">
        <v>20.32</v>
      </c>
      <c r="F786">
        <v>1</v>
      </c>
      <c r="G786">
        <v>1</v>
      </c>
    </row>
    <row r="787" spans="1:7" ht="15.75" thickBot="1" x14ac:dyDescent="0.3">
      <c r="A787" s="12" t="s">
        <v>105</v>
      </c>
      <c r="B787" s="13">
        <v>45582</v>
      </c>
      <c r="C787" s="14">
        <v>22.8</v>
      </c>
      <c r="D787" s="14">
        <v>22.39</v>
      </c>
      <c r="E787" s="14">
        <v>20.34</v>
      </c>
      <c r="F787">
        <v>1</v>
      </c>
      <c r="G787">
        <v>1</v>
      </c>
    </row>
    <row r="788" spans="1:7" ht="15.75" thickBot="1" x14ac:dyDescent="0.3">
      <c r="A788" s="12" t="s">
        <v>105</v>
      </c>
      <c r="B788" s="13">
        <v>45583</v>
      </c>
      <c r="C788" s="14">
        <v>22.8</v>
      </c>
      <c r="D788" s="14">
        <v>22.43</v>
      </c>
      <c r="E788" s="14">
        <v>20.37</v>
      </c>
      <c r="F788">
        <v>1</v>
      </c>
      <c r="G788">
        <v>1</v>
      </c>
    </row>
    <row r="789" spans="1:7" ht="15.75" thickBot="1" x14ac:dyDescent="0.3">
      <c r="A789" s="12" t="s">
        <v>105</v>
      </c>
      <c r="B789" s="13">
        <v>45586</v>
      </c>
      <c r="C789" s="14">
        <v>22.8</v>
      </c>
      <c r="D789" s="14">
        <v>22.46</v>
      </c>
      <c r="E789" s="14">
        <v>20.39</v>
      </c>
      <c r="F789">
        <v>1</v>
      </c>
      <c r="G789">
        <v>1</v>
      </c>
    </row>
    <row r="790" spans="1:7" ht="15.75" thickBot="1" x14ac:dyDescent="0.3">
      <c r="A790" s="12" t="s">
        <v>105</v>
      </c>
      <c r="B790" s="13">
        <v>45587</v>
      </c>
      <c r="C790" s="14">
        <v>22.8</v>
      </c>
      <c r="D790" s="14">
        <v>22.48</v>
      </c>
      <c r="E790" s="14">
        <v>20.43</v>
      </c>
      <c r="F790">
        <v>1</v>
      </c>
      <c r="G790">
        <v>1</v>
      </c>
    </row>
    <row r="791" spans="1:7" ht="15.75" thickBot="1" x14ac:dyDescent="0.3">
      <c r="A791" s="12" t="s">
        <v>105</v>
      </c>
      <c r="B791" s="13">
        <v>45588</v>
      </c>
      <c r="C791" s="14">
        <v>22.79</v>
      </c>
      <c r="D791" s="14">
        <v>22.51</v>
      </c>
      <c r="E791" s="14">
        <v>20.46</v>
      </c>
      <c r="F791">
        <v>1</v>
      </c>
      <c r="G791">
        <v>1</v>
      </c>
    </row>
    <row r="792" spans="1:7" ht="15.75" thickBot="1" x14ac:dyDescent="0.3">
      <c r="A792" s="12" t="s">
        <v>105</v>
      </c>
      <c r="B792" s="13">
        <v>45589</v>
      </c>
      <c r="C792" s="14">
        <v>22.73</v>
      </c>
      <c r="D792" s="14">
        <v>22.52</v>
      </c>
      <c r="E792" s="14">
        <v>20.48</v>
      </c>
      <c r="F792">
        <v>1</v>
      </c>
      <c r="G792">
        <v>1</v>
      </c>
    </row>
    <row r="793" spans="1:7" ht="15.75" thickBot="1" x14ac:dyDescent="0.3">
      <c r="A793" s="12" t="s">
        <v>105</v>
      </c>
      <c r="B793" s="13">
        <v>45590</v>
      </c>
      <c r="C793" s="14">
        <v>22.67</v>
      </c>
      <c r="D793" s="14">
        <v>22.54</v>
      </c>
      <c r="E793" s="14">
        <v>20.51</v>
      </c>
      <c r="F793">
        <v>1</v>
      </c>
      <c r="G793">
        <v>1</v>
      </c>
    </row>
    <row r="794" spans="1:7" ht="15.75" thickBot="1" x14ac:dyDescent="0.3">
      <c r="A794" s="12" t="s">
        <v>105</v>
      </c>
      <c r="B794" s="13">
        <v>45593</v>
      </c>
      <c r="C794" s="14">
        <v>22.6</v>
      </c>
      <c r="D794" s="14">
        <v>22.55</v>
      </c>
      <c r="E794" s="14">
        <v>20.53</v>
      </c>
      <c r="F794">
        <v>1</v>
      </c>
      <c r="G794">
        <v>1</v>
      </c>
    </row>
    <row r="795" spans="1:7" ht="15.75" thickBot="1" x14ac:dyDescent="0.3">
      <c r="A795" s="12" t="s">
        <v>105</v>
      </c>
      <c r="B795" s="13">
        <v>45594</v>
      </c>
      <c r="C795" s="14">
        <v>22.58</v>
      </c>
      <c r="D795" s="14">
        <v>22.55</v>
      </c>
      <c r="E795" s="14">
        <v>20.55</v>
      </c>
      <c r="F795">
        <v>1</v>
      </c>
      <c r="G795">
        <v>1</v>
      </c>
    </row>
    <row r="796" spans="1:7" ht="15.75" thickBot="1" x14ac:dyDescent="0.3">
      <c r="A796" s="12" t="s">
        <v>105</v>
      </c>
      <c r="B796" s="13">
        <v>45595</v>
      </c>
      <c r="C796" s="14">
        <v>22.56</v>
      </c>
      <c r="D796" s="14">
        <v>22.56</v>
      </c>
      <c r="E796" s="14">
        <v>20.58</v>
      </c>
      <c r="F796">
        <v>1</v>
      </c>
      <c r="G796">
        <v>1</v>
      </c>
    </row>
    <row r="797" spans="1:7" ht="15.75" thickBot="1" x14ac:dyDescent="0.3">
      <c r="A797" s="12" t="s">
        <v>105</v>
      </c>
      <c r="B797" s="13">
        <v>45596</v>
      </c>
      <c r="C797" s="14">
        <v>22.53</v>
      </c>
      <c r="D797" s="14">
        <v>22.56</v>
      </c>
      <c r="E797" s="14">
        <v>20.6</v>
      </c>
      <c r="F797">
        <v>0</v>
      </c>
      <c r="G797">
        <v>1</v>
      </c>
    </row>
    <row r="798" spans="1:7" ht="15.75" thickBot="1" x14ac:dyDescent="0.3">
      <c r="A798" s="12" t="s">
        <v>105</v>
      </c>
      <c r="B798" s="13">
        <v>45597</v>
      </c>
      <c r="C798" s="14">
        <v>22.5</v>
      </c>
      <c r="D798" s="14">
        <v>22.55</v>
      </c>
      <c r="E798" s="14">
        <v>20.61</v>
      </c>
      <c r="F798">
        <v>0</v>
      </c>
      <c r="G798">
        <v>1</v>
      </c>
    </row>
    <row r="799" spans="1:7" ht="15.75" thickBot="1" x14ac:dyDescent="0.3">
      <c r="A799" s="12" t="s">
        <v>105</v>
      </c>
      <c r="B799" s="13">
        <v>45600</v>
      </c>
      <c r="C799" s="14">
        <v>22.47</v>
      </c>
      <c r="D799" s="14">
        <v>22.53</v>
      </c>
      <c r="E799" s="14">
        <v>20.63</v>
      </c>
      <c r="F799">
        <v>0</v>
      </c>
      <c r="G799">
        <v>1</v>
      </c>
    </row>
    <row r="800" spans="1:7" ht="15.75" thickBot="1" x14ac:dyDescent="0.3">
      <c r="A800" s="12" t="s">
        <v>105</v>
      </c>
      <c r="B800" s="13">
        <v>45601</v>
      </c>
      <c r="C800" s="14">
        <v>22.42</v>
      </c>
      <c r="D800" s="14">
        <v>22.51</v>
      </c>
      <c r="E800" s="14">
        <v>20.65</v>
      </c>
      <c r="F800">
        <v>0</v>
      </c>
      <c r="G800">
        <v>1</v>
      </c>
    </row>
    <row r="801" spans="1:7" ht="15.75" thickBot="1" x14ac:dyDescent="0.3">
      <c r="A801" s="12" t="s">
        <v>105</v>
      </c>
      <c r="B801" s="13">
        <v>45602</v>
      </c>
      <c r="C801" s="14">
        <v>22.39</v>
      </c>
      <c r="D801" s="14">
        <v>22.5</v>
      </c>
      <c r="E801" s="14">
        <v>20.67</v>
      </c>
      <c r="F801">
        <v>0</v>
      </c>
      <c r="G801">
        <v>1</v>
      </c>
    </row>
    <row r="802" spans="1:7" ht="15.75" thickBot="1" x14ac:dyDescent="0.3">
      <c r="A802" s="12" t="s">
        <v>105</v>
      </c>
      <c r="B802" s="13">
        <v>45603</v>
      </c>
      <c r="C802" s="14">
        <v>22.34</v>
      </c>
      <c r="D802" s="14">
        <v>22.49</v>
      </c>
      <c r="E802" s="14">
        <v>20.69</v>
      </c>
      <c r="F802">
        <v>0</v>
      </c>
      <c r="G802">
        <v>1</v>
      </c>
    </row>
    <row r="803" spans="1:7" ht="15.75" thickBot="1" x14ac:dyDescent="0.3">
      <c r="A803" s="12" t="s">
        <v>105</v>
      </c>
      <c r="B803" s="13">
        <v>45604</v>
      </c>
      <c r="C803" s="14">
        <v>22.3</v>
      </c>
      <c r="D803" s="14">
        <v>22.48</v>
      </c>
      <c r="E803" s="14">
        <v>20.71</v>
      </c>
      <c r="F803">
        <v>0</v>
      </c>
      <c r="G803">
        <v>1</v>
      </c>
    </row>
    <row r="804" spans="1:7" ht="15.75" thickBot="1" x14ac:dyDescent="0.3">
      <c r="A804" s="12" t="s">
        <v>105</v>
      </c>
      <c r="B804" s="13">
        <v>45607</v>
      </c>
      <c r="C804" s="14">
        <v>22.24</v>
      </c>
      <c r="D804" s="14">
        <v>22.45</v>
      </c>
      <c r="E804" s="14">
        <v>20.73</v>
      </c>
      <c r="F804">
        <v>0</v>
      </c>
      <c r="G804">
        <v>1</v>
      </c>
    </row>
    <row r="805" spans="1:7" ht="15.75" thickBot="1" x14ac:dyDescent="0.3">
      <c r="A805" s="12" t="s">
        <v>105</v>
      </c>
      <c r="B805" s="13">
        <v>45608</v>
      </c>
      <c r="C805" s="14">
        <v>22.18</v>
      </c>
      <c r="D805" s="14">
        <v>22.41</v>
      </c>
      <c r="E805" s="14">
        <v>20.74</v>
      </c>
      <c r="F805">
        <v>0</v>
      </c>
      <c r="G805">
        <v>1</v>
      </c>
    </row>
    <row r="806" spans="1:7" ht="15.75" thickBot="1" x14ac:dyDescent="0.3">
      <c r="A806" s="12" t="s">
        <v>105</v>
      </c>
      <c r="B806" s="13">
        <v>45609</v>
      </c>
      <c r="C806" s="14">
        <v>22.12</v>
      </c>
      <c r="D806" s="14">
        <v>22.39</v>
      </c>
      <c r="E806" s="14">
        <v>20.76</v>
      </c>
      <c r="F806">
        <v>0</v>
      </c>
      <c r="G806">
        <v>1</v>
      </c>
    </row>
    <row r="807" spans="1:7" ht="15.75" thickBot="1" x14ac:dyDescent="0.3">
      <c r="A807" s="12" t="s">
        <v>105</v>
      </c>
      <c r="B807" s="13">
        <v>45610</v>
      </c>
      <c r="C807" s="14">
        <v>22.07</v>
      </c>
      <c r="D807" s="14">
        <v>22.36</v>
      </c>
      <c r="E807" s="14">
        <v>20.77</v>
      </c>
      <c r="F807">
        <v>0</v>
      </c>
      <c r="G807">
        <v>1</v>
      </c>
    </row>
    <row r="808" spans="1:7" ht="15.75" thickBot="1" x14ac:dyDescent="0.3">
      <c r="A808" s="12" t="s">
        <v>105</v>
      </c>
      <c r="B808" s="13">
        <v>45611</v>
      </c>
      <c r="C808" s="14">
        <v>21.97</v>
      </c>
      <c r="D808" s="14">
        <v>22.33</v>
      </c>
      <c r="E808" s="14">
        <v>20.78</v>
      </c>
      <c r="F808">
        <v>0</v>
      </c>
      <c r="G808">
        <v>1</v>
      </c>
    </row>
    <row r="809" spans="1:7" ht="15.75" thickBot="1" x14ac:dyDescent="0.3">
      <c r="A809" s="12" t="s">
        <v>105</v>
      </c>
      <c r="B809" s="13">
        <v>45614</v>
      </c>
      <c r="C809" s="14">
        <v>21.87</v>
      </c>
      <c r="D809" s="14">
        <v>22.29</v>
      </c>
      <c r="E809" s="14">
        <v>20.78</v>
      </c>
      <c r="F809">
        <v>0</v>
      </c>
      <c r="G809">
        <v>1</v>
      </c>
    </row>
    <row r="810" spans="1:7" ht="15.75" thickBot="1" x14ac:dyDescent="0.3">
      <c r="A810" s="12" t="s">
        <v>105</v>
      </c>
      <c r="B810" s="13">
        <v>45615</v>
      </c>
      <c r="C810" s="14">
        <v>21.77</v>
      </c>
      <c r="D810" s="14">
        <v>22.27</v>
      </c>
      <c r="E810" s="14">
        <v>20.8</v>
      </c>
      <c r="F810">
        <v>0</v>
      </c>
      <c r="G810">
        <v>1</v>
      </c>
    </row>
    <row r="811" spans="1:7" ht="15.75" thickBot="1" x14ac:dyDescent="0.3">
      <c r="A811" s="12" t="s">
        <v>105</v>
      </c>
      <c r="B811" s="13">
        <v>45616</v>
      </c>
      <c r="C811" s="14">
        <v>21.68</v>
      </c>
      <c r="D811" s="14">
        <v>22.24</v>
      </c>
      <c r="E811" s="14">
        <v>20.81</v>
      </c>
      <c r="F811">
        <v>0</v>
      </c>
      <c r="G811">
        <v>1</v>
      </c>
    </row>
    <row r="812" spans="1:7" ht="15.75" thickBot="1" x14ac:dyDescent="0.3">
      <c r="A812" s="12" t="s">
        <v>105</v>
      </c>
      <c r="B812" s="13">
        <v>45617</v>
      </c>
      <c r="C812" s="14">
        <v>21.59</v>
      </c>
      <c r="D812" s="14">
        <v>22.22</v>
      </c>
      <c r="E812" s="14">
        <v>20.82</v>
      </c>
      <c r="F812">
        <v>0</v>
      </c>
      <c r="G812">
        <v>1</v>
      </c>
    </row>
    <row r="813" spans="1:7" ht="15.75" thickBot="1" x14ac:dyDescent="0.3">
      <c r="A813" s="12" t="s">
        <v>105</v>
      </c>
      <c r="B813" s="13">
        <v>45618</v>
      </c>
      <c r="C813" s="14">
        <v>21.5</v>
      </c>
      <c r="D813" s="14">
        <v>22.19</v>
      </c>
      <c r="E813" s="14">
        <v>20.84</v>
      </c>
      <c r="F813">
        <v>0</v>
      </c>
      <c r="G813">
        <v>1</v>
      </c>
    </row>
    <row r="814" spans="1:7" ht="15.75" thickBot="1" x14ac:dyDescent="0.3">
      <c r="A814" s="12" t="s">
        <v>105</v>
      </c>
      <c r="B814" s="13">
        <v>45621</v>
      </c>
      <c r="C814" s="14">
        <v>21.42</v>
      </c>
      <c r="D814" s="14">
        <v>22.16</v>
      </c>
      <c r="E814" s="14">
        <v>20.86</v>
      </c>
      <c r="F814">
        <v>0</v>
      </c>
      <c r="G814">
        <v>1</v>
      </c>
    </row>
    <row r="815" spans="1:7" ht="15.75" thickBot="1" x14ac:dyDescent="0.3">
      <c r="A815" s="12" t="s">
        <v>105</v>
      </c>
      <c r="B815" s="13">
        <v>45622</v>
      </c>
      <c r="C815" s="14">
        <v>21.32</v>
      </c>
      <c r="D815" s="14">
        <v>22.14</v>
      </c>
      <c r="E815" s="14">
        <v>20.88</v>
      </c>
      <c r="F815">
        <v>0</v>
      </c>
      <c r="G815">
        <v>1</v>
      </c>
    </row>
    <row r="816" spans="1:7" ht="15.75" thickBot="1" x14ac:dyDescent="0.3">
      <c r="A816" s="12" t="s">
        <v>105</v>
      </c>
      <c r="B816" s="13">
        <v>45623</v>
      </c>
      <c r="C816" s="14">
        <v>21.24</v>
      </c>
      <c r="D816" s="14">
        <v>22.11</v>
      </c>
      <c r="E816" s="14">
        <v>20.9</v>
      </c>
      <c r="F816">
        <v>0</v>
      </c>
      <c r="G816">
        <v>1</v>
      </c>
    </row>
    <row r="817" spans="1:7" ht="15.75" thickBot="1" x14ac:dyDescent="0.3">
      <c r="A817" s="12" t="s">
        <v>105</v>
      </c>
      <c r="B817" s="13">
        <v>45624</v>
      </c>
      <c r="C817" s="14">
        <v>21.17</v>
      </c>
      <c r="D817" s="14">
        <v>22.08</v>
      </c>
      <c r="E817" s="14">
        <v>20.92</v>
      </c>
      <c r="F817">
        <v>0</v>
      </c>
      <c r="G817">
        <v>1</v>
      </c>
    </row>
    <row r="818" spans="1:7" ht="15.75" thickBot="1" x14ac:dyDescent="0.3">
      <c r="A818" s="12" t="s">
        <v>105</v>
      </c>
      <c r="B818" s="13">
        <v>45625</v>
      </c>
      <c r="C818" s="14">
        <v>21.12</v>
      </c>
      <c r="D818" s="14">
        <v>22.06</v>
      </c>
      <c r="E818" s="14">
        <v>20.94</v>
      </c>
      <c r="F818">
        <v>0</v>
      </c>
      <c r="G818">
        <v>1</v>
      </c>
    </row>
    <row r="819" spans="1:7" ht="15.75" thickBot="1" x14ac:dyDescent="0.3">
      <c r="A819" s="12" t="s">
        <v>105</v>
      </c>
      <c r="B819" s="13">
        <v>45628</v>
      </c>
      <c r="C819" s="14">
        <v>21.09</v>
      </c>
      <c r="D819" s="14">
        <v>22.03</v>
      </c>
      <c r="E819" s="14">
        <v>20.95</v>
      </c>
      <c r="F819">
        <v>0</v>
      </c>
      <c r="G819">
        <v>1</v>
      </c>
    </row>
    <row r="820" spans="1:7" ht="15.75" thickBot="1" x14ac:dyDescent="0.3">
      <c r="A820" s="12" t="s">
        <v>105</v>
      </c>
      <c r="B820" s="13">
        <v>45629</v>
      </c>
      <c r="C820" s="14">
        <v>21.09</v>
      </c>
      <c r="D820" s="14">
        <v>22.01</v>
      </c>
      <c r="E820" s="14">
        <v>20.96</v>
      </c>
      <c r="F820">
        <v>0</v>
      </c>
      <c r="G820">
        <v>1</v>
      </c>
    </row>
    <row r="821" spans="1:7" ht="15.75" thickBot="1" x14ac:dyDescent="0.3">
      <c r="A821" s="12" t="s">
        <v>105</v>
      </c>
      <c r="B821" s="13">
        <v>45630</v>
      </c>
      <c r="C821" s="14">
        <v>21.07</v>
      </c>
      <c r="D821" s="14">
        <v>21.99</v>
      </c>
      <c r="E821" s="14">
        <v>20.98</v>
      </c>
      <c r="F821">
        <v>0</v>
      </c>
      <c r="G821">
        <v>1</v>
      </c>
    </row>
    <row r="822" spans="1:7" ht="15.75" thickBot="1" x14ac:dyDescent="0.3">
      <c r="A822" s="12" t="s">
        <v>105</v>
      </c>
      <c r="B822" s="13">
        <v>45631</v>
      </c>
      <c r="C822" s="14">
        <v>21.09</v>
      </c>
      <c r="D822" s="14">
        <v>21.96</v>
      </c>
      <c r="E822" s="14">
        <v>21</v>
      </c>
      <c r="F822">
        <v>0</v>
      </c>
      <c r="G822">
        <v>1</v>
      </c>
    </row>
    <row r="823" spans="1:7" ht="15.75" thickBot="1" x14ac:dyDescent="0.3">
      <c r="A823" s="12" t="s">
        <v>105</v>
      </c>
      <c r="B823" s="13">
        <v>45632</v>
      </c>
      <c r="C823" s="14">
        <v>21.11</v>
      </c>
      <c r="D823" s="14">
        <v>21.94</v>
      </c>
      <c r="E823" s="14">
        <v>21.02</v>
      </c>
      <c r="F823">
        <v>0</v>
      </c>
      <c r="G823">
        <v>1</v>
      </c>
    </row>
    <row r="824" spans="1:7" ht="15.75" thickBot="1" x14ac:dyDescent="0.3">
      <c r="A824" s="12" t="s">
        <v>105</v>
      </c>
      <c r="B824" s="13">
        <v>45635</v>
      </c>
      <c r="C824" s="14">
        <v>21.17</v>
      </c>
      <c r="D824" s="14">
        <v>21.92</v>
      </c>
      <c r="E824" s="14">
        <v>21.04</v>
      </c>
      <c r="F824">
        <v>0</v>
      </c>
      <c r="G824">
        <v>1</v>
      </c>
    </row>
    <row r="825" spans="1:7" ht="15.75" thickBot="1" x14ac:dyDescent="0.3">
      <c r="A825" s="12" t="s">
        <v>105</v>
      </c>
      <c r="B825" s="13">
        <v>45636</v>
      </c>
      <c r="C825" s="14">
        <v>21.27</v>
      </c>
      <c r="D825" s="14">
        <v>21.92</v>
      </c>
      <c r="E825" s="14">
        <v>21.07</v>
      </c>
      <c r="F825">
        <v>0</v>
      </c>
      <c r="G825">
        <v>1</v>
      </c>
    </row>
    <row r="826" spans="1:7" ht="15.75" thickBot="1" x14ac:dyDescent="0.3">
      <c r="A826" s="12" t="s">
        <v>105</v>
      </c>
      <c r="B826" s="13">
        <v>45637</v>
      </c>
      <c r="C826" s="14">
        <v>21.38</v>
      </c>
      <c r="D826" s="14">
        <v>21.93</v>
      </c>
      <c r="E826" s="14">
        <v>21.1</v>
      </c>
      <c r="F826">
        <v>0</v>
      </c>
      <c r="G826">
        <v>1</v>
      </c>
    </row>
    <row r="827" spans="1:7" ht="15.75" thickBot="1" x14ac:dyDescent="0.3">
      <c r="A827" s="12" t="s">
        <v>105</v>
      </c>
      <c r="B827" s="13">
        <v>45638</v>
      </c>
      <c r="C827" s="14">
        <v>21.52</v>
      </c>
      <c r="D827" s="14">
        <v>21.95</v>
      </c>
      <c r="E827" s="14">
        <v>21.14</v>
      </c>
      <c r="F827">
        <v>0</v>
      </c>
      <c r="G827">
        <v>1</v>
      </c>
    </row>
    <row r="828" spans="1:7" ht="15.75" thickBot="1" x14ac:dyDescent="0.3">
      <c r="A828" s="12" t="s">
        <v>105</v>
      </c>
      <c r="B828" s="13">
        <v>45639</v>
      </c>
      <c r="C828" s="14">
        <v>21.68</v>
      </c>
      <c r="D828" s="14">
        <v>21.97</v>
      </c>
      <c r="E828" s="14">
        <v>21.17</v>
      </c>
      <c r="F828">
        <v>0</v>
      </c>
      <c r="G828">
        <v>1</v>
      </c>
    </row>
    <row r="829" spans="1:7" ht="15.75" thickBot="1" x14ac:dyDescent="0.3">
      <c r="A829" s="12" t="s">
        <v>105</v>
      </c>
      <c r="B829" s="13">
        <v>45642</v>
      </c>
      <c r="C829" s="14">
        <v>21.84</v>
      </c>
      <c r="D829" s="14">
        <v>22</v>
      </c>
      <c r="E829" s="14">
        <v>21.2</v>
      </c>
      <c r="F829">
        <v>0</v>
      </c>
      <c r="G829">
        <v>1</v>
      </c>
    </row>
    <row r="830" spans="1:7" ht="15.75" thickBot="1" x14ac:dyDescent="0.3">
      <c r="A830" s="12" t="s">
        <v>105</v>
      </c>
      <c r="B830" s="13">
        <v>45643</v>
      </c>
      <c r="C830" s="14">
        <v>22</v>
      </c>
      <c r="D830" s="14">
        <v>22.02</v>
      </c>
      <c r="E830" s="14">
        <v>21.23</v>
      </c>
      <c r="F830">
        <v>0</v>
      </c>
      <c r="G830">
        <v>1</v>
      </c>
    </row>
    <row r="831" spans="1:7" ht="15.75" thickBot="1" x14ac:dyDescent="0.3">
      <c r="A831" s="12" t="s">
        <v>105</v>
      </c>
      <c r="B831" s="13">
        <v>45644</v>
      </c>
      <c r="C831" s="14">
        <v>22.17</v>
      </c>
      <c r="D831" s="14">
        <v>22.05</v>
      </c>
      <c r="E831" s="14">
        <v>21.26</v>
      </c>
      <c r="F831">
        <v>1</v>
      </c>
      <c r="G831">
        <v>1</v>
      </c>
    </row>
    <row r="832" spans="1:7" ht="15.75" thickBot="1" x14ac:dyDescent="0.3">
      <c r="A832" s="12" t="s">
        <v>105</v>
      </c>
      <c r="B832" s="13">
        <v>45645</v>
      </c>
      <c r="C832" s="14">
        <v>22.31</v>
      </c>
      <c r="D832" s="14">
        <v>22.06</v>
      </c>
      <c r="E832" s="14">
        <v>21.28</v>
      </c>
      <c r="F832">
        <v>1</v>
      </c>
      <c r="G832">
        <v>1</v>
      </c>
    </row>
    <row r="833" spans="1:7" ht="15.75" thickBot="1" x14ac:dyDescent="0.3">
      <c r="A833" s="12" t="s">
        <v>105</v>
      </c>
      <c r="B833" s="13">
        <v>45646</v>
      </c>
      <c r="C833" s="14">
        <v>22.45</v>
      </c>
      <c r="D833" s="14">
        <v>22.07</v>
      </c>
      <c r="E833" s="14">
        <v>21.31</v>
      </c>
      <c r="F833">
        <v>1</v>
      </c>
      <c r="G833">
        <v>1</v>
      </c>
    </row>
    <row r="834" spans="1:7" ht="15.75" thickBot="1" x14ac:dyDescent="0.3">
      <c r="A834" s="12" t="s">
        <v>105</v>
      </c>
      <c r="B834" s="13">
        <v>45649</v>
      </c>
      <c r="C834" s="14">
        <v>22.59</v>
      </c>
      <c r="D834" s="14">
        <v>22.09</v>
      </c>
      <c r="E834" s="14">
        <v>21.33</v>
      </c>
      <c r="F834">
        <v>1</v>
      </c>
      <c r="G834">
        <v>1</v>
      </c>
    </row>
    <row r="835" spans="1:7" ht="15.75" thickBot="1" x14ac:dyDescent="0.3">
      <c r="A835" s="12" t="s">
        <v>105</v>
      </c>
      <c r="B835" s="13">
        <v>45650</v>
      </c>
      <c r="C835" s="14">
        <v>22.72</v>
      </c>
      <c r="D835" s="14">
        <v>22.1</v>
      </c>
      <c r="E835" s="14">
        <v>21.36</v>
      </c>
      <c r="F835">
        <v>1</v>
      </c>
      <c r="G835">
        <v>1</v>
      </c>
    </row>
    <row r="836" spans="1:7" ht="15.75" thickBot="1" x14ac:dyDescent="0.3">
      <c r="A836" s="12" t="s">
        <v>105</v>
      </c>
      <c r="B836" s="13">
        <v>45651</v>
      </c>
      <c r="C836" s="14">
        <v>22.86</v>
      </c>
      <c r="D836" s="14">
        <v>22.13</v>
      </c>
      <c r="E836" s="14">
        <v>21.39</v>
      </c>
      <c r="F836">
        <v>1</v>
      </c>
      <c r="G836">
        <v>1</v>
      </c>
    </row>
    <row r="837" spans="1:7" ht="15.75" thickBot="1" x14ac:dyDescent="0.3">
      <c r="A837" s="12" t="s">
        <v>105</v>
      </c>
      <c r="B837" s="13">
        <v>45652</v>
      </c>
      <c r="C837" s="14">
        <v>23.02</v>
      </c>
      <c r="D837" s="14">
        <v>22.17</v>
      </c>
      <c r="E837" s="14">
        <v>21.42</v>
      </c>
      <c r="F837">
        <v>1</v>
      </c>
      <c r="G837">
        <v>1</v>
      </c>
    </row>
    <row r="838" spans="1:7" ht="15.75" thickBot="1" x14ac:dyDescent="0.3">
      <c r="A838" s="12" t="s">
        <v>105</v>
      </c>
      <c r="B838" s="13">
        <v>45653</v>
      </c>
      <c r="C838" s="14">
        <v>23.21</v>
      </c>
      <c r="D838" s="14">
        <v>22.22</v>
      </c>
      <c r="E838" s="14">
        <v>21.46</v>
      </c>
      <c r="F838">
        <v>1</v>
      </c>
      <c r="G838">
        <v>1</v>
      </c>
    </row>
    <row r="839" spans="1:7" ht="15.75" thickBot="1" x14ac:dyDescent="0.3">
      <c r="A839" s="12" t="s">
        <v>105</v>
      </c>
      <c r="B839" s="13">
        <v>45656</v>
      </c>
      <c r="C839" s="14">
        <v>23.48</v>
      </c>
      <c r="D839" s="14">
        <v>22.3</v>
      </c>
      <c r="E839" s="14">
        <v>21.52</v>
      </c>
      <c r="F839">
        <v>1</v>
      </c>
      <c r="G839">
        <v>1</v>
      </c>
    </row>
    <row r="840" spans="1:7" ht="15.75" thickBot="1" x14ac:dyDescent="0.3">
      <c r="A840" s="12" t="s">
        <v>105</v>
      </c>
      <c r="B840" s="13">
        <v>45657</v>
      </c>
      <c r="C840" s="14">
        <v>23.67</v>
      </c>
      <c r="D840" s="14">
        <v>22.36</v>
      </c>
      <c r="E840" s="14">
        <v>21.56</v>
      </c>
      <c r="F840">
        <v>1</v>
      </c>
      <c r="G840">
        <v>1</v>
      </c>
    </row>
    <row r="841" spans="1:7" ht="15.75" thickBot="1" x14ac:dyDescent="0.3">
      <c r="A841" s="12" t="s">
        <v>105</v>
      </c>
      <c r="B841" s="13">
        <v>45659</v>
      </c>
      <c r="C841" s="14">
        <v>23.85</v>
      </c>
      <c r="D841" s="14">
        <v>22.42</v>
      </c>
      <c r="E841" s="14">
        <v>21.6</v>
      </c>
      <c r="F841">
        <v>1</v>
      </c>
      <c r="G841">
        <v>1</v>
      </c>
    </row>
    <row r="842" spans="1:7" ht="15.75" thickBot="1" x14ac:dyDescent="0.3">
      <c r="A842" s="12" t="s">
        <v>105</v>
      </c>
      <c r="B842" s="13">
        <v>45660</v>
      </c>
      <c r="C842" s="14">
        <v>23.96</v>
      </c>
      <c r="D842" s="14">
        <v>22.46</v>
      </c>
      <c r="E842" s="14">
        <v>21.64</v>
      </c>
      <c r="F842">
        <v>1</v>
      </c>
      <c r="G842">
        <v>1</v>
      </c>
    </row>
    <row r="843" spans="1:7" ht="15.75" thickBot="1" x14ac:dyDescent="0.3">
      <c r="A843" s="12" t="s">
        <v>105</v>
      </c>
      <c r="B843" s="13">
        <v>45663</v>
      </c>
      <c r="C843" s="14">
        <v>24.06</v>
      </c>
      <c r="D843" s="14">
        <v>22.5</v>
      </c>
      <c r="E843" s="14">
        <v>21.68</v>
      </c>
      <c r="F843">
        <v>1</v>
      </c>
      <c r="G843">
        <v>1</v>
      </c>
    </row>
    <row r="844" spans="1:7" ht="15.75" thickBot="1" x14ac:dyDescent="0.3">
      <c r="A844" s="12" t="s">
        <v>105</v>
      </c>
      <c r="B844" s="13">
        <v>45664</v>
      </c>
      <c r="C844" s="14">
        <v>24.15</v>
      </c>
      <c r="D844" s="14">
        <v>22.54</v>
      </c>
      <c r="E844" s="14">
        <v>21.71</v>
      </c>
      <c r="F844">
        <v>1</v>
      </c>
      <c r="G844">
        <v>1</v>
      </c>
    </row>
    <row r="845" spans="1:7" ht="15.75" thickBot="1" x14ac:dyDescent="0.3">
      <c r="A845" s="12" t="s">
        <v>105</v>
      </c>
      <c r="B845" s="13">
        <v>45665</v>
      </c>
      <c r="C845" s="14">
        <v>24.15</v>
      </c>
      <c r="D845" s="14">
        <v>22.55</v>
      </c>
      <c r="E845" s="14">
        <v>21.74</v>
      </c>
      <c r="F845">
        <v>1</v>
      </c>
      <c r="G845">
        <v>1</v>
      </c>
    </row>
    <row r="846" spans="1:7" ht="15.75" thickBot="1" x14ac:dyDescent="0.3">
      <c r="A846" s="12" t="s">
        <v>105</v>
      </c>
      <c r="B846" s="13">
        <v>45666</v>
      </c>
      <c r="C846" s="14">
        <v>24.09</v>
      </c>
      <c r="D846" s="14">
        <v>22.54</v>
      </c>
      <c r="E846" s="14">
        <v>21.76</v>
      </c>
      <c r="F846">
        <v>1</v>
      </c>
      <c r="G846">
        <v>1</v>
      </c>
    </row>
    <row r="847" spans="1:7" ht="15.75" thickBot="1" x14ac:dyDescent="0.3">
      <c r="A847" s="12" t="s">
        <v>105</v>
      </c>
      <c r="B847" s="13">
        <v>45667</v>
      </c>
      <c r="C847" s="14">
        <v>23.97</v>
      </c>
      <c r="D847" s="14">
        <v>22.53</v>
      </c>
      <c r="E847" s="14">
        <v>21.78</v>
      </c>
      <c r="F847">
        <v>1</v>
      </c>
      <c r="G847">
        <v>1</v>
      </c>
    </row>
    <row r="848" spans="1:7" ht="15.75" thickBot="1" x14ac:dyDescent="0.3">
      <c r="A848" s="12" t="s">
        <v>105</v>
      </c>
      <c r="B848" s="13">
        <v>45670</v>
      </c>
      <c r="C848" s="14">
        <v>23.87</v>
      </c>
      <c r="D848" s="14">
        <v>22.52</v>
      </c>
      <c r="E848" s="14">
        <v>21.8</v>
      </c>
      <c r="F848">
        <v>1</v>
      </c>
      <c r="G848">
        <v>1</v>
      </c>
    </row>
    <row r="849" spans="1:7" ht="15.75" thickBot="1" x14ac:dyDescent="0.3">
      <c r="A849" s="12" t="s">
        <v>211</v>
      </c>
      <c r="B849" s="13">
        <v>45517</v>
      </c>
      <c r="C849" s="14">
        <v>27.07</v>
      </c>
      <c r="D849" s="14">
        <v>28.2</v>
      </c>
      <c r="E849" s="14">
        <v>27.3</v>
      </c>
      <c r="F849">
        <v>0</v>
      </c>
      <c r="G849">
        <v>1</v>
      </c>
    </row>
    <row r="850" spans="1:7" ht="15.75" thickBot="1" x14ac:dyDescent="0.3">
      <c r="A850" s="12" t="s">
        <v>211</v>
      </c>
      <c r="B850" s="13">
        <v>45518</v>
      </c>
      <c r="C850" s="14">
        <v>26.93</v>
      </c>
      <c r="D850" s="14">
        <v>28.12</v>
      </c>
      <c r="E850" s="14">
        <v>27.3</v>
      </c>
      <c r="F850">
        <v>0</v>
      </c>
      <c r="G850">
        <v>1</v>
      </c>
    </row>
    <row r="851" spans="1:7" ht="15.75" thickBot="1" x14ac:dyDescent="0.3">
      <c r="A851" s="12" t="s">
        <v>211</v>
      </c>
      <c r="B851" s="13">
        <v>45519</v>
      </c>
      <c r="C851" s="14">
        <v>26.77</v>
      </c>
      <c r="D851" s="14">
        <v>28.04</v>
      </c>
      <c r="E851" s="14">
        <v>27.3</v>
      </c>
      <c r="F851">
        <v>0</v>
      </c>
      <c r="G851">
        <v>1</v>
      </c>
    </row>
    <row r="852" spans="1:7" ht="15.75" thickBot="1" x14ac:dyDescent="0.3">
      <c r="A852" s="12" t="s">
        <v>211</v>
      </c>
      <c r="B852" s="13">
        <v>45520</v>
      </c>
      <c r="C852" s="14">
        <v>26.64</v>
      </c>
      <c r="D852" s="14">
        <v>27.97</v>
      </c>
      <c r="E852" s="14">
        <v>27.3</v>
      </c>
      <c r="F852">
        <v>0</v>
      </c>
      <c r="G852">
        <v>1</v>
      </c>
    </row>
    <row r="853" spans="1:7" ht="15.75" thickBot="1" x14ac:dyDescent="0.3">
      <c r="A853" s="12" t="s">
        <v>211</v>
      </c>
      <c r="B853" s="13">
        <v>45523</v>
      </c>
      <c r="C853" s="14">
        <v>26.53</v>
      </c>
      <c r="D853" s="14">
        <v>27.9</v>
      </c>
      <c r="E853" s="14">
        <v>27.31</v>
      </c>
      <c r="F853">
        <v>0</v>
      </c>
      <c r="G853">
        <v>1</v>
      </c>
    </row>
    <row r="854" spans="1:7" ht="15.75" thickBot="1" x14ac:dyDescent="0.3">
      <c r="A854" s="12" t="s">
        <v>211</v>
      </c>
      <c r="B854" s="13">
        <v>45524</v>
      </c>
      <c r="C854" s="14">
        <v>26.43</v>
      </c>
      <c r="D854" s="14">
        <v>27.83</v>
      </c>
      <c r="E854" s="14">
        <v>27.31</v>
      </c>
      <c r="F854">
        <v>0</v>
      </c>
      <c r="G854">
        <v>1</v>
      </c>
    </row>
    <row r="855" spans="1:7" ht="15.75" thickBot="1" x14ac:dyDescent="0.3">
      <c r="A855" s="12" t="s">
        <v>211</v>
      </c>
      <c r="B855" s="13">
        <v>45525</v>
      </c>
      <c r="C855" s="14">
        <v>26.35</v>
      </c>
      <c r="D855" s="14">
        <v>27.76</v>
      </c>
      <c r="E855" s="14">
        <v>27.32</v>
      </c>
      <c r="F855">
        <v>0</v>
      </c>
      <c r="G855">
        <v>1</v>
      </c>
    </row>
    <row r="856" spans="1:7" ht="15.75" thickBot="1" x14ac:dyDescent="0.3">
      <c r="A856" s="12" t="s">
        <v>211</v>
      </c>
      <c r="B856" s="13">
        <v>45526</v>
      </c>
      <c r="C856" s="14">
        <v>26.27</v>
      </c>
      <c r="D856" s="14">
        <v>27.69</v>
      </c>
      <c r="E856" s="14">
        <v>27.33</v>
      </c>
      <c r="F856">
        <v>0</v>
      </c>
      <c r="G856">
        <v>1</v>
      </c>
    </row>
    <row r="857" spans="1:7" ht="15.75" thickBot="1" x14ac:dyDescent="0.3">
      <c r="A857" s="12" t="s">
        <v>211</v>
      </c>
      <c r="B857" s="13">
        <v>45527</v>
      </c>
      <c r="C857" s="14">
        <v>26.2</v>
      </c>
      <c r="D857" s="14">
        <v>27.63</v>
      </c>
      <c r="E857" s="14">
        <v>27.34</v>
      </c>
      <c r="F857">
        <v>0</v>
      </c>
      <c r="G857">
        <v>1</v>
      </c>
    </row>
    <row r="858" spans="1:7" ht="15.75" thickBot="1" x14ac:dyDescent="0.3">
      <c r="A858" s="12" t="s">
        <v>211</v>
      </c>
      <c r="B858" s="13">
        <v>45530</v>
      </c>
      <c r="C858" s="14">
        <v>26.1</v>
      </c>
      <c r="D858" s="14">
        <v>27.56</v>
      </c>
      <c r="E858" s="14">
        <v>27.34</v>
      </c>
      <c r="F858">
        <v>0</v>
      </c>
      <c r="G858">
        <v>1</v>
      </c>
    </row>
    <row r="859" spans="1:7" ht="15.75" thickBot="1" x14ac:dyDescent="0.3">
      <c r="A859" s="12" t="s">
        <v>211</v>
      </c>
      <c r="B859" s="13">
        <v>45531</v>
      </c>
      <c r="C859" s="14">
        <v>26</v>
      </c>
      <c r="D859" s="14">
        <v>27.49</v>
      </c>
      <c r="E859" s="14">
        <v>27.35</v>
      </c>
      <c r="F859">
        <v>0</v>
      </c>
      <c r="G859">
        <v>1</v>
      </c>
    </row>
    <row r="860" spans="1:7" ht="15.75" thickBot="1" x14ac:dyDescent="0.3">
      <c r="A860" s="12" t="s">
        <v>211</v>
      </c>
      <c r="B860" s="13">
        <v>45532</v>
      </c>
      <c r="C860" s="14">
        <v>25.92</v>
      </c>
      <c r="D860" s="14">
        <v>27.41</v>
      </c>
      <c r="E860" s="14">
        <v>27.35</v>
      </c>
      <c r="F860">
        <v>0</v>
      </c>
      <c r="G860">
        <v>1</v>
      </c>
    </row>
    <row r="861" spans="1:7" ht="15.75" thickBot="1" x14ac:dyDescent="0.3">
      <c r="A861" s="12" t="s">
        <v>211</v>
      </c>
      <c r="B861" s="13">
        <v>45533</v>
      </c>
      <c r="C861" s="14">
        <v>25.87</v>
      </c>
      <c r="D861" s="14">
        <v>27.34</v>
      </c>
      <c r="E861" s="14">
        <v>27.35</v>
      </c>
      <c r="F861">
        <v>0</v>
      </c>
      <c r="G861">
        <v>0</v>
      </c>
    </row>
    <row r="862" spans="1:7" ht="15.75" thickBot="1" x14ac:dyDescent="0.3">
      <c r="A862" s="12" t="s">
        <v>211</v>
      </c>
      <c r="B862" s="13">
        <v>45534</v>
      </c>
      <c r="C862" s="14">
        <v>25.78</v>
      </c>
      <c r="D862" s="14">
        <v>27.27</v>
      </c>
      <c r="E862" s="14">
        <v>27.35</v>
      </c>
      <c r="F862">
        <v>0</v>
      </c>
      <c r="G862">
        <v>0</v>
      </c>
    </row>
    <row r="863" spans="1:7" ht="15.75" thickBot="1" x14ac:dyDescent="0.3">
      <c r="A863" s="12" t="s">
        <v>211</v>
      </c>
      <c r="B863" s="13">
        <v>45539</v>
      </c>
      <c r="C863" s="14">
        <v>25.75</v>
      </c>
      <c r="D863" s="14">
        <v>27.2</v>
      </c>
      <c r="E863" s="14">
        <v>27.35</v>
      </c>
      <c r="F863">
        <v>0</v>
      </c>
      <c r="G863">
        <v>0</v>
      </c>
    </row>
    <row r="864" spans="1:7" ht="15.75" thickBot="1" x14ac:dyDescent="0.3">
      <c r="A864" s="12" t="s">
        <v>211</v>
      </c>
      <c r="B864" s="13">
        <v>45540</v>
      </c>
      <c r="C864" s="14">
        <v>25.68</v>
      </c>
      <c r="D864" s="14">
        <v>27.12</v>
      </c>
      <c r="E864" s="14">
        <v>27.34</v>
      </c>
      <c r="F864">
        <v>0</v>
      </c>
      <c r="G864">
        <v>0</v>
      </c>
    </row>
    <row r="865" spans="1:7" ht="15.75" thickBot="1" x14ac:dyDescent="0.3">
      <c r="A865" s="12" t="s">
        <v>211</v>
      </c>
      <c r="B865" s="13">
        <v>45541</v>
      </c>
      <c r="C865" s="14">
        <v>25.65</v>
      </c>
      <c r="D865" s="14">
        <v>27.05</v>
      </c>
      <c r="E865" s="14">
        <v>27.34</v>
      </c>
      <c r="F865">
        <v>0</v>
      </c>
      <c r="G865">
        <v>0</v>
      </c>
    </row>
    <row r="866" spans="1:7" ht="15.75" thickBot="1" x14ac:dyDescent="0.3">
      <c r="A866" s="12" t="s">
        <v>211</v>
      </c>
      <c r="B866" s="13">
        <v>45544</v>
      </c>
      <c r="C866" s="14">
        <v>25.65</v>
      </c>
      <c r="D866" s="14">
        <v>26.99</v>
      </c>
      <c r="E866" s="14">
        <v>27.34</v>
      </c>
      <c r="F866">
        <v>0</v>
      </c>
      <c r="G866">
        <v>0</v>
      </c>
    </row>
    <row r="867" spans="1:7" ht="15.75" thickBot="1" x14ac:dyDescent="0.3">
      <c r="A867" s="12" t="s">
        <v>211</v>
      </c>
      <c r="B867" s="13">
        <v>45545</v>
      </c>
      <c r="C867" s="14">
        <v>25.6</v>
      </c>
      <c r="D867" s="14">
        <v>26.93</v>
      </c>
      <c r="E867" s="14">
        <v>27.34</v>
      </c>
      <c r="F867">
        <v>0</v>
      </c>
      <c r="G867">
        <v>0</v>
      </c>
    </row>
    <row r="868" spans="1:7" ht="15.75" thickBot="1" x14ac:dyDescent="0.3">
      <c r="A868" s="12" t="s">
        <v>211</v>
      </c>
      <c r="B868" s="13">
        <v>45546</v>
      </c>
      <c r="C868" s="14">
        <v>25.58</v>
      </c>
      <c r="D868" s="14">
        <v>26.87</v>
      </c>
      <c r="E868" s="14">
        <v>27.34</v>
      </c>
      <c r="F868">
        <v>0</v>
      </c>
      <c r="G868">
        <v>0</v>
      </c>
    </row>
    <row r="869" spans="1:7" ht="15.75" thickBot="1" x14ac:dyDescent="0.3">
      <c r="A869" s="12" t="s">
        <v>211</v>
      </c>
      <c r="B869" s="13">
        <v>45547</v>
      </c>
      <c r="C869" s="14">
        <v>25.57</v>
      </c>
      <c r="D869" s="14">
        <v>26.79</v>
      </c>
      <c r="E869" s="14">
        <v>27.34</v>
      </c>
      <c r="F869">
        <v>0</v>
      </c>
      <c r="G869">
        <v>0</v>
      </c>
    </row>
    <row r="870" spans="1:7" ht="15.75" thickBot="1" x14ac:dyDescent="0.3">
      <c r="A870" s="12" t="s">
        <v>211</v>
      </c>
      <c r="B870" s="13">
        <v>45548</v>
      </c>
      <c r="C870" s="14">
        <v>25.54</v>
      </c>
      <c r="D870" s="14">
        <v>26.72</v>
      </c>
      <c r="E870" s="14">
        <v>27.34</v>
      </c>
      <c r="F870">
        <v>0</v>
      </c>
      <c r="G870">
        <v>0</v>
      </c>
    </row>
    <row r="871" spans="1:7" ht="15.75" thickBot="1" x14ac:dyDescent="0.3">
      <c r="A871" s="12" t="s">
        <v>211</v>
      </c>
      <c r="B871" s="13">
        <v>45551</v>
      </c>
      <c r="C871" s="14">
        <v>25.52</v>
      </c>
      <c r="D871" s="14">
        <v>26.64</v>
      </c>
      <c r="E871" s="14">
        <v>27.33</v>
      </c>
      <c r="F871">
        <v>0</v>
      </c>
      <c r="G871">
        <v>0</v>
      </c>
    </row>
    <row r="872" spans="1:7" ht="15.75" thickBot="1" x14ac:dyDescent="0.3">
      <c r="A872" s="12" t="s">
        <v>211</v>
      </c>
      <c r="B872" s="13">
        <v>45552</v>
      </c>
      <c r="C872" s="14">
        <v>25.51</v>
      </c>
      <c r="D872" s="14">
        <v>26.57</v>
      </c>
      <c r="E872" s="14">
        <v>27.33</v>
      </c>
      <c r="F872">
        <v>0</v>
      </c>
      <c r="G872">
        <v>0</v>
      </c>
    </row>
    <row r="873" spans="1:7" ht="15.75" thickBot="1" x14ac:dyDescent="0.3">
      <c r="A873" s="12" t="s">
        <v>211</v>
      </c>
      <c r="B873" s="13">
        <v>45553</v>
      </c>
      <c r="C873" s="14">
        <v>25.47</v>
      </c>
      <c r="D873" s="14">
        <v>26.5</v>
      </c>
      <c r="E873" s="14">
        <v>27.33</v>
      </c>
      <c r="F873">
        <v>0</v>
      </c>
      <c r="G873">
        <v>0</v>
      </c>
    </row>
    <row r="874" spans="1:7" ht="15.75" thickBot="1" x14ac:dyDescent="0.3">
      <c r="A874" s="12" t="s">
        <v>211</v>
      </c>
      <c r="B874" s="13">
        <v>45554</v>
      </c>
      <c r="C874" s="14">
        <v>25.44</v>
      </c>
      <c r="D874" s="14">
        <v>26.42</v>
      </c>
      <c r="E874" s="14">
        <v>27.33</v>
      </c>
      <c r="F874">
        <v>0</v>
      </c>
      <c r="G874">
        <v>0</v>
      </c>
    </row>
    <row r="875" spans="1:7" ht="15.75" thickBot="1" x14ac:dyDescent="0.3">
      <c r="A875" s="12" t="s">
        <v>211</v>
      </c>
      <c r="B875" s="13">
        <v>45555</v>
      </c>
      <c r="C875" s="14">
        <v>25.42</v>
      </c>
      <c r="D875" s="14">
        <v>26.36</v>
      </c>
      <c r="E875" s="14">
        <v>27.32</v>
      </c>
      <c r="F875">
        <v>0</v>
      </c>
      <c r="G875">
        <v>0</v>
      </c>
    </row>
    <row r="876" spans="1:7" ht="15.75" thickBot="1" x14ac:dyDescent="0.3">
      <c r="A876" s="12" t="s">
        <v>211</v>
      </c>
      <c r="B876" s="13">
        <v>45558</v>
      </c>
      <c r="C876" s="14">
        <v>25.42</v>
      </c>
      <c r="D876" s="14">
        <v>26.3</v>
      </c>
      <c r="E876" s="14">
        <v>27.32</v>
      </c>
      <c r="F876">
        <v>0</v>
      </c>
      <c r="G876">
        <v>0</v>
      </c>
    </row>
    <row r="877" spans="1:7" ht="15.75" thickBot="1" x14ac:dyDescent="0.3">
      <c r="A877" s="12" t="s">
        <v>211</v>
      </c>
      <c r="B877" s="13">
        <v>45559</v>
      </c>
      <c r="C877" s="14">
        <v>25.41</v>
      </c>
      <c r="D877" s="14">
        <v>26.24</v>
      </c>
      <c r="E877" s="14">
        <v>27.32</v>
      </c>
      <c r="F877">
        <v>0</v>
      </c>
      <c r="G877">
        <v>0</v>
      </c>
    </row>
    <row r="878" spans="1:7" ht="15.75" thickBot="1" x14ac:dyDescent="0.3">
      <c r="A878" s="12" t="s">
        <v>211</v>
      </c>
      <c r="B878" s="13">
        <v>45560</v>
      </c>
      <c r="C878" s="14">
        <v>25.42</v>
      </c>
      <c r="D878" s="14">
        <v>26.2</v>
      </c>
      <c r="E878" s="14">
        <v>27.31</v>
      </c>
      <c r="F878">
        <v>0</v>
      </c>
      <c r="G878">
        <v>0</v>
      </c>
    </row>
    <row r="879" spans="1:7" ht="15.75" thickBot="1" x14ac:dyDescent="0.3">
      <c r="A879" s="12" t="s">
        <v>211</v>
      </c>
      <c r="B879" s="13">
        <v>45561</v>
      </c>
      <c r="C879" s="14">
        <v>25.43</v>
      </c>
      <c r="D879" s="14">
        <v>26.15</v>
      </c>
      <c r="E879" s="14">
        <v>27.31</v>
      </c>
      <c r="F879">
        <v>0</v>
      </c>
      <c r="G879">
        <v>0</v>
      </c>
    </row>
    <row r="880" spans="1:7" ht="15.75" thickBot="1" x14ac:dyDescent="0.3">
      <c r="A880" s="12" t="s">
        <v>211</v>
      </c>
      <c r="B880" s="13">
        <v>45562</v>
      </c>
      <c r="C880" s="14">
        <v>25.45</v>
      </c>
      <c r="D880" s="14">
        <v>26.11</v>
      </c>
      <c r="E880" s="14">
        <v>27.31</v>
      </c>
      <c r="F880">
        <v>0</v>
      </c>
      <c r="G880">
        <v>0</v>
      </c>
    </row>
    <row r="881" spans="1:7" ht="15.75" thickBot="1" x14ac:dyDescent="0.3">
      <c r="A881" s="12" t="s">
        <v>211</v>
      </c>
      <c r="B881" s="13">
        <v>45565</v>
      </c>
      <c r="C881" s="14">
        <v>25.49</v>
      </c>
      <c r="D881" s="14">
        <v>26.07</v>
      </c>
      <c r="E881" s="14">
        <v>27.32</v>
      </c>
      <c r="F881">
        <v>0</v>
      </c>
      <c r="G881">
        <v>0</v>
      </c>
    </row>
    <row r="882" spans="1:7" ht="15.75" thickBot="1" x14ac:dyDescent="0.3">
      <c r="A882" s="12" t="s">
        <v>211</v>
      </c>
      <c r="B882" s="13">
        <v>45566</v>
      </c>
      <c r="C882" s="14">
        <v>25.55</v>
      </c>
      <c r="D882" s="14">
        <v>26.04</v>
      </c>
      <c r="E882" s="14">
        <v>27.32</v>
      </c>
      <c r="F882">
        <v>0</v>
      </c>
      <c r="G882">
        <v>0</v>
      </c>
    </row>
    <row r="883" spans="1:7" ht="15.75" thickBot="1" x14ac:dyDescent="0.3">
      <c r="A883" s="12" t="s">
        <v>211</v>
      </c>
      <c r="B883" s="13">
        <v>45567</v>
      </c>
      <c r="C883" s="14">
        <v>25.6</v>
      </c>
      <c r="D883" s="14">
        <v>26</v>
      </c>
      <c r="E883" s="14">
        <v>27.31</v>
      </c>
      <c r="F883">
        <v>0</v>
      </c>
      <c r="G883">
        <v>0</v>
      </c>
    </row>
    <row r="884" spans="1:7" ht="15.75" thickBot="1" x14ac:dyDescent="0.3">
      <c r="A884" s="12" t="s">
        <v>211</v>
      </c>
      <c r="B884" s="13">
        <v>45568</v>
      </c>
      <c r="C884" s="14">
        <v>25.66</v>
      </c>
      <c r="D884" s="14">
        <v>25.97</v>
      </c>
      <c r="E884" s="14">
        <v>27.3</v>
      </c>
      <c r="F884">
        <v>0</v>
      </c>
      <c r="G884">
        <v>0</v>
      </c>
    </row>
    <row r="885" spans="1:7" ht="15.75" thickBot="1" x14ac:dyDescent="0.3">
      <c r="A885" s="12" t="s">
        <v>211</v>
      </c>
      <c r="B885" s="13">
        <v>45569</v>
      </c>
      <c r="C885" s="14">
        <v>25.7</v>
      </c>
      <c r="D885" s="14">
        <v>25.94</v>
      </c>
      <c r="E885" s="14">
        <v>27.29</v>
      </c>
      <c r="F885">
        <v>0</v>
      </c>
      <c r="G885">
        <v>0</v>
      </c>
    </row>
    <row r="886" spans="1:7" ht="15.75" thickBot="1" x14ac:dyDescent="0.3">
      <c r="A886" s="12" t="s">
        <v>211</v>
      </c>
      <c r="B886" s="13">
        <v>45572</v>
      </c>
      <c r="C886" s="14">
        <v>25.74</v>
      </c>
      <c r="D886" s="14">
        <v>25.92</v>
      </c>
      <c r="E886" s="14">
        <v>27.28</v>
      </c>
      <c r="F886">
        <v>0</v>
      </c>
      <c r="G886">
        <v>0</v>
      </c>
    </row>
    <row r="887" spans="1:7" ht="15.75" thickBot="1" x14ac:dyDescent="0.3">
      <c r="A887" s="12" t="s">
        <v>211</v>
      </c>
      <c r="B887" s="13">
        <v>45573</v>
      </c>
      <c r="C887" s="14">
        <v>25.83</v>
      </c>
      <c r="D887" s="14">
        <v>25.91</v>
      </c>
      <c r="E887" s="14">
        <v>27.27</v>
      </c>
      <c r="F887">
        <v>0</v>
      </c>
      <c r="G887">
        <v>0</v>
      </c>
    </row>
    <row r="888" spans="1:7" ht="15.75" thickBot="1" x14ac:dyDescent="0.3">
      <c r="A888" s="12" t="s">
        <v>211</v>
      </c>
      <c r="B888" s="13">
        <v>45574</v>
      </c>
      <c r="C888" s="14">
        <v>25.93</v>
      </c>
      <c r="D888" s="14">
        <v>25.9</v>
      </c>
      <c r="E888" s="14">
        <v>27.27</v>
      </c>
      <c r="F888">
        <v>0</v>
      </c>
      <c r="G888">
        <v>0</v>
      </c>
    </row>
    <row r="889" spans="1:7" ht="15.75" thickBot="1" x14ac:dyDescent="0.3">
      <c r="A889" s="12" t="s">
        <v>211</v>
      </c>
      <c r="B889" s="13">
        <v>45575</v>
      </c>
      <c r="C889" s="14">
        <v>26.04</v>
      </c>
      <c r="D889" s="14">
        <v>25.89</v>
      </c>
      <c r="E889" s="14">
        <v>27.26</v>
      </c>
      <c r="F889">
        <v>0</v>
      </c>
      <c r="G889">
        <v>0</v>
      </c>
    </row>
    <row r="890" spans="1:7" ht="15.75" thickBot="1" x14ac:dyDescent="0.3">
      <c r="A890" s="12" t="s">
        <v>211</v>
      </c>
      <c r="B890" s="13">
        <v>45576</v>
      </c>
      <c r="C890" s="14">
        <v>26.16</v>
      </c>
      <c r="D890" s="14">
        <v>25.89</v>
      </c>
      <c r="E890" s="14">
        <v>27.25</v>
      </c>
      <c r="F890">
        <v>0</v>
      </c>
      <c r="G890">
        <v>0</v>
      </c>
    </row>
    <row r="891" spans="1:7" ht="15.75" thickBot="1" x14ac:dyDescent="0.3">
      <c r="A891" s="12" t="s">
        <v>211</v>
      </c>
      <c r="B891" s="13">
        <v>45579</v>
      </c>
      <c r="C891" s="14">
        <v>26.27</v>
      </c>
      <c r="D891" s="14">
        <v>25.9</v>
      </c>
      <c r="E891" s="14">
        <v>27.25</v>
      </c>
      <c r="F891">
        <v>0</v>
      </c>
      <c r="G891">
        <v>0</v>
      </c>
    </row>
    <row r="892" spans="1:7" ht="15.75" thickBot="1" x14ac:dyDescent="0.3">
      <c r="A892" s="12" t="s">
        <v>211</v>
      </c>
      <c r="B892" s="13">
        <v>45580</v>
      </c>
      <c r="C892" s="14">
        <v>26.36</v>
      </c>
      <c r="D892" s="14">
        <v>25.9</v>
      </c>
      <c r="E892" s="14">
        <v>27.25</v>
      </c>
      <c r="F892">
        <v>0</v>
      </c>
      <c r="G892">
        <v>0</v>
      </c>
    </row>
    <row r="893" spans="1:7" ht="15.75" thickBot="1" x14ac:dyDescent="0.3">
      <c r="A893" s="12" t="s">
        <v>211</v>
      </c>
      <c r="B893" s="13">
        <v>45581</v>
      </c>
      <c r="C893" s="14">
        <v>26.46</v>
      </c>
      <c r="D893" s="14">
        <v>25.92</v>
      </c>
      <c r="E893" s="14">
        <v>27.25</v>
      </c>
      <c r="F893">
        <v>0</v>
      </c>
      <c r="G893">
        <v>0</v>
      </c>
    </row>
    <row r="894" spans="1:7" ht="15.75" thickBot="1" x14ac:dyDescent="0.3">
      <c r="A894" s="12" t="s">
        <v>211</v>
      </c>
      <c r="B894" s="13">
        <v>45582</v>
      </c>
      <c r="C894" s="14">
        <v>26.56</v>
      </c>
      <c r="D894" s="14">
        <v>25.94</v>
      </c>
      <c r="E894" s="14">
        <v>27.24</v>
      </c>
      <c r="F894">
        <v>0</v>
      </c>
      <c r="G894">
        <v>0</v>
      </c>
    </row>
    <row r="895" spans="1:7" ht="15.75" thickBot="1" x14ac:dyDescent="0.3">
      <c r="A895" s="12" t="s">
        <v>211</v>
      </c>
      <c r="B895" s="13">
        <v>45583</v>
      </c>
      <c r="C895" s="14">
        <v>26.63</v>
      </c>
      <c r="D895" s="14">
        <v>25.96</v>
      </c>
      <c r="E895" s="14">
        <v>27.24</v>
      </c>
      <c r="F895">
        <v>0</v>
      </c>
      <c r="G895">
        <v>0</v>
      </c>
    </row>
    <row r="896" spans="1:7" ht="15.75" thickBot="1" x14ac:dyDescent="0.3">
      <c r="A896" s="12" t="s">
        <v>211</v>
      </c>
      <c r="B896" s="13">
        <v>45586</v>
      </c>
      <c r="C896" s="14">
        <v>26.68</v>
      </c>
      <c r="D896" s="14">
        <v>25.98</v>
      </c>
      <c r="E896" s="14">
        <v>27.24</v>
      </c>
      <c r="F896">
        <v>0</v>
      </c>
      <c r="G896">
        <v>0</v>
      </c>
    </row>
    <row r="897" spans="1:7" ht="15.75" thickBot="1" x14ac:dyDescent="0.3">
      <c r="A897" s="12" t="s">
        <v>211</v>
      </c>
      <c r="B897" s="13">
        <v>45587</v>
      </c>
      <c r="C897" s="14">
        <v>26.72</v>
      </c>
      <c r="D897" s="14">
        <v>25.99</v>
      </c>
      <c r="E897" s="14">
        <v>27.23</v>
      </c>
      <c r="F897">
        <v>0</v>
      </c>
      <c r="G897">
        <v>0</v>
      </c>
    </row>
    <row r="898" spans="1:7" ht="15.75" thickBot="1" x14ac:dyDescent="0.3">
      <c r="A898" s="12" t="s">
        <v>211</v>
      </c>
      <c r="B898" s="13">
        <v>45588</v>
      </c>
      <c r="C898" s="14">
        <v>26.73</v>
      </c>
      <c r="D898" s="14">
        <v>26</v>
      </c>
      <c r="E898" s="14">
        <v>27.23</v>
      </c>
      <c r="F898">
        <v>0</v>
      </c>
      <c r="G898">
        <v>0</v>
      </c>
    </row>
    <row r="899" spans="1:7" ht="15.75" thickBot="1" x14ac:dyDescent="0.3">
      <c r="A899" s="12" t="s">
        <v>211</v>
      </c>
      <c r="B899" s="13">
        <v>45589</v>
      </c>
      <c r="C899" s="14">
        <v>26.75</v>
      </c>
      <c r="D899" s="14">
        <v>26.02</v>
      </c>
      <c r="E899" s="14">
        <v>27.22</v>
      </c>
      <c r="F899">
        <v>0</v>
      </c>
      <c r="G899">
        <v>0</v>
      </c>
    </row>
    <row r="900" spans="1:7" ht="15.75" thickBot="1" x14ac:dyDescent="0.3">
      <c r="A900" s="12" t="s">
        <v>211</v>
      </c>
      <c r="B900" s="13">
        <v>45590</v>
      </c>
      <c r="C900" s="14">
        <v>26.77</v>
      </c>
      <c r="D900" s="14">
        <v>26.05</v>
      </c>
      <c r="E900" s="14">
        <v>27.22</v>
      </c>
      <c r="F900">
        <v>0</v>
      </c>
      <c r="G900">
        <v>0</v>
      </c>
    </row>
    <row r="901" spans="1:7" ht="15.75" thickBot="1" x14ac:dyDescent="0.3">
      <c r="A901" s="12" t="s">
        <v>211</v>
      </c>
      <c r="B901" s="13">
        <v>45593</v>
      </c>
      <c r="C901" s="14">
        <v>26.79</v>
      </c>
      <c r="D901" s="14">
        <v>26.08</v>
      </c>
      <c r="E901" s="14">
        <v>27.21</v>
      </c>
      <c r="F901">
        <v>0</v>
      </c>
      <c r="G901">
        <v>0</v>
      </c>
    </row>
    <row r="902" spans="1:7" ht="15.75" thickBot="1" x14ac:dyDescent="0.3">
      <c r="A902" s="12" t="s">
        <v>211</v>
      </c>
      <c r="B902" s="13">
        <v>45594</v>
      </c>
      <c r="C902" s="14">
        <v>26.81</v>
      </c>
      <c r="D902" s="14">
        <v>26.1</v>
      </c>
      <c r="E902" s="14">
        <v>27.21</v>
      </c>
      <c r="F902">
        <v>0</v>
      </c>
      <c r="G902">
        <v>0</v>
      </c>
    </row>
    <row r="903" spans="1:7" ht="15.75" thickBot="1" x14ac:dyDescent="0.3">
      <c r="A903" s="12" t="s">
        <v>211</v>
      </c>
      <c r="B903" s="13">
        <v>45595</v>
      </c>
      <c r="C903" s="14">
        <v>26.84</v>
      </c>
      <c r="D903" s="14">
        <v>26.13</v>
      </c>
      <c r="E903" s="14">
        <v>27.2</v>
      </c>
      <c r="F903">
        <v>0</v>
      </c>
      <c r="G903">
        <v>0</v>
      </c>
    </row>
    <row r="904" spans="1:7" ht="15.75" thickBot="1" x14ac:dyDescent="0.3">
      <c r="A904" s="12" t="s">
        <v>211</v>
      </c>
      <c r="B904" s="13">
        <v>45596</v>
      </c>
      <c r="C904" s="14">
        <v>26.88</v>
      </c>
      <c r="D904" s="14">
        <v>26.15</v>
      </c>
      <c r="E904" s="14">
        <v>27.2</v>
      </c>
      <c r="F904">
        <v>0</v>
      </c>
      <c r="G904">
        <v>0</v>
      </c>
    </row>
    <row r="905" spans="1:7" ht="15.75" thickBot="1" x14ac:dyDescent="0.3">
      <c r="A905" s="12" t="s">
        <v>211</v>
      </c>
      <c r="B905" s="13">
        <v>45597</v>
      </c>
      <c r="C905" s="14">
        <v>26.9</v>
      </c>
      <c r="D905" s="14">
        <v>26.16</v>
      </c>
      <c r="E905" s="14">
        <v>27.19</v>
      </c>
      <c r="F905">
        <v>0</v>
      </c>
      <c r="G905">
        <v>0</v>
      </c>
    </row>
    <row r="906" spans="1:7" ht="15.75" thickBot="1" x14ac:dyDescent="0.3">
      <c r="A906" s="12" t="s">
        <v>211</v>
      </c>
      <c r="B906" s="13">
        <v>45600</v>
      </c>
      <c r="C906" s="14">
        <v>26.89</v>
      </c>
      <c r="D906" s="14">
        <v>26.17</v>
      </c>
      <c r="E906" s="14">
        <v>27.18</v>
      </c>
      <c r="F906">
        <v>0</v>
      </c>
      <c r="G906">
        <v>0</v>
      </c>
    </row>
    <row r="907" spans="1:7" ht="15.75" thickBot="1" x14ac:dyDescent="0.3">
      <c r="A907" s="12" t="s">
        <v>211</v>
      </c>
      <c r="B907" s="13">
        <v>45601</v>
      </c>
      <c r="C907" s="14">
        <v>26.87</v>
      </c>
      <c r="D907" s="14">
        <v>26.18</v>
      </c>
      <c r="E907" s="14">
        <v>27.17</v>
      </c>
      <c r="F907">
        <v>0</v>
      </c>
      <c r="G907">
        <v>0</v>
      </c>
    </row>
    <row r="908" spans="1:7" ht="15.75" thickBot="1" x14ac:dyDescent="0.3">
      <c r="A908" s="12" t="s">
        <v>211</v>
      </c>
      <c r="B908" s="13">
        <v>45602</v>
      </c>
      <c r="C908" s="14">
        <v>26.84</v>
      </c>
      <c r="D908" s="14">
        <v>26.2</v>
      </c>
      <c r="E908" s="14">
        <v>27.17</v>
      </c>
      <c r="F908">
        <v>0</v>
      </c>
      <c r="G908">
        <v>0</v>
      </c>
    </row>
    <row r="909" spans="1:7" ht="15.75" thickBot="1" x14ac:dyDescent="0.3">
      <c r="A909" s="12" t="s">
        <v>211</v>
      </c>
      <c r="B909" s="13">
        <v>45603</v>
      </c>
      <c r="C909" s="14">
        <v>26.83</v>
      </c>
      <c r="D909" s="14">
        <v>26.22</v>
      </c>
      <c r="E909" s="14">
        <v>27.17</v>
      </c>
      <c r="F909">
        <v>0</v>
      </c>
      <c r="G909">
        <v>0</v>
      </c>
    </row>
    <row r="910" spans="1:7" ht="15.75" thickBot="1" x14ac:dyDescent="0.3">
      <c r="A910" s="12" t="s">
        <v>211</v>
      </c>
      <c r="B910" s="13">
        <v>45604</v>
      </c>
      <c r="C910" s="14">
        <v>26.81</v>
      </c>
      <c r="D910" s="14">
        <v>26.25</v>
      </c>
      <c r="E910" s="14">
        <v>27.17</v>
      </c>
      <c r="F910">
        <v>0</v>
      </c>
      <c r="G910">
        <v>0</v>
      </c>
    </row>
    <row r="911" spans="1:7" ht="15.75" thickBot="1" x14ac:dyDescent="0.3">
      <c r="A911" s="12" t="s">
        <v>211</v>
      </c>
      <c r="B911" s="13">
        <v>45607</v>
      </c>
      <c r="C911" s="14">
        <v>26.84</v>
      </c>
      <c r="D911" s="14">
        <v>26.29</v>
      </c>
      <c r="E911" s="14">
        <v>27.17</v>
      </c>
      <c r="F911">
        <v>0</v>
      </c>
      <c r="G911">
        <v>0</v>
      </c>
    </row>
    <row r="912" spans="1:7" ht="15.75" thickBot="1" x14ac:dyDescent="0.3">
      <c r="A912" s="12" t="s">
        <v>211</v>
      </c>
      <c r="B912" s="13">
        <v>45608</v>
      </c>
      <c r="C912" s="14">
        <v>26.86</v>
      </c>
      <c r="D912" s="14">
        <v>26.33</v>
      </c>
      <c r="E912" s="14">
        <v>27.18</v>
      </c>
      <c r="F912">
        <v>0</v>
      </c>
      <c r="G912">
        <v>0</v>
      </c>
    </row>
    <row r="913" spans="1:7" ht="15.75" thickBot="1" x14ac:dyDescent="0.3">
      <c r="A913" s="12" t="s">
        <v>211</v>
      </c>
      <c r="B913" s="13">
        <v>45609</v>
      </c>
      <c r="C913" s="14">
        <v>26.86</v>
      </c>
      <c r="D913" s="14">
        <v>26.36</v>
      </c>
      <c r="E913" s="14">
        <v>27.18</v>
      </c>
      <c r="F913">
        <v>0</v>
      </c>
      <c r="G913">
        <v>0</v>
      </c>
    </row>
    <row r="914" spans="1:7" ht="15.75" thickBot="1" x14ac:dyDescent="0.3">
      <c r="A914" s="12" t="s">
        <v>211</v>
      </c>
      <c r="B914" s="13">
        <v>45610</v>
      </c>
      <c r="C914" s="14">
        <v>26.81</v>
      </c>
      <c r="D914" s="14">
        <v>26.39</v>
      </c>
      <c r="E914" s="14">
        <v>27.17</v>
      </c>
      <c r="F914">
        <v>0</v>
      </c>
      <c r="G914">
        <v>0</v>
      </c>
    </row>
    <row r="915" spans="1:7" ht="15.75" thickBot="1" x14ac:dyDescent="0.3">
      <c r="A915" s="12" t="s">
        <v>211</v>
      </c>
      <c r="B915" s="13">
        <v>45611</v>
      </c>
      <c r="C915" s="14">
        <v>26.76</v>
      </c>
      <c r="D915" s="14">
        <v>26.4</v>
      </c>
      <c r="E915" s="14">
        <v>27.16</v>
      </c>
      <c r="F915">
        <v>0</v>
      </c>
      <c r="G915">
        <v>0</v>
      </c>
    </row>
    <row r="916" spans="1:7" ht="15.75" thickBot="1" x14ac:dyDescent="0.3">
      <c r="A916" s="12" t="s">
        <v>211</v>
      </c>
      <c r="B916" s="13">
        <v>45614</v>
      </c>
      <c r="C916" s="14">
        <v>26.71</v>
      </c>
      <c r="D916" s="14">
        <v>26.4</v>
      </c>
      <c r="E916" s="14">
        <v>27.16</v>
      </c>
      <c r="F916">
        <v>0</v>
      </c>
      <c r="G916">
        <v>0</v>
      </c>
    </row>
    <row r="917" spans="1:7" ht="15.75" thickBot="1" x14ac:dyDescent="0.3">
      <c r="A917" s="12" t="s">
        <v>211</v>
      </c>
      <c r="B917" s="13">
        <v>45615</v>
      </c>
      <c r="C917" s="14">
        <v>26.65</v>
      </c>
      <c r="D917" s="14">
        <v>26.41</v>
      </c>
      <c r="E917" s="14">
        <v>27.15</v>
      </c>
      <c r="F917">
        <v>0</v>
      </c>
      <c r="G917">
        <v>0</v>
      </c>
    </row>
    <row r="918" spans="1:7" ht="15.75" thickBot="1" x14ac:dyDescent="0.3">
      <c r="A918" s="12" t="s">
        <v>211</v>
      </c>
      <c r="B918" s="13">
        <v>45616</v>
      </c>
      <c r="C918" s="14">
        <v>26.61</v>
      </c>
      <c r="D918" s="14">
        <v>26.42</v>
      </c>
      <c r="E918" s="14">
        <v>27.15</v>
      </c>
      <c r="F918">
        <v>0</v>
      </c>
      <c r="G918">
        <v>0</v>
      </c>
    </row>
    <row r="919" spans="1:7" ht="15.75" thickBot="1" x14ac:dyDescent="0.3">
      <c r="A919" s="12" t="s">
        <v>211</v>
      </c>
      <c r="B919" s="13">
        <v>45617</v>
      </c>
      <c r="C919" s="14">
        <v>26.58</v>
      </c>
      <c r="D919" s="14">
        <v>26.43</v>
      </c>
      <c r="E919" s="14">
        <v>27.15</v>
      </c>
      <c r="F919">
        <v>0</v>
      </c>
      <c r="G919">
        <v>0</v>
      </c>
    </row>
    <row r="920" spans="1:7" ht="15.75" thickBot="1" x14ac:dyDescent="0.3">
      <c r="A920" s="12" t="s">
        <v>211</v>
      </c>
      <c r="B920" s="13">
        <v>45618</v>
      </c>
      <c r="C920" s="14">
        <v>26.56</v>
      </c>
      <c r="D920" s="14">
        <v>26.45</v>
      </c>
      <c r="E920" s="14">
        <v>27.16</v>
      </c>
      <c r="F920">
        <v>0</v>
      </c>
      <c r="G920">
        <v>0</v>
      </c>
    </row>
    <row r="921" spans="1:7" ht="15.75" thickBot="1" x14ac:dyDescent="0.3">
      <c r="A921" s="12" t="s">
        <v>211</v>
      </c>
      <c r="B921" s="13">
        <v>45621</v>
      </c>
      <c r="C921" s="14">
        <v>26.54</v>
      </c>
      <c r="D921" s="14">
        <v>26.48</v>
      </c>
      <c r="E921" s="14">
        <v>27.16</v>
      </c>
      <c r="F921">
        <v>0</v>
      </c>
      <c r="G921">
        <v>0</v>
      </c>
    </row>
    <row r="922" spans="1:7" ht="15.75" thickBot="1" x14ac:dyDescent="0.3">
      <c r="A922" s="12" t="s">
        <v>211</v>
      </c>
      <c r="B922" s="13">
        <v>45622</v>
      </c>
      <c r="C922" s="14">
        <v>26.5</v>
      </c>
      <c r="D922" s="14">
        <v>26.5</v>
      </c>
      <c r="E922" s="14">
        <v>27.17</v>
      </c>
      <c r="F922">
        <v>0</v>
      </c>
      <c r="G922">
        <v>0</v>
      </c>
    </row>
    <row r="923" spans="1:7" ht="15.75" thickBot="1" x14ac:dyDescent="0.3">
      <c r="A923" s="12" t="s">
        <v>211</v>
      </c>
      <c r="B923" s="13">
        <v>45623</v>
      </c>
      <c r="C923" s="14">
        <v>26.47</v>
      </c>
      <c r="D923" s="14">
        <v>26.53</v>
      </c>
      <c r="E923" s="14">
        <v>27.17</v>
      </c>
      <c r="F923">
        <v>0</v>
      </c>
      <c r="G923">
        <v>0</v>
      </c>
    </row>
    <row r="924" spans="1:7" ht="15.75" thickBot="1" x14ac:dyDescent="0.3">
      <c r="A924" s="12" t="s">
        <v>211</v>
      </c>
      <c r="B924" s="13">
        <v>45624</v>
      </c>
      <c r="C924" s="14">
        <v>26.44</v>
      </c>
      <c r="D924" s="14">
        <v>26.55</v>
      </c>
      <c r="E924" s="14">
        <v>27.18</v>
      </c>
      <c r="F924">
        <v>0</v>
      </c>
      <c r="G924">
        <v>0</v>
      </c>
    </row>
    <row r="925" spans="1:7" ht="15.75" thickBot="1" x14ac:dyDescent="0.3">
      <c r="A925" s="12" t="s">
        <v>211</v>
      </c>
      <c r="B925" s="13">
        <v>45625</v>
      </c>
      <c r="C925" s="14">
        <v>26.45</v>
      </c>
      <c r="D925" s="14">
        <v>26.57</v>
      </c>
      <c r="E925" s="14">
        <v>27.18</v>
      </c>
      <c r="F925">
        <v>0</v>
      </c>
      <c r="G925">
        <v>0</v>
      </c>
    </row>
    <row r="926" spans="1:7" ht="15.75" thickBot="1" x14ac:dyDescent="0.3">
      <c r="A926" s="12" t="s">
        <v>211</v>
      </c>
      <c r="B926" s="13">
        <v>45628</v>
      </c>
      <c r="C926" s="14">
        <v>26.48</v>
      </c>
      <c r="D926" s="14">
        <v>26.6</v>
      </c>
      <c r="E926" s="14">
        <v>27.19</v>
      </c>
      <c r="F926">
        <v>0</v>
      </c>
      <c r="G926">
        <v>0</v>
      </c>
    </row>
    <row r="927" spans="1:7" ht="15.75" thickBot="1" x14ac:dyDescent="0.3">
      <c r="A927" s="12" t="s">
        <v>211</v>
      </c>
      <c r="B927" s="13">
        <v>45629</v>
      </c>
      <c r="C927" s="14">
        <v>26.51</v>
      </c>
      <c r="D927" s="14">
        <v>26.62</v>
      </c>
      <c r="E927" s="14">
        <v>27.2</v>
      </c>
      <c r="F927">
        <v>0</v>
      </c>
      <c r="G927">
        <v>0</v>
      </c>
    </row>
    <row r="928" spans="1:7" ht="15.75" thickBot="1" x14ac:dyDescent="0.3">
      <c r="A928" s="12" t="s">
        <v>211</v>
      </c>
      <c r="B928" s="13">
        <v>45630</v>
      </c>
      <c r="C928" s="14">
        <v>26.5</v>
      </c>
      <c r="D928" s="14">
        <v>26.63</v>
      </c>
      <c r="E928" s="14">
        <v>27.2</v>
      </c>
      <c r="F928">
        <v>0</v>
      </c>
      <c r="G928">
        <v>0</v>
      </c>
    </row>
    <row r="929" spans="1:7" ht="15.75" thickBot="1" x14ac:dyDescent="0.3">
      <c r="A929" s="12" t="s">
        <v>211</v>
      </c>
      <c r="B929" s="13">
        <v>45631</v>
      </c>
      <c r="C929" s="14">
        <v>26.54</v>
      </c>
      <c r="D929" s="14">
        <v>26.67</v>
      </c>
      <c r="E929" s="14">
        <v>27.2</v>
      </c>
      <c r="F929">
        <v>0</v>
      </c>
      <c r="G929">
        <v>0</v>
      </c>
    </row>
    <row r="930" spans="1:7" ht="15.75" thickBot="1" x14ac:dyDescent="0.3">
      <c r="A930" s="12" t="s">
        <v>211</v>
      </c>
      <c r="B930" s="13">
        <v>45632</v>
      </c>
      <c r="C930" s="14">
        <v>26.57</v>
      </c>
      <c r="D930" s="14">
        <v>26.7</v>
      </c>
      <c r="E930" s="14">
        <v>27.2</v>
      </c>
      <c r="F930">
        <v>0</v>
      </c>
      <c r="G930">
        <v>0</v>
      </c>
    </row>
    <row r="931" spans="1:7" ht="15.75" thickBot="1" x14ac:dyDescent="0.3">
      <c r="A931" s="12" t="s">
        <v>211</v>
      </c>
      <c r="B931" s="13">
        <v>45635</v>
      </c>
      <c r="C931" s="14">
        <v>26.57</v>
      </c>
      <c r="D931" s="14">
        <v>26.72</v>
      </c>
      <c r="E931" s="14">
        <v>27.2</v>
      </c>
      <c r="F931">
        <v>0</v>
      </c>
      <c r="G931">
        <v>0</v>
      </c>
    </row>
    <row r="932" spans="1:7" ht="15.75" thickBot="1" x14ac:dyDescent="0.3">
      <c r="A932" s="12" t="s">
        <v>211</v>
      </c>
      <c r="B932" s="13">
        <v>45636</v>
      </c>
      <c r="C932" s="14">
        <v>26.59</v>
      </c>
      <c r="D932" s="14">
        <v>26.75</v>
      </c>
      <c r="E932" s="14">
        <v>27.2</v>
      </c>
      <c r="F932">
        <v>0</v>
      </c>
      <c r="G932">
        <v>0</v>
      </c>
    </row>
    <row r="933" spans="1:7" ht="15.75" thickBot="1" x14ac:dyDescent="0.3">
      <c r="A933" s="12" t="s">
        <v>211</v>
      </c>
      <c r="B933" s="13">
        <v>45637</v>
      </c>
      <c r="C933" s="14">
        <v>26.62</v>
      </c>
      <c r="D933" s="14">
        <v>26.77</v>
      </c>
      <c r="E933" s="14">
        <v>27.2</v>
      </c>
      <c r="F933">
        <v>0</v>
      </c>
      <c r="G933">
        <v>0</v>
      </c>
    </row>
    <row r="934" spans="1:7" ht="15.75" thickBot="1" x14ac:dyDescent="0.3">
      <c r="A934" s="12" t="s">
        <v>211</v>
      </c>
      <c r="B934" s="13">
        <v>45638</v>
      </c>
      <c r="C934" s="14">
        <v>26.68</v>
      </c>
      <c r="D934" s="14">
        <v>26.8</v>
      </c>
      <c r="E934" s="14">
        <v>27.2</v>
      </c>
      <c r="F934">
        <v>0</v>
      </c>
      <c r="G934">
        <v>0</v>
      </c>
    </row>
    <row r="935" spans="1:7" ht="15.75" thickBot="1" x14ac:dyDescent="0.3">
      <c r="A935" s="12" t="s">
        <v>211</v>
      </c>
      <c r="B935" s="13">
        <v>45639</v>
      </c>
      <c r="C935" s="14">
        <v>26.75</v>
      </c>
      <c r="D935" s="14">
        <v>26.82</v>
      </c>
      <c r="E935" s="14">
        <v>27.19</v>
      </c>
      <c r="F935">
        <v>0</v>
      </c>
      <c r="G935">
        <v>0</v>
      </c>
    </row>
    <row r="936" spans="1:7" ht="15.75" thickBot="1" x14ac:dyDescent="0.3">
      <c r="A936" s="12" t="s">
        <v>211</v>
      </c>
      <c r="B936" s="13">
        <v>45642</v>
      </c>
      <c r="C936" s="14">
        <v>26.81</v>
      </c>
      <c r="D936" s="14">
        <v>26.83</v>
      </c>
      <c r="E936" s="14">
        <v>27.18</v>
      </c>
      <c r="F936">
        <v>0</v>
      </c>
      <c r="G936">
        <v>0</v>
      </c>
    </row>
    <row r="937" spans="1:7" ht="15.75" thickBot="1" x14ac:dyDescent="0.3">
      <c r="A937" s="12" t="s">
        <v>211</v>
      </c>
      <c r="B937" s="13">
        <v>45643</v>
      </c>
      <c r="C937" s="14">
        <v>26.89</v>
      </c>
      <c r="D937" s="14">
        <v>26.83</v>
      </c>
      <c r="E937" s="14">
        <v>27.17</v>
      </c>
      <c r="F937">
        <v>0</v>
      </c>
      <c r="G937">
        <v>0</v>
      </c>
    </row>
    <row r="938" spans="1:7" ht="15.75" thickBot="1" x14ac:dyDescent="0.3">
      <c r="A938" s="12" t="s">
        <v>211</v>
      </c>
      <c r="B938" s="13">
        <v>45644</v>
      </c>
      <c r="C938" s="14">
        <v>26.97</v>
      </c>
      <c r="D938" s="14">
        <v>26.83</v>
      </c>
      <c r="E938" s="14">
        <v>27.16</v>
      </c>
      <c r="F938">
        <v>0</v>
      </c>
      <c r="G938">
        <v>0</v>
      </c>
    </row>
    <row r="939" spans="1:7" ht="15.75" thickBot="1" x14ac:dyDescent="0.3">
      <c r="A939" s="12" t="s">
        <v>211</v>
      </c>
      <c r="B939" s="13">
        <v>45645</v>
      </c>
      <c r="C939" s="14">
        <v>27.02</v>
      </c>
      <c r="D939" s="14">
        <v>26.82</v>
      </c>
      <c r="E939" s="14">
        <v>27.15</v>
      </c>
      <c r="F939">
        <v>0</v>
      </c>
      <c r="G939">
        <v>0</v>
      </c>
    </row>
    <row r="940" spans="1:7" ht="15.75" thickBot="1" x14ac:dyDescent="0.3">
      <c r="A940" s="12" t="s">
        <v>211</v>
      </c>
      <c r="B940" s="13">
        <v>45646</v>
      </c>
      <c r="C940" s="14">
        <v>27.05</v>
      </c>
      <c r="D940" s="14">
        <v>26.81</v>
      </c>
      <c r="E940" s="14">
        <v>27.13</v>
      </c>
      <c r="F940">
        <v>0</v>
      </c>
      <c r="G940">
        <v>0</v>
      </c>
    </row>
    <row r="941" spans="1:7" ht="15.75" thickBot="1" x14ac:dyDescent="0.3">
      <c r="A941" s="12" t="s">
        <v>211</v>
      </c>
      <c r="B941" s="13">
        <v>45649</v>
      </c>
      <c r="C941" s="14">
        <v>27.09</v>
      </c>
      <c r="D941" s="14">
        <v>26.81</v>
      </c>
      <c r="E941" s="14">
        <v>27.12</v>
      </c>
      <c r="F941">
        <v>0</v>
      </c>
      <c r="G941">
        <v>0</v>
      </c>
    </row>
    <row r="942" spans="1:7" ht="15.75" thickBot="1" x14ac:dyDescent="0.3">
      <c r="A942" s="12" t="s">
        <v>211</v>
      </c>
      <c r="B942" s="13">
        <v>45650</v>
      </c>
      <c r="C942" s="14">
        <v>27.1</v>
      </c>
      <c r="D942" s="14">
        <v>26.8</v>
      </c>
      <c r="E942" s="14">
        <v>27.1</v>
      </c>
      <c r="F942">
        <v>0</v>
      </c>
      <c r="G942">
        <v>0</v>
      </c>
    </row>
    <row r="943" spans="1:7" ht="15.75" thickBot="1" x14ac:dyDescent="0.3">
      <c r="A943" s="12" t="s">
        <v>211</v>
      </c>
      <c r="B943" s="13">
        <v>45651</v>
      </c>
      <c r="C943" s="14">
        <v>27.15</v>
      </c>
      <c r="D943" s="14">
        <v>26.8</v>
      </c>
      <c r="E943" s="14">
        <v>27.09</v>
      </c>
      <c r="F943">
        <v>0</v>
      </c>
      <c r="G943">
        <v>0</v>
      </c>
    </row>
    <row r="944" spans="1:7" ht="15.75" thickBot="1" x14ac:dyDescent="0.3">
      <c r="A944" s="12" t="s">
        <v>211</v>
      </c>
      <c r="B944" s="13">
        <v>45652</v>
      </c>
      <c r="C944" s="14">
        <v>27.18</v>
      </c>
      <c r="D944" s="14">
        <v>26.8</v>
      </c>
      <c r="E944" s="14">
        <v>27.08</v>
      </c>
      <c r="F944">
        <v>0</v>
      </c>
      <c r="G944">
        <v>0</v>
      </c>
    </row>
    <row r="945" spans="1:7" ht="15.75" thickBot="1" x14ac:dyDescent="0.3">
      <c r="A945" s="12" t="s">
        <v>211</v>
      </c>
      <c r="B945" s="13">
        <v>45653</v>
      </c>
      <c r="C945" s="14">
        <v>27.18</v>
      </c>
      <c r="D945" s="14">
        <v>26.79</v>
      </c>
      <c r="E945" s="14">
        <v>27.07</v>
      </c>
      <c r="F945">
        <v>0</v>
      </c>
      <c r="G945">
        <v>0</v>
      </c>
    </row>
    <row r="946" spans="1:7" ht="15.75" thickBot="1" x14ac:dyDescent="0.3">
      <c r="A946" s="12" t="s">
        <v>211</v>
      </c>
      <c r="B946" s="13">
        <v>45656</v>
      </c>
      <c r="C946" s="14">
        <v>27.17</v>
      </c>
      <c r="D946" s="14">
        <v>26.79</v>
      </c>
      <c r="E946" s="14">
        <v>27.06</v>
      </c>
      <c r="F946">
        <v>0</v>
      </c>
      <c r="G946">
        <v>0</v>
      </c>
    </row>
    <row r="947" spans="1:7" ht="15.75" thickBot="1" x14ac:dyDescent="0.3">
      <c r="A947" s="12" t="s">
        <v>211</v>
      </c>
      <c r="B947" s="13">
        <v>45657</v>
      </c>
      <c r="C947" s="14">
        <v>27.16</v>
      </c>
      <c r="D947" s="14">
        <v>26.79</v>
      </c>
      <c r="E947" s="14">
        <v>27.04</v>
      </c>
      <c r="F947">
        <v>0</v>
      </c>
      <c r="G947">
        <v>0</v>
      </c>
    </row>
    <row r="948" spans="1:7" ht="15.75" thickBot="1" x14ac:dyDescent="0.3">
      <c r="A948" s="12" t="s">
        <v>211</v>
      </c>
      <c r="B948" s="13">
        <v>45659</v>
      </c>
      <c r="C948" s="14">
        <v>27.17</v>
      </c>
      <c r="D948" s="14">
        <v>26.81</v>
      </c>
      <c r="E948" s="14">
        <v>27.03</v>
      </c>
      <c r="F948">
        <v>0</v>
      </c>
      <c r="G948">
        <v>0</v>
      </c>
    </row>
    <row r="949" spans="1:7" ht="15.75" thickBot="1" x14ac:dyDescent="0.3">
      <c r="A949" s="12" t="s">
        <v>211</v>
      </c>
      <c r="B949" s="13">
        <v>45660</v>
      </c>
      <c r="C949" s="14">
        <v>27.11</v>
      </c>
      <c r="D949" s="14">
        <v>26.81</v>
      </c>
      <c r="E949" s="14">
        <v>27.01</v>
      </c>
      <c r="F949">
        <v>0</v>
      </c>
      <c r="G949">
        <v>0</v>
      </c>
    </row>
    <row r="950" spans="1:7" ht="15.75" thickBot="1" x14ac:dyDescent="0.3">
      <c r="A950" s="12" t="s">
        <v>211</v>
      </c>
      <c r="B950" s="13">
        <v>45663</v>
      </c>
      <c r="C950" s="14">
        <v>27.03</v>
      </c>
      <c r="D950" s="14">
        <v>26.8</v>
      </c>
      <c r="E950" s="14">
        <v>26.99</v>
      </c>
      <c r="F950">
        <v>0</v>
      </c>
      <c r="G950">
        <v>0</v>
      </c>
    </row>
    <row r="951" spans="1:7" ht="15.75" thickBot="1" x14ac:dyDescent="0.3">
      <c r="A951" s="12" t="s">
        <v>211</v>
      </c>
      <c r="B951" s="13">
        <v>45664</v>
      </c>
      <c r="C951" s="14">
        <v>26.95</v>
      </c>
      <c r="D951" s="14">
        <v>26.79</v>
      </c>
      <c r="E951" s="14">
        <v>26.97</v>
      </c>
      <c r="F951">
        <v>0</v>
      </c>
      <c r="G951">
        <v>0</v>
      </c>
    </row>
    <row r="952" spans="1:7" ht="15.75" thickBot="1" x14ac:dyDescent="0.3">
      <c r="A952" s="12" t="s">
        <v>211</v>
      </c>
      <c r="B952" s="13">
        <v>45665</v>
      </c>
      <c r="C952" s="14">
        <v>26.87</v>
      </c>
      <c r="D952" s="14">
        <v>26.77</v>
      </c>
      <c r="E952" s="14">
        <v>26.95</v>
      </c>
      <c r="F952">
        <v>0</v>
      </c>
      <c r="G952">
        <v>0</v>
      </c>
    </row>
    <row r="953" spans="1:7" ht="15.75" thickBot="1" x14ac:dyDescent="0.3">
      <c r="A953" s="12" t="s">
        <v>211</v>
      </c>
      <c r="B953" s="13">
        <v>45666</v>
      </c>
      <c r="C953" s="14">
        <v>26.78</v>
      </c>
      <c r="D953" s="14">
        <v>26.75</v>
      </c>
      <c r="E953" s="14">
        <v>26.93</v>
      </c>
      <c r="F953">
        <v>0</v>
      </c>
      <c r="G953">
        <v>0</v>
      </c>
    </row>
    <row r="954" spans="1:7" ht="15.75" thickBot="1" x14ac:dyDescent="0.3">
      <c r="A954" s="12" t="s">
        <v>211</v>
      </c>
      <c r="B954" s="13">
        <v>45667</v>
      </c>
      <c r="C954" s="14">
        <v>26.68</v>
      </c>
      <c r="D954" s="14">
        <v>26.72</v>
      </c>
      <c r="E954" s="14">
        <v>26.9</v>
      </c>
      <c r="F954">
        <v>0</v>
      </c>
      <c r="G954">
        <v>0</v>
      </c>
    </row>
    <row r="955" spans="1:7" ht="15.75" thickBot="1" x14ac:dyDescent="0.3">
      <c r="A955" s="12" t="s">
        <v>211</v>
      </c>
      <c r="B955" s="13">
        <v>45670</v>
      </c>
      <c r="C955" s="14">
        <v>26.62</v>
      </c>
      <c r="D955" s="14">
        <v>26.71</v>
      </c>
      <c r="E955" s="14">
        <v>26.88</v>
      </c>
      <c r="F955">
        <v>0</v>
      </c>
      <c r="G955">
        <v>0</v>
      </c>
    </row>
    <row r="956" spans="1:7" ht="15.75" thickBot="1" x14ac:dyDescent="0.3">
      <c r="A956" s="12" t="s">
        <v>65</v>
      </c>
      <c r="B956" s="13">
        <v>45517</v>
      </c>
      <c r="C956" s="14">
        <v>32.549999999999997</v>
      </c>
      <c r="D956" s="14">
        <v>33.5</v>
      </c>
      <c r="E956" s="14">
        <v>32.04</v>
      </c>
      <c r="F956">
        <v>0</v>
      </c>
      <c r="G956">
        <v>1</v>
      </c>
    </row>
    <row r="957" spans="1:7" ht="15.75" thickBot="1" x14ac:dyDescent="0.3">
      <c r="A957" s="12" t="s">
        <v>65</v>
      </c>
      <c r="B957" s="13">
        <v>45518</v>
      </c>
      <c r="C957" s="14">
        <v>32.49</v>
      </c>
      <c r="D957" s="14">
        <v>33.47</v>
      </c>
      <c r="E957" s="14">
        <v>32.07</v>
      </c>
      <c r="F957">
        <v>0</v>
      </c>
      <c r="G957">
        <v>1</v>
      </c>
    </row>
    <row r="958" spans="1:7" ht="15.75" thickBot="1" x14ac:dyDescent="0.3">
      <c r="A958" s="12" t="s">
        <v>65</v>
      </c>
      <c r="B958" s="13">
        <v>45519</v>
      </c>
      <c r="C958" s="14">
        <v>32.43</v>
      </c>
      <c r="D958" s="14">
        <v>33.46</v>
      </c>
      <c r="E958" s="14">
        <v>32.1</v>
      </c>
      <c r="F958">
        <v>0</v>
      </c>
      <c r="G958">
        <v>1</v>
      </c>
    </row>
    <row r="959" spans="1:7" ht="15.75" thickBot="1" x14ac:dyDescent="0.3">
      <c r="A959" s="12" t="s">
        <v>65</v>
      </c>
      <c r="B959" s="13">
        <v>45520</v>
      </c>
      <c r="C959" s="14">
        <v>32.46</v>
      </c>
      <c r="D959" s="14">
        <v>33.450000000000003</v>
      </c>
      <c r="E959" s="14">
        <v>32.130000000000003</v>
      </c>
      <c r="F959">
        <v>0</v>
      </c>
      <c r="G959">
        <v>1</v>
      </c>
    </row>
    <row r="960" spans="1:7" ht="15.75" thickBot="1" x14ac:dyDescent="0.3">
      <c r="A960" s="12" t="s">
        <v>65</v>
      </c>
      <c r="B960" s="13">
        <v>45523</v>
      </c>
      <c r="C960" s="14">
        <v>32.5</v>
      </c>
      <c r="D960" s="14">
        <v>33.450000000000003</v>
      </c>
      <c r="E960" s="14">
        <v>32.17</v>
      </c>
      <c r="F960">
        <v>0</v>
      </c>
      <c r="G960">
        <v>1</v>
      </c>
    </row>
    <row r="961" spans="1:7" ht="15.75" thickBot="1" x14ac:dyDescent="0.3">
      <c r="A961" s="12" t="s">
        <v>65</v>
      </c>
      <c r="B961" s="13">
        <v>45524</v>
      </c>
      <c r="C961" s="14">
        <v>32.61</v>
      </c>
      <c r="D961" s="14">
        <v>33.46</v>
      </c>
      <c r="E961" s="14">
        <v>32.22</v>
      </c>
      <c r="F961">
        <v>0</v>
      </c>
      <c r="G961">
        <v>1</v>
      </c>
    </row>
    <row r="962" spans="1:7" ht="15.75" thickBot="1" x14ac:dyDescent="0.3">
      <c r="A962" s="12" t="s">
        <v>65</v>
      </c>
      <c r="B962" s="13">
        <v>45525</v>
      </c>
      <c r="C962" s="14">
        <v>32.68</v>
      </c>
      <c r="D962" s="14">
        <v>33.46</v>
      </c>
      <c r="E962" s="14">
        <v>32.26</v>
      </c>
      <c r="F962">
        <v>0</v>
      </c>
      <c r="G962">
        <v>1</v>
      </c>
    </row>
    <row r="963" spans="1:7" ht="15.75" thickBot="1" x14ac:dyDescent="0.3">
      <c r="A963" s="12" t="s">
        <v>65</v>
      </c>
      <c r="B963" s="13">
        <v>45526</v>
      </c>
      <c r="C963" s="14">
        <v>32.76</v>
      </c>
      <c r="D963" s="14">
        <v>33.44</v>
      </c>
      <c r="E963" s="14">
        <v>32.31</v>
      </c>
      <c r="F963">
        <v>0</v>
      </c>
      <c r="G963">
        <v>1</v>
      </c>
    </row>
    <row r="964" spans="1:7" ht="15.75" thickBot="1" x14ac:dyDescent="0.3">
      <c r="A964" s="12" t="s">
        <v>65</v>
      </c>
      <c r="B964" s="13">
        <v>45527</v>
      </c>
      <c r="C964" s="14">
        <v>32.82</v>
      </c>
      <c r="D964" s="14">
        <v>33.44</v>
      </c>
      <c r="E964" s="14">
        <v>32.35</v>
      </c>
      <c r="F964">
        <v>0</v>
      </c>
      <c r="G964">
        <v>1</v>
      </c>
    </row>
    <row r="965" spans="1:7" ht="15.75" thickBot="1" x14ac:dyDescent="0.3">
      <c r="A965" s="12" t="s">
        <v>65</v>
      </c>
      <c r="B965" s="13">
        <v>45530</v>
      </c>
      <c r="C965" s="14">
        <v>32.89</v>
      </c>
      <c r="D965" s="14">
        <v>33.44</v>
      </c>
      <c r="E965" s="14">
        <v>32.4</v>
      </c>
      <c r="F965">
        <v>0</v>
      </c>
      <c r="G965">
        <v>1</v>
      </c>
    </row>
    <row r="966" spans="1:7" ht="15.75" thickBot="1" x14ac:dyDescent="0.3">
      <c r="A966" s="12" t="s">
        <v>65</v>
      </c>
      <c r="B966" s="13">
        <v>45531</v>
      </c>
      <c r="C966" s="14">
        <v>32.96</v>
      </c>
      <c r="D966" s="14">
        <v>33.43</v>
      </c>
      <c r="E966" s="14">
        <v>32.450000000000003</v>
      </c>
      <c r="F966">
        <v>0</v>
      </c>
      <c r="G966">
        <v>1</v>
      </c>
    </row>
    <row r="967" spans="1:7" ht="15.75" thickBot="1" x14ac:dyDescent="0.3">
      <c r="A967" s="12" t="s">
        <v>65</v>
      </c>
      <c r="B967" s="13">
        <v>45532</v>
      </c>
      <c r="C967" s="14">
        <v>33.01</v>
      </c>
      <c r="D967" s="14">
        <v>33.43</v>
      </c>
      <c r="E967" s="14">
        <v>32.49</v>
      </c>
      <c r="F967">
        <v>0</v>
      </c>
      <c r="G967">
        <v>1</v>
      </c>
    </row>
    <row r="968" spans="1:7" ht="15.75" thickBot="1" x14ac:dyDescent="0.3">
      <c r="A968" s="12" t="s">
        <v>65</v>
      </c>
      <c r="B968" s="13">
        <v>45533</v>
      </c>
      <c r="C968" s="14">
        <v>33.14</v>
      </c>
      <c r="D968" s="14">
        <v>33.43</v>
      </c>
      <c r="E968" s="14">
        <v>32.520000000000003</v>
      </c>
      <c r="F968">
        <v>0</v>
      </c>
      <c r="G968">
        <v>1</v>
      </c>
    </row>
    <row r="969" spans="1:7" ht="15.75" thickBot="1" x14ac:dyDescent="0.3">
      <c r="A969" s="12" t="s">
        <v>65</v>
      </c>
      <c r="B969" s="13">
        <v>45534</v>
      </c>
      <c r="C969" s="14">
        <v>33.26</v>
      </c>
      <c r="D969" s="14">
        <v>33.43</v>
      </c>
      <c r="E969" s="14">
        <v>32.56</v>
      </c>
      <c r="F969">
        <v>0</v>
      </c>
      <c r="G969">
        <v>1</v>
      </c>
    </row>
    <row r="970" spans="1:7" ht="15.75" thickBot="1" x14ac:dyDescent="0.3">
      <c r="A970" s="12" t="s">
        <v>65</v>
      </c>
      <c r="B970" s="13">
        <v>45539</v>
      </c>
      <c r="C970" s="14">
        <v>33.42</v>
      </c>
      <c r="D970" s="14">
        <v>33.46</v>
      </c>
      <c r="E970" s="14">
        <v>32.61</v>
      </c>
      <c r="F970">
        <v>0</v>
      </c>
      <c r="G970">
        <v>1</v>
      </c>
    </row>
    <row r="971" spans="1:7" ht="15.75" thickBot="1" x14ac:dyDescent="0.3">
      <c r="A971" s="12" t="s">
        <v>65</v>
      </c>
      <c r="B971" s="13">
        <v>45540</v>
      </c>
      <c r="C971" s="14">
        <v>33.54</v>
      </c>
      <c r="D971" s="14">
        <v>33.47</v>
      </c>
      <c r="E971" s="14">
        <v>32.65</v>
      </c>
      <c r="F971">
        <v>1</v>
      </c>
      <c r="G971">
        <v>1</v>
      </c>
    </row>
    <row r="972" spans="1:7" ht="15.75" thickBot="1" x14ac:dyDescent="0.3">
      <c r="A972" s="12" t="s">
        <v>65</v>
      </c>
      <c r="B972" s="13">
        <v>45541</v>
      </c>
      <c r="C972" s="14">
        <v>33.64</v>
      </c>
      <c r="D972" s="14">
        <v>33.49</v>
      </c>
      <c r="E972" s="14">
        <v>32.69</v>
      </c>
      <c r="F972">
        <v>1</v>
      </c>
      <c r="G972">
        <v>1</v>
      </c>
    </row>
    <row r="973" spans="1:7" ht="15.75" thickBot="1" x14ac:dyDescent="0.3">
      <c r="A973" s="12" t="s">
        <v>65</v>
      </c>
      <c r="B973" s="13">
        <v>45544</v>
      </c>
      <c r="C973" s="14">
        <v>33.75</v>
      </c>
      <c r="D973" s="14">
        <v>33.49</v>
      </c>
      <c r="E973" s="14">
        <v>32.729999999999997</v>
      </c>
      <c r="F973">
        <v>1</v>
      </c>
      <c r="G973">
        <v>1</v>
      </c>
    </row>
    <row r="974" spans="1:7" ht="15.75" thickBot="1" x14ac:dyDescent="0.3">
      <c r="A974" s="12" t="s">
        <v>65</v>
      </c>
      <c r="B974" s="13">
        <v>45545</v>
      </c>
      <c r="C974" s="14">
        <v>33.82</v>
      </c>
      <c r="D974" s="14">
        <v>33.5</v>
      </c>
      <c r="E974" s="14">
        <v>32.76</v>
      </c>
      <c r="F974">
        <v>1</v>
      </c>
      <c r="G974">
        <v>1</v>
      </c>
    </row>
    <row r="975" spans="1:7" ht="15.75" thickBot="1" x14ac:dyDescent="0.3">
      <c r="A975" s="12" t="s">
        <v>65</v>
      </c>
      <c r="B975" s="13">
        <v>45546</v>
      </c>
      <c r="C975" s="14">
        <v>33.9</v>
      </c>
      <c r="D975" s="14">
        <v>33.5</v>
      </c>
      <c r="E975" s="14">
        <v>32.799999999999997</v>
      </c>
      <c r="F975">
        <v>1</v>
      </c>
      <c r="G975">
        <v>1</v>
      </c>
    </row>
    <row r="976" spans="1:7" ht="15.75" thickBot="1" x14ac:dyDescent="0.3">
      <c r="A976" s="12" t="s">
        <v>65</v>
      </c>
      <c r="B976" s="13">
        <v>45547</v>
      </c>
      <c r="C976" s="14">
        <v>33.96</v>
      </c>
      <c r="D976" s="14">
        <v>33.49</v>
      </c>
      <c r="E976" s="14">
        <v>32.840000000000003</v>
      </c>
      <c r="F976">
        <v>1</v>
      </c>
      <c r="G976">
        <v>1</v>
      </c>
    </row>
    <row r="977" spans="1:7" ht="15.75" thickBot="1" x14ac:dyDescent="0.3">
      <c r="A977" s="12" t="s">
        <v>65</v>
      </c>
      <c r="B977" s="13">
        <v>45548</v>
      </c>
      <c r="C977" s="14">
        <v>34.03</v>
      </c>
      <c r="D977" s="14">
        <v>33.479999999999997</v>
      </c>
      <c r="E977" s="14">
        <v>32.880000000000003</v>
      </c>
      <c r="F977">
        <v>1</v>
      </c>
      <c r="G977">
        <v>1</v>
      </c>
    </row>
    <row r="978" spans="1:7" ht="15.75" thickBot="1" x14ac:dyDescent="0.3">
      <c r="A978" s="12" t="s">
        <v>65</v>
      </c>
      <c r="B978" s="13">
        <v>45551</v>
      </c>
      <c r="C978" s="14">
        <v>34.119999999999997</v>
      </c>
      <c r="D978" s="14">
        <v>33.47</v>
      </c>
      <c r="E978" s="14">
        <v>32.92</v>
      </c>
      <c r="F978">
        <v>1</v>
      </c>
      <c r="G978">
        <v>1</v>
      </c>
    </row>
    <row r="979" spans="1:7" ht="15.75" thickBot="1" x14ac:dyDescent="0.3">
      <c r="A979" s="12" t="s">
        <v>65</v>
      </c>
      <c r="B979" s="13">
        <v>45552</v>
      </c>
      <c r="C979" s="14">
        <v>34.18</v>
      </c>
      <c r="D979" s="14">
        <v>33.47</v>
      </c>
      <c r="E979" s="14">
        <v>32.97</v>
      </c>
      <c r="F979">
        <v>1</v>
      </c>
      <c r="G979">
        <v>1</v>
      </c>
    </row>
    <row r="980" spans="1:7" ht="15.75" thickBot="1" x14ac:dyDescent="0.3">
      <c r="A980" s="12" t="s">
        <v>65</v>
      </c>
      <c r="B980" s="13">
        <v>45553</v>
      </c>
      <c r="C980" s="14">
        <v>34.22</v>
      </c>
      <c r="D980" s="14">
        <v>33.49</v>
      </c>
      <c r="E980" s="14">
        <v>33.01</v>
      </c>
      <c r="F980">
        <v>1</v>
      </c>
      <c r="G980">
        <v>1</v>
      </c>
    </row>
    <row r="981" spans="1:7" ht="15.75" thickBot="1" x14ac:dyDescent="0.3">
      <c r="A981" s="12" t="s">
        <v>65</v>
      </c>
      <c r="B981" s="13">
        <v>45554</v>
      </c>
      <c r="C981" s="14">
        <v>34.229999999999997</v>
      </c>
      <c r="D981" s="14">
        <v>33.5</v>
      </c>
      <c r="E981" s="14">
        <v>33.049999999999997</v>
      </c>
      <c r="F981">
        <v>1</v>
      </c>
      <c r="G981">
        <v>1</v>
      </c>
    </row>
    <row r="982" spans="1:7" ht="15.75" thickBot="1" x14ac:dyDescent="0.3">
      <c r="A982" s="12" t="s">
        <v>65</v>
      </c>
      <c r="B982" s="13">
        <v>45555</v>
      </c>
      <c r="C982" s="14">
        <v>34.24</v>
      </c>
      <c r="D982" s="14">
        <v>33.5</v>
      </c>
      <c r="E982" s="14">
        <v>33.090000000000003</v>
      </c>
      <c r="F982">
        <v>1</v>
      </c>
      <c r="G982">
        <v>1</v>
      </c>
    </row>
    <row r="983" spans="1:7" ht="15.75" thickBot="1" x14ac:dyDescent="0.3">
      <c r="A983" s="12" t="s">
        <v>65</v>
      </c>
      <c r="B983" s="13">
        <v>45558</v>
      </c>
      <c r="C983" s="14">
        <v>34.25</v>
      </c>
      <c r="D983" s="14">
        <v>33.479999999999997</v>
      </c>
      <c r="E983" s="14">
        <v>33.130000000000003</v>
      </c>
      <c r="F983">
        <v>1</v>
      </c>
      <c r="G983">
        <v>1</v>
      </c>
    </row>
    <row r="984" spans="1:7" ht="15.75" thickBot="1" x14ac:dyDescent="0.3">
      <c r="A984" s="12" t="s">
        <v>65</v>
      </c>
      <c r="B984" s="13">
        <v>45559</v>
      </c>
      <c r="C984" s="14">
        <v>34.299999999999997</v>
      </c>
      <c r="D984" s="14">
        <v>33.49</v>
      </c>
      <c r="E984" s="14">
        <v>33.17</v>
      </c>
      <c r="F984">
        <v>1</v>
      </c>
      <c r="G984">
        <v>1</v>
      </c>
    </row>
    <row r="985" spans="1:7" ht="15.75" thickBot="1" x14ac:dyDescent="0.3">
      <c r="A985" s="12" t="s">
        <v>65</v>
      </c>
      <c r="B985" s="13">
        <v>45560</v>
      </c>
      <c r="C985" s="14">
        <v>34.369999999999997</v>
      </c>
      <c r="D985" s="14">
        <v>33.520000000000003</v>
      </c>
      <c r="E985" s="14">
        <v>33.22</v>
      </c>
      <c r="F985">
        <v>1</v>
      </c>
      <c r="G985">
        <v>1</v>
      </c>
    </row>
    <row r="986" spans="1:7" ht="15.75" thickBot="1" x14ac:dyDescent="0.3">
      <c r="A986" s="12" t="s">
        <v>65</v>
      </c>
      <c r="B986" s="13">
        <v>45561</v>
      </c>
      <c r="C986" s="14">
        <v>34.450000000000003</v>
      </c>
      <c r="D986" s="14">
        <v>33.549999999999997</v>
      </c>
      <c r="E986" s="14">
        <v>33.26</v>
      </c>
      <c r="F986">
        <v>1</v>
      </c>
      <c r="G986">
        <v>1</v>
      </c>
    </row>
    <row r="987" spans="1:7" ht="15.75" thickBot="1" x14ac:dyDescent="0.3">
      <c r="A987" s="12" t="s">
        <v>65</v>
      </c>
      <c r="B987" s="13">
        <v>45562</v>
      </c>
      <c r="C987" s="14">
        <v>34.520000000000003</v>
      </c>
      <c r="D987" s="14">
        <v>33.58</v>
      </c>
      <c r="E987" s="14">
        <v>33.299999999999997</v>
      </c>
      <c r="F987">
        <v>1</v>
      </c>
      <c r="G987">
        <v>1</v>
      </c>
    </row>
    <row r="988" spans="1:7" ht="15.75" thickBot="1" x14ac:dyDescent="0.3">
      <c r="A988" s="12" t="s">
        <v>65</v>
      </c>
      <c r="B988" s="13">
        <v>45565</v>
      </c>
      <c r="C988" s="14">
        <v>34.58</v>
      </c>
      <c r="D988" s="14">
        <v>33.619999999999997</v>
      </c>
      <c r="E988" s="14">
        <v>33.340000000000003</v>
      </c>
      <c r="F988">
        <v>1</v>
      </c>
      <c r="G988">
        <v>1</v>
      </c>
    </row>
    <row r="989" spans="1:7" ht="15.75" thickBot="1" x14ac:dyDescent="0.3">
      <c r="A989" s="12" t="s">
        <v>65</v>
      </c>
      <c r="B989" s="13">
        <v>45566</v>
      </c>
      <c r="C989" s="14">
        <v>34.65</v>
      </c>
      <c r="D989" s="14">
        <v>33.67</v>
      </c>
      <c r="E989" s="14">
        <v>33.39</v>
      </c>
      <c r="F989">
        <v>1</v>
      </c>
      <c r="G989">
        <v>1</v>
      </c>
    </row>
    <row r="990" spans="1:7" ht="15.75" thickBot="1" x14ac:dyDescent="0.3">
      <c r="A990" s="12" t="s">
        <v>65</v>
      </c>
      <c r="B990" s="13">
        <v>45567</v>
      </c>
      <c r="C990" s="14">
        <v>34.67</v>
      </c>
      <c r="D990" s="14">
        <v>33.72</v>
      </c>
      <c r="E990" s="14">
        <v>33.43</v>
      </c>
      <c r="F990">
        <v>1</v>
      </c>
      <c r="G990">
        <v>1</v>
      </c>
    </row>
    <row r="991" spans="1:7" ht="15.75" thickBot="1" x14ac:dyDescent="0.3">
      <c r="A991" s="12" t="s">
        <v>65</v>
      </c>
      <c r="B991" s="13">
        <v>45568</v>
      </c>
      <c r="C991" s="14">
        <v>34.65</v>
      </c>
      <c r="D991" s="14">
        <v>33.75</v>
      </c>
      <c r="E991" s="14">
        <v>33.46</v>
      </c>
      <c r="F991">
        <v>1</v>
      </c>
      <c r="G991">
        <v>1</v>
      </c>
    </row>
    <row r="992" spans="1:7" ht="15.75" thickBot="1" x14ac:dyDescent="0.3">
      <c r="A992" s="12" t="s">
        <v>65</v>
      </c>
      <c r="B992" s="13">
        <v>45569</v>
      </c>
      <c r="C992" s="14">
        <v>34.630000000000003</v>
      </c>
      <c r="D992" s="14">
        <v>33.78</v>
      </c>
      <c r="E992" s="14">
        <v>33.47</v>
      </c>
      <c r="F992">
        <v>1</v>
      </c>
      <c r="G992">
        <v>1</v>
      </c>
    </row>
    <row r="993" spans="1:7" ht="15.75" thickBot="1" x14ac:dyDescent="0.3">
      <c r="A993" s="12" t="s">
        <v>65</v>
      </c>
      <c r="B993" s="13">
        <v>45572</v>
      </c>
      <c r="C993" s="14">
        <v>34.64</v>
      </c>
      <c r="D993" s="14">
        <v>33.81</v>
      </c>
      <c r="E993" s="14">
        <v>33.49</v>
      </c>
      <c r="F993">
        <v>1</v>
      </c>
      <c r="G993">
        <v>1</v>
      </c>
    </row>
    <row r="994" spans="1:7" ht="15.75" thickBot="1" x14ac:dyDescent="0.3">
      <c r="A994" s="12" t="s">
        <v>65</v>
      </c>
      <c r="B994" s="13">
        <v>45573</v>
      </c>
      <c r="C994" s="14">
        <v>34.65</v>
      </c>
      <c r="D994" s="14">
        <v>33.840000000000003</v>
      </c>
      <c r="E994" s="14">
        <v>33.5</v>
      </c>
      <c r="F994">
        <v>1</v>
      </c>
      <c r="G994">
        <v>1</v>
      </c>
    </row>
    <row r="995" spans="1:7" ht="15.75" thickBot="1" x14ac:dyDescent="0.3">
      <c r="A995" s="12" t="s">
        <v>65</v>
      </c>
      <c r="B995" s="13">
        <v>45574</v>
      </c>
      <c r="C995" s="14">
        <v>34.67</v>
      </c>
      <c r="D995" s="14">
        <v>33.86</v>
      </c>
      <c r="E995" s="14">
        <v>33.51</v>
      </c>
      <c r="F995">
        <v>1</v>
      </c>
      <c r="G995">
        <v>1</v>
      </c>
    </row>
    <row r="996" spans="1:7" ht="15.75" thickBot="1" x14ac:dyDescent="0.3">
      <c r="A996" s="12" t="s">
        <v>65</v>
      </c>
      <c r="B996" s="13">
        <v>45575</v>
      </c>
      <c r="C996" s="14">
        <v>34.68</v>
      </c>
      <c r="D996" s="14">
        <v>33.89</v>
      </c>
      <c r="E996" s="14">
        <v>33.520000000000003</v>
      </c>
      <c r="F996">
        <v>1</v>
      </c>
      <c r="G996">
        <v>1</v>
      </c>
    </row>
    <row r="997" spans="1:7" ht="15.75" thickBot="1" x14ac:dyDescent="0.3">
      <c r="A997" s="12" t="s">
        <v>65</v>
      </c>
      <c r="B997" s="13">
        <v>45576</v>
      </c>
      <c r="C997" s="14">
        <v>34.700000000000003</v>
      </c>
      <c r="D997" s="14">
        <v>33.909999999999997</v>
      </c>
      <c r="E997" s="14">
        <v>33.520000000000003</v>
      </c>
      <c r="F997">
        <v>1</v>
      </c>
      <c r="G997">
        <v>1</v>
      </c>
    </row>
    <row r="998" spans="1:7" ht="15.75" thickBot="1" x14ac:dyDescent="0.3">
      <c r="A998" s="12" t="s">
        <v>65</v>
      </c>
      <c r="B998" s="13">
        <v>45579</v>
      </c>
      <c r="C998" s="14">
        <v>34.68</v>
      </c>
      <c r="D998" s="14">
        <v>33.96</v>
      </c>
      <c r="E998" s="14">
        <v>33.53</v>
      </c>
      <c r="F998">
        <v>1</v>
      </c>
      <c r="G998">
        <v>1</v>
      </c>
    </row>
    <row r="999" spans="1:7" ht="15.75" thickBot="1" x14ac:dyDescent="0.3">
      <c r="A999" s="12" t="s">
        <v>65</v>
      </c>
      <c r="B999" s="13">
        <v>45580</v>
      </c>
      <c r="C999" s="14">
        <v>34.619999999999997</v>
      </c>
      <c r="D999" s="14">
        <v>33.99</v>
      </c>
      <c r="E999" s="14">
        <v>33.53</v>
      </c>
      <c r="F999">
        <v>1</v>
      </c>
      <c r="G999">
        <v>1</v>
      </c>
    </row>
    <row r="1000" spans="1:7" ht="15.75" thickBot="1" x14ac:dyDescent="0.3">
      <c r="A1000" s="12" t="s">
        <v>65</v>
      </c>
      <c r="B1000" s="13">
        <v>45581</v>
      </c>
      <c r="C1000" s="14">
        <v>34.54</v>
      </c>
      <c r="D1000" s="14">
        <v>34.03</v>
      </c>
      <c r="E1000" s="14">
        <v>33.53</v>
      </c>
      <c r="F1000">
        <v>1</v>
      </c>
      <c r="G1000">
        <v>1</v>
      </c>
    </row>
    <row r="1001" spans="1:7" ht="15.75" thickBot="1" x14ac:dyDescent="0.3">
      <c r="A1001" s="12" t="s">
        <v>65</v>
      </c>
      <c r="B1001" s="13">
        <v>45582</v>
      </c>
      <c r="C1001" s="14">
        <v>34.479999999999997</v>
      </c>
      <c r="D1001" s="14">
        <v>34.049999999999997</v>
      </c>
      <c r="E1001" s="14">
        <v>33.53</v>
      </c>
      <c r="F1001">
        <v>1</v>
      </c>
      <c r="G1001">
        <v>1</v>
      </c>
    </row>
    <row r="1002" spans="1:7" ht="15.75" thickBot="1" x14ac:dyDescent="0.3">
      <c r="A1002" s="12" t="s">
        <v>65</v>
      </c>
      <c r="B1002" s="13">
        <v>45583</v>
      </c>
      <c r="C1002" s="14">
        <v>34.4</v>
      </c>
      <c r="D1002" s="14">
        <v>34.06</v>
      </c>
      <c r="E1002" s="14">
        <v>33.520000000000003</v>
      </c>
      <c r="F1002">
        <v>1</v>
      </c>
      <c r="G1002">
        <v>1</v>
      </c>
    </row>
    <row r="1003" spans="1:7" ht="15.75" thickBot="1" x14ac:dyDescent="0.3">
      <c r="A1003" s="12" t="s">
        <v>65</v>
      </c>
      <c r="B1003" s="13">
        <v>45586</v>
      </c>
      <c r="C1003" s="14">
        <v>34.31</v>
      </c>
      <c r="D1003" s="14">
        <v>34.07</v>
      </c>
      <c r="E1003" s="14">
        <v>33.51</v>
      </c>
      <c r="F1003">
        <v>1</v>
      </c>
      <c r="G1003">
        <v>1</v>
      </c>
    </row>
    <row r="1004" spans="1:7" ht="15.75" thickBot="1" x14ac:dyDescent="0.3">
      <c r="A1004" s="12" t="s">
        <v>65</v>
      </c>
      <c r="B1004" s="13">
        <v>45587</v>
      </c>
      <c r="C1004" s="14">
        <v>34.19</v>
      </c>
      <c r="D1004" s="14">
        <v>34.08</v>
      </c>
      <c r="E1004" s="14">
        <v>33.5</v>
      </c>
      <c r="F1004">
        <v>1</v>
      </c>
      <c r="G1004">
        <v>1</v>
      </c>
    </row>
    <row r="1005" spans="1:7" ht="15.75" thickBot="1" x14ac:dyDescent="0.3">
      <c r="A1005" s="12" t="s">
        <v>65</v>
      </c>
      <c r="B1005" s="13">
        <v>45588</v>
      </c>
      <c r="C1005" s="14">
        <v>34.07</v>
      </c>
      <c r="D1005" s="14">
        <v>34.090000000000003</v>
      </c>
      <c r="E1005" s="14">
        <v>33.5</v>
      </c>
      <c r="F1005">
        <v>0</v>
      </c>
      <c r="G1005">
        <v>1</v>
      </c>
    </row>
    <row r="1006" spans="1:7" ht="15.75" thickBot="1" x14ac:dyDescent="0.3">
      <c r="A1006" s="12" t="s">
        <v>65</v>
      </c>
      <c r="B1006" s="13">
        <v>45589</v>
      </c>
      <c r="C1006" s="14">
        <v>33.97</v>
      </c>
      <c r="D1006" s="14">
        <v>34.11</v>
      </c>
      <c r="E1006" s="14">
        <v>33.5</v>
      </c>
      <c r="F1006">
        <v>0</v>
      </c>
      <c r="G1006">
        <v>1</v>
      </c>
    </row>
    <row r="1007" spans="1:7" ht="15.75" thickBot="1" x14ac:dyDescent="0.3">
      <c r="A1007" s="12" t="s">
        <v>65</v>
      </c>
      <c r="B1007" s="13">
        <v>45590</v>
      </c>
      <c r="C1007" s="14">
        <v>33.85</v>
      </c>
      <c r="D1007" s="14">
        <v>34.130000000000003</v>
      </c>
      <c r="E1007" s="14">
        <v>33.5</v>
      </c>
      <c r="F1007">
        <v>0</v>
      </c>
      <c r="G1007">
        <v>1</v>
      </c>
    </row>
    <row r="1008" spans="1:7" ht="15.75" thickBot="1" x14ac:dyDescent="0.3">
      <c r="A1008" s="12" t="s">
        <v>65</v>
      </c>
      <c r="B1008" s="13">
        <v>45593</v>
      </c>
      <c r="C1008" s="14">
        <v>33.76</v>
      </c>
      <c r="D1008" s="14">
        <v>34.15</v>
      </c>
      <c r="E1008" s="14">
        <v>33.5</v>
      </c>
      <c r="F1008">
        <v>0</v>
      </c>
      <c r="G1008">
        <v>1</v>
      </c>
    </row>
    <row r="1009" spans="1:7" ht="15.75" thickBot="1" x14ac:dyDescent="0.3">
      <c r="A1009" s="12" t="s">
        <v>65</v>
      </c>
      <c r="B1009" s="13">
        <v>45594</v>
      </c>
      <c r="C1009" s="14">
        <v>33.65</v>
      </c>
      <c r="D1009" s="14">
        <v>34.15</v>
      </c>
      <c r="E1009" s="14">
        <v>33.5</v>
      </c>
      <c r="F1009">
        <v>0</v>
      </c>
      <c r="G1009">
        <v>1</v>
      </c>
    </row>
    <row r="1010" spans="1:7" ht="15.75" thickBot="1" x14ac:dyDescent="0.3">
      <c r="A1010" s="12" t="s">
        <v>65</v>
      </c>
      <c r="B1010" s="13">
        <v>45595</v>
      </c>
      <c r="C1010" s="14">
        <v>33.57</v>
      </c>
      <c r="D1010" s="14">
        <v>34.14</v>
      </c>
      <c r="E1010" s="14">
        <v>33.49</v>
      </c>
      <c r="F1010">
        <v>0</v>
      </c>
      <c r="G1010">
        <v>1</v>
      </c>
    </row>
    <row r="1011" spans="1:7" ht="15.75" thickBot="1" x14ac:dyDescent="0.3">
      <c r="A1011" s="12" t="s">
        <v>65</v>
      </c>
      <c r="B1011" s="13">
        <v>45596</v>
      </c>
      <c r="C1011" s="14">
        <v>33.54</v>
      </c>
      <c r="D1011" s="14">
        <v>34.130000000000003</v>
      </c>
      <c r="E1011" s="14">
        <v>33.479999999999997</v>
      </c>
      <c r="F1011">
        <v>0</v>
      </c>
      <c r="G1011">
        <v>1</v>
      </c>
    </row>
    <row r="1012" spans="1:7" ht="15.75" thickBot="1" x14ac:dyDescent="0.3">
      <c r="A1012" s="12" t="s">
        <v>65</v>
      </c>
      <c r="B1012" s="13">
        <v>45597</v>
      </c>
      <c r="C1012" s="14">
        <v>33.5</v>
      </c>
      <c r="D1012" s="14">
        <v>34.1</v>
      </c>
      <c r="E1012" s="14">
        <v>33.47</v>
      </c>
      <c r="F1012">
        <v>0</v>
      </c>
      <c r="G1012">
        <v>1</v>
      </c>
    </row>
    <row r="1013" spans="1:7" ht="15.75" thickBot="1" x14ac:dyDescent="0.3">
      <c r="A1013" s="12" t="s">
        <v>65</v>
      </c>
      <c r="B1013" s="13">
        <v>45600</v>
      </c>
      <c r="C1013" s="14">
        <v>33.43</v>
      </c>
      <c r="D1013" s="14">
        <v>34.08</v>
      </c>
      <c r="E1013" s="14">
        <v>33.46</v>
      </c>
      <c r="F1013">
        <v>0</v>
      </c>
      <c r="G1013">
        <v>1</v>
      </c>
    </row>
    <row r="1014" spans="1:7" ht="15.75" thickBot="1" x14ac:dyDescent="0.3">
      <c r="A1014" s="12" t="s">
        <v>65</v>
      </c>
      <c r="B1014" s="13">
        <v>45601</v>
      </c>
      <c r="C1014" s="14">
        <v>33.380000000000003</v>
      </c>
      <c r="D1014" s="14">
        <v>34.06</v>
      </c>
      <c r="E1014" s="14">
        <v>33.450000000000003</v>
      </c>
      <c r="F1014">
        <v>0</v>
      </c>
      <c r="G1014">
        <v>1</v>
      </c>
    </row>
    <row r="1015" spans="1:7" ht="15.75" thickBot="1" x14ac:dyDescent="0.3">
      <c r="A1015" s="12" t="s">
        <v>65</v>
      </c>
      <c r="B1015" s="13">
        <v>45602</v>
      </c>
      <c r="C1015" s="14">
        <v>33.33</v>
      </c>
      <c r="D1015" s="14">
        <v>34.04</v>
      </c>
      <c r="E1015" s="14">
        <v>33.44</v>
      </c>
      <c r="F1015">
        <v>0</v>
      </c>
      <c r="G1015">
        <v>1</v>
      </c>
    </row>
    <row r="1016" spans="1:7" ht="15.75" thickBot="1" x14ac:dyDescent="0.3">
      <c r="A1016" s="12" t="s">
        <v>65</v>
      </c>
      <c r="B1016" s="13">
        <v>45603</v>
      </c>
      <c r="C1016" s="14">
        <v>33.31</v>
      </c>
      <c r="D1016" s="14">
        <v>34.03</v>
      </c>
      <c r="E1016" s="14">
        <v>33.44</v>
      </c>
      <c r="F1016">
        <v>0</v>
      </c>
      <c r="G1016">
        <v>1</v>
      </c>
    </row>
    <row r="1017" spans="1:7" ht="15.75" thickBot="1" x14ac:dyDescent="0.3">
      <c r="A1017" s="12" t="s">
        <v>65</v>
      </c>
      <c r="B1017" s="13">
        <v>45604</v>
      </c>
      <c r="C1017" s="14">
        <v>33.28</v>
      </c>
      <c r="D1017" s="14">
        <v>34.020000000000003</v>
      </c>
      <c r="E1017" s="14">
        <v>33.43</v>
      </c>
      <c r="F1017">
        <v>0</v>
      </c>
      <c r="G1017">
        <v>1</v>
      </c>
    </row>
    <row r="1018" spans="1:7" ht="15.75" thickBot="1" x14ac:dyDescent="0.3">
      <c r="A1018" s="12" t="s">
        <v>65</v>
      </c>
      <c r="B1018" s="13">
        <v>45607</v>
      </c>
      <c r="C1018" s="14">
        <v>33.26</v>
      </c>
      <c r="D1018" s="14">
        <v>34.01</v>
      </c>
      <c r="E1018" s="14">
        <v>33.44</v>
      </c>
      <c r="F1018">
        <v>0</v>
      </c>
      <c r="G1018">
        <v>1</v>
      </c>
    </row>
    <row r="1019" spans="1:7" ht="15.75" thickBot="1" x14ac:dyDescent="0.3">
      <c r="A1019" s="12" t="s">
        <v>65</v>
      </c>
      <c r="B1019" s="13">
        <v>45608</v>
      </c>
      <c r="C1019" s="14">
        <v>33.26</v>
      </c>
      <c r="D1019" s="14">
        <v>33.99</v>
      </c>
      <c r="E1019" s="14">
        <v>33.44</v>
      </c>
      <c r="F1019">
        <v>0</v>
      </c>
      <c r="G1019">
        <v>1</v>
      </c>
    </row>
    <row r="1020" spans="1:7" ht="15.75" thickBot="1" x14ac:dyDescent="0.3">
      <c r="A1020" s="12" t="s">
        <v>65</v>
      </c>
      <c r="B1020" s="13">
        <v>45609</v>
      </c>
      <c r="C1020" s="14">
        <v>33.28</v>
      </c>
      <c r="D1020" s="14">
        <v>33.97</v>
      </c>
      <c r="E1020" s="14">
        <v>33.450000000000003</v>
      </c>
      <c r="F1020">
        <v>0</v>
      </c>
      <c r="G1020">
        <v>1</v>
      </c>
    </row>
    <row r="1021" spans="1:7" ht="15.75" thickBot="1" x14ac:dyDescent="0.3">
      <c r="A1021" s="12" t="s">
        <v>65</v>
      </c>
      <c r="B1021" s="13">
        <v>45610</v>
      </c>
      <c r="C1021" s="14">
        <v>33.28</v>
      </c>
      <c r="D1021" s="14">
        <v>33.950000000000003</v>
      </c>
      <c r="E1021" s="14">
        <v>33.450000000000003</v>
      </c>
      <c r="F1021">
        <v>0</v>
      </c>
      <c r="G1021">
        <v>1</v>
      </c>
    </row>
    <row r="1022" spans="1:7" ht="15.75" thickBot="1" x14ac:dyDescent="0.3">
      <c r="A1022" s="12" t="s">
        <v>65</v>
      </c>
      <c r="B1022" s="13">
        <v>45611</v>
      </c>
      <c r="C1022" s="14">
        <v>33.270000000000003</v>
      </c>
      <c r="D1022" s="14">
        <v>33.909999999999997</v>
      </c>
      <c r="E1022" s="14">
        <v>33.450000000000003</v>
      </c>
      <c r="F1022">
        <v>0</v>
      </c>
      <c r="G1022">
        <v>1</v>
      </c>
    </row>
    <row r="1023" spans="1:7" ht="15.75" thickBot="1" x14ac:dyDescent="0.3">
      <c r="A1023" s="12" t="s">
        <v>65</v>
      </c>
      <c r="B1023" s="13">
        <v>45614</v>
      </c>
      <c r="C1023" s="14">
        <v>33.28</v>
      </c>
      <c r="D1023" s="14">
        <v>33.880000000000003</v>
      </c>
      <c r="E1023" s="14">
        <v>33.450000000000003</v>
      </c>
      <c r="F1023">
        <v>0</v>
      </c>
      <c r="G1023">
        <v>1</v>
      </c>
    </row>
    <row r="1024" spans="1:7" ht="15.75" thickBot="1" x14ac:dyDescent="0.3">
      <c r="A1024" s="12" t="s">
        <v>65</v>
      </c>
      <c r="B1024" s="13">
        <v>45615</v>
      </c>
      <c r="C1024" s="14">
        <v>33.24</v>
      </c>
      <c r="D1024" s="14">
        <v>33.840000000000003</v>
      </c>
      <c r="E1024" s="14">
        <v>33.450000000000003</v>
      </c>
      <c r="F1024">
        <v>0</v>
      </c>
      <c r="G1024">
        <v>1</v>
      </c>
    </row>
    <row r="1025" spans="1:7" ht="15.75" thickBot="1" x14ac:dyDescent="0.3">
      <c r="A1025" s="12" t="s">
        <v>65</v>
      </c>
      <c r="B1025" s="13">
        <v>45616</v>
      </c>
      <c r="C1025" s="14">
        <v>33.200000000000003</v>
      </c>
      <c r="D1025" s="14">
        <v>33.82</v>
      </c>
      <c r="E1025" s="14">
        <v>33.46</v>
      </c>
      <c r="F1025">
        <v>0</v>
      </c>
      <c r="G1025">
        <v>1</v>
      </c>
    </row>
    <row r="1026" spans="1:7" ht="15.75" thickBot="1" x14ac:dyDescent="0.3">
      <c r="A1026" s="12" t="s">
        <v>65</v>
      </c>
      <c r="B1026" s="13">
        <v>45617</v>
      </c>
      <c r="C1026" s="14">
        <v>33.159999999999997</v>
      </c>
      <c r="D1026" s="14">
        <v>33.799999999999997</v>
      </c>
      <c r="E1026" s="14">
        <v>33.479999999999997</v>
      </c>
      <c r="F1026">
        <v>0</v>
      </c>
      <c r="G1026">
        <v>1</v>
      </c>
    </row>
    <row r="1027" spans="1:7" ht="15.75" thickBot="1" x14ac:dyDescent="0.3">
      <c r="A1027" s="12" t="s">
        <v>65</v>
      </c>
      <c r="B1027" s="13">
        <v>45618</v>
      </c>
      <c r="C1027" s="14">
        <v>33.130000000000003</v>
      </c>
      <c r="D1027" s="14">
        <v>33.770000000000003</v>
      </c>
      <c r="E1027" s="14">
        <v>33.49</v>
      </c>
      <c r="F1027">
        <v>0</v>
      </c>
      <c r="G1027">
        <v>1</v>
      </c>
    </row>
    <row r="1028" spans="1:7" ht="15.75" thickBot="1" x14ac:dyDescent="0.3">
      <c r="A1028" s="12" t="s">
        <v>65</v>
      </c>
      <c r="B1028" s="13">
        <v>45621</v>
      </c>
      <c r="C1028" s="14">
        <v>33.1</v>
      </c>
      <c r="D1028" s="14">
        <v>33.74</v>
      </c>
      <c r="E1028" s="14">
        <v>33.51</v>
      </c>
      <c r="F1028">
        <v>0</v>
      </c>
      <c r="G1028">
        <v>1</v>
      </c>
    </row>
    <row r="1029" spans="1:7" ht="15.75" thickBot="1" x14ac:dyDescent="0.3">
      <c r="A1029" s="12" t="s">
        <v>65</v>
      </c>
      <c r="B1029" s="13">
        <v>45622</v>
      </c>
      <c r="C1029" s="14">
        <v>33.08</v>
      </c>
      <c r="D1029" s="14">
        <v>33.71</v>
      </c>
      <c r="E1029" s="14">
        <v>33.53</v>
      </c>
      <c r="F1029">
        <v>0</v>
      </c>
      <c r="G1029">
        <v>1</v>
      </c>
    </row>
    <row r="1030" spans="1:7" ht="15.75" thickBot="1" x14ac:dyDescent="0.3">
      <c r="A1030" s="12" t="s">
        <v>65</v>
      </c>
      <c r="B1030" s="13">
        <v>45623</v>
      </c>
      <c r="C1030" s="14">
        <v>33.06</v>
      </c>
      <c r="D1030" s="14">
        <v>33.68</v>
      </c>
      <c r="E1030" s="14">
        <v>33.54</v>
      </c>
      <c r="F1030">
        <v>0</v>
      </c>
      <c r="G1030">
        <v>1</v>
      </c>
    </row>
    <row r="1031" spans="1:7" ht="15.75" thickBot="1" x14ac:dyDescent="0.3">
      <c r="A1031" s="12" t="s">
        <v>65</v>
      </c>
      <c r="B1031" s="13">
        <v>45624</v>
      </c>
      <c r="C1031" s="14">
        <v>33.04</v>
      </c>
      <c r="D1031" s="14">
        <v>33.65</v>
      </c>
      <c r="E1031" s="14">
        <v>33.549999999999997</v>
      </c>
      <c r="F1031">
        <v>0</v>
      </c>
      <c r="G1031">
        <v>1</v>
      </c>
    </row>
    <row r="1032" spans="1:7" ht="15.75" thickBot="1" x14ac:dyDescent="0.3">
      <c r="A1032" s="12" t="s">
        <v>65</v>
      </c>
      <c r="B1032" s="13">
        <v>45625</v>
      </c>
      <c r="C1032" s="14">
        <v>33.04</v>
      </c>
      <c r="D1032" s="14">
        <v>33.630000000000003</v>
      </c>
      <c r="E1032" s="14">
        <v>33.56</v>
      </c>
      <c r="F1032">
        <v>0</v>
      </c>
      <c r="G1032">
        <v>1</v>
      </c>
    </row>
    <row r="1033" spans="1:7" ht="15.75" thickBot="1" x14ac:dyDescent="0.3">
      <c r="A1033" s="12" t="s">
        <v>65</v>
      </c>
      <c r="B1033" s="13">
        <v>45628</v>
      </c>
      <c r="C1033" s="14">
        <v>33.03</v>
      </c>
      <c r="D1033" s="14">
        <v>33.6</v>
      </c>
      <c r="E1033" s="14">
        <v>33.57</v>
      </c>
      <c r="F1033">
        <v>0</v>
      </c>
      <c r="G1033">
        <v>1</v>
      </c>
    </row>
    <row r="1034" spans="1:7" ht="15.75" thickBot="1" x14ac:dyDescent="0.3">
      <c r="A1034" s="12" t="s">
        <v>65</v>
      </c>
      <c r="B1034" s="13">
        <v>45629</v>
      </c>
      <c r="C1034" s="14">
        <v>33.03</v>
      </c>
      <c r="D1034" s="14">
        <v>33.549999999999997</v>
      </c>
      <c r="E1034" s="14">
        <v>33.57</v>
      </c>
      <c r="F1034">
        <v>0</v>
      </c>
      <c r="G1034">
        <v>0</v>
      </c>
    </row>
    <row r="1035" spans="1:7" ht="15.75" thickBot="1" x14ac:dyDescent="0.3">
      <c r="A1035" s="12" t="s">
        <v>65</v>
      </c>
      <c r="B1035" s="13">
        <v>45630</v>
      </c>
      <c r="C1035" s="14">
        <v>33.01</v>
      </c>
      <c r="D1035" s="14">
        <v>33.5</v>
      </c>
      <c r="E1035" s="14">
        <v>33.57</v>
      </c>
      <c r="F1035">
        <v>0</v>
      </c>
      <c r="G1035">
        <v>0</v>
      </c>
    </row>
    <row r="1036" spans="1:7" ht="15.75" thickBot="1" x14ac:dyDescent="0.3">
      <c r="A1036" s="12" t="s">
        <v>65</v>
      </c>
      <c r="B1036" s="13">
        <v>45631</v>
      </c>
      <c r="C1036" s="14">
        <v>32.99</v>
      </c>
      <c r="D1036" s="14">
        <v>33.450000000000003</v>
      </c>
      <c r="E1036" s="14">
        <v>33.57</v>
      </c>
      <c r="F1036">
        <v>0</v>
      </c>
      <c r="G1036">
        <v>0</v>
      </c>
    </row>
    <row r="1037" spans="1:7" ht="15.75" thickBot="1" x14ac:dyDescent="0.3">
      <c r="A1037" s="12" t="s">
        <v>65</v>
      </c>
      <c r="B1037" s="13">
        <v>45632</v>
      </c>
      <c r="C1037" s="14">
        <v>33</v>
      </c>
      <c r="D1037" s="14">
        <v>33.42</v>
      </c>
      <c r="E1037" s="14">
        <v>33.58</v>
      </c>
      <c r="F1037">
        <v>0</v>
      </c>
      <c r="G1037">
        <v>0</v>
      </c>
    </row>
    <row r="1038" spans="1:7" ht="15.75" thickBot="1" x14ac:dyDescent="0.3">
      <c r="A1038" s="12" t="s">
        <v>65</v>
      </c>
      <c r="B1038" s="13">
        <v>45635</v>
      </c>
      <c r="C1038" s="14">
        <v>33.049999999999997</v>
      </c>
      <c r="D1038" s="14">
        <v>33.4</v>
      </c>
      <c r="E1038" s="14">
        <v>33.590000000000003</v>
      </c>
      <c r="F1038">
        <v>0</v>
      </c>
      <c r="G1038">
        <v>0</v>
      </c>
    </row>
    <row r="1039" spans="1:7" ht="15.75" thickBot="1" x14ac:dyDescent="0.3">
      <c r="A1039" s="12" t="s">
        <v>65</v>
      </c>
      <c r="B1039" s="13">
        <v>45636</v>
      </c>
      <c r="C1039" s="14">
        <v>33.1</v>
      </c>
      <c r="D1039" s="14">
        <v>33.369999999999997</v>
      </c>
      <c r="E1039" s="14">
        <v>33.6</v>
      </c>
      <c r="F1039">
        <v>0</v>
      </c>
      <c r="G1039">
        <v>0</v>
      </c>
    </row>
    <row r="1040" spans="1:7" ht="15.75" thickBot="1" x14ac:dyDescent="0.3">
      <c r="A1040" s="12" t="s">
        <v>65</v>
      </c>
      <c r="B1040" s="13">
        <v>45637</v>
      </c>
      <c r="C1040" s="14">
        <v>33.15</v>
      </c>
      <c r="D1040" s="14">
        <v>33.36</v>
      </c>
      <c r="E1040" s="14">
        <v>33.61</v>
      </c>
      <c r="F1040">
        <v>0</v>
      </c>
      <c r="G1040">
        <v>0</v>
      </c>
    </row>
    <row r="1041" spans="1:7" ht="15.75" thickBot="1" x14ac:dyDescent="0.3">
      <c r="A1041" s="12" t="s">
        <v>65</v>
      </c>
      <c r="B1041" s="13">
        <v>45638</v>
      </c>
      <c r="C1041" s="14">
        <v>33.21</v>
      </c>
      <c r="D1041" s="14">
        <v>33.369999999999997</v>
      </c>
      <c r="E1041" s="14">
        <v>33.630000000000003</v>
      </c>
      <c r="F1041">
        <v>0</v>
      </c>
      <c r="G1041">
        <v>0</v>
      </c>
    </row>
    <row r="1042" spans="1:7" ht="15.75" thickBot="1" x14ac:dyDescent="0.3">
      <c r="A1042" s="12" t="s">
        <v>65</v>
      </c>
      <c r="B1042" s="13">
        <v>45639</v>
      </c>
      <c r="C1042" s="14">
        <v>33.299999999999997</v>
      </c>
      <c r="D1042" s="14">
        <v>33.380000000000003</v>
      </c>
      <c r="E1042" s="14">
        <v>33.630000000000003</v>
      </c>
      <c r="F1042">
        <v>0</v>
      </c>
      <c r="G1042">
        <v>0</v>
      </c>
    </row>
    <row r="1043" spans="1:7" ht="15.75" thickBot="1" x14ac:dyDescent="0.3">
      <c r="A1043" s="12" t="s">
        <v>65</v>
      </c>
      <c r="B1043" s="13">
        <v>45642</v>
      </c>
      <c r="C1043" s="14">
        <v>33.4</v>
      </c>
      <c r="D1043" s="14">
        <v>33.380000000000003</v>
      </c>
      <c r="E1043" s="14">
        <v>33.64</v>
      </c>
      <c r="F1043">
        <v>0</v>
      </c>
      <c r="G1043">
        <v>0</v>
      </c>
    </row>
    <row r="1044" spans="1:7" ht="15.75" thickBot="1" x14ac:dyDescent="0.3">
      <c r="A1044" s="12" t="s">
        <v>65</v>
      </c>
      <c r="B1044" s="13">
        <v>45643</v>
      </c>
      <c r="C1044" s="14">
        <v>33.549999999999997</v>
      </c>
      <c r="D1044" s="14">
        <v>33.4</v>
      </c>
      <c r="E1044" s="14">
        <v>33.65</v>
      </c>
      <c r="F1044">
        <v>0</v>
      </c>
      <c r="G1044">
        <v>0</v>
      </c>
    </row>
    <row r="1045" spans="1:7" ht="15.75" thickBot="1" x14ac:dyDescent="0.3">
      <c r="A1045" s="12" t="s">
        <v>65</v>
      </c>
      <c r="B1045" s="13">
        <v>45644</v>
      </c>
      <c r="C1045" s="14">
        <v>33.67</v>
      </c>
      <c r="D1045" s="14">
        <v>33.42</v>
      </c>
      <c r="E1045" s="14">
        <v>33.659999999999997</v>
      </c>
      <c r="F1045">
        <v>0</v>
      </c>
      <c r="G1045">
        <v>0</v>
      </c>
    </row>
    <row r="1046" spans="1:7" ht="15.75" thickBot="1" x14ac:dyDescent="0.3">
      <c r="A1046" s="12" t="s">
        <v>65</v>
      </c>
      <c r="B1046" s="13">
        <v>45645</v>
      </c>
      <c r="C1046" s="14">
        <v>33.81</v>
      </c>
      <c r="D1046" s="14">
        <v>33.450000000000003</v>
      </c>
      <c r="E1046" s="14">
        <v>33.68</v>
      </c>
      <c r="F1046">
        <v>0</v>
      </c>
      <c r="G1046">
        <v>0</v>
      </c>
    </row>
    <row r="1047" spans="1:7" ht="15.75" thickBot="1" x14ac:dyDescent="0.3">
      <c r="A1047" s="12" t="s">
        <v>65</v>
      </c>
      <c r="B1047" s="13">
        <v>45646</v>
      </c>
      <c r="C1047" s="14">
        <v>33.97</v>
      </c>
      <c r="D1047" s="14">
        <v>33.479999999999997</v>
      </c>
      <c r="E1047" s="14">
        <v>33.69</v>
      </c>
      <c r="F1047">
        <v>0</v>
      </c>
      <c r="G1047">
        <v>0</v>
      </c>
    </row>
    <row r="1048" spans="1:7" ht="15.75" thickBot="1" x14ac:dyDescent="0.3">
      <c r="A1048" s="12" t="s">
        <v>65</v>
      </c>
      <c r="B1048" s="13">
        <v>45649</v>
      </c>
      <c r="C1048" s="14">
        <v>34.130000000000003</v>
      </c>
      <c r="D1048" s="14">
        <v>33.520000000000003</v>
      </c>
      <c r="E1048" s="14">
        <v>33.71</v>
      </c>
      <c r="F1048">
        <v>0</v>
      </c>
      <c r="G1048">
        <v>0</v>
      </c>
    </row>
    <row r="1049" spans="1:7" ht="15.75" thickBot="1" x14ac:dyDescent="0.3">
      <c r="A1049" s="12" t="s">
        <v>65</v>
      </c>
      <c r="B1049" s="13">
        <v>45650</v>
      </c>
      <c r="C1049" s="14">
        <v>34.270000000000003</v>
      </c>
      <c r="D1049" s="14">
        <v>33.57</v>
      </c>
      <c r="E1049" s="14">
        <v>33.729999999999997</v>
      </c>
      <c r="F1049">
        <v>0</v>
      </c>
      <c r="G1049">
        <v>0</v>
      </c>
    </row>
    <row r="1050" spans="1:7" ht="15.75" thickBot="1" x14ac:dyDescent="0.3">
      <c r="A1050" s="12" t="s">
        <v>65</v>
      </c>
      <c r="B1050" s="13">
        <v>45651</v>
      </c>
      <c r="C1050" s="14">
        <v>34.4</v>
      </c>
      <c r="D1050" s="14">
        <v>33.630000000000003</v>
      </c>
      <c r="E1050" s="14">
        <v>33.76</v>
      </c>
      <c r="F1050">
        <v>0</v>
      </c>
      <c r="G1050">
        <v>0</v>
      </c>
    </row>
    <row r="1051" spans="1:7" ht="15.75" thickBot="1" x14ac:dyDescent="0.3">
      <c r="A1051" s="12" t="s">
        <v>65</v>
      </c>
      <c r="B1051" s="13">
        <v>45652</v>
      </c>
      <c r="C1051" s="14">
        <v>34.54</v>
      </c>
      <c r="D1051" s="14">
        <v>33.68</v>
      </c>
      <c r="E1051" s="14">
        <v>33.78</v>
      </c>
      <c r="F1051">
        <v>0</v>
      </c>
      <c r="G1051">
        <v>0</v>
      </c>
    </row>
    <row r="1052" spans="1:7" ht="15.75" thickBot="1" x14ac:dyDescent="0.3">
      <c r="A1052" s="12" t="s">
        <v>65</v>
      </c>
      <c r="B1052" s="13">
        <v>45653</v>
      </c>
      <c r="C1052" s="14">
        <v>34.68</v>
      </c>
      <c r="D1052" s="14">
        <v>33.74</v>
      </c>
      <c r="E1052" s="14">
        <v>33.799999999999997</v>
      </c>
      <c r="F1052">
        <v>0</v>
      </c>
      <c r="G1052">
        <v>0</v>
      </c>
    </row>
    <row r="1053" spans="1:7" ht="15.75" thickBot="1" x14ac:dyDescent="0.3">
      <c r="A1053" s="12" t="s">
        <v>65</v>
      </c>
      <c r="B1053" s="13">
        <v>45656</v>
      </c>
      <c r="C1053" s="14">
        <v>34.840000000000003</v>
      </c>
      <c r="D1053" s="14">
        <v>33.81</v>
      </c>
      <c r="E1053" s="14">
        <v>33.82</v>
      </c>
      <c r="F1053">
        <v>0</v>
      </c>
      <c r="G1053">
        <v>0</v>
      </c>
    </row>
    <row r="1054" spans="1:7" ht="15.75" thickBot="1" x14ac:dyDescent="0.3">
      <c r="A1054" s="12" t="s">
        <v>65</v>
      </c>
      <c r="B1054" s="13">
        <v>45657</v>
      </c>
      <c r="C1054" s="14">
        <v>35</v>
      </c>
      <c r="D1054" s="14">
        <v>33.880000000000003</v>
      </c>
      <c r="E1054" s="14">
        <v>33.840000000000003</v>
      </c>
      <c r="F1054">
        <v>1</v>
      </c>
      <c r="G1054">
        <v>1</v>
      </c>
    </row>
    <row r="1055" spans="1:7" ht="15.75" thickBot="1" x14ac:dyDescent="0.3">
      <c r="A1055" s="12" t="s">
        <v>65</v>
      </c>
      <c r="B1055" s="13">
        <v>45659</v>
      </c>
      <c r="C1055" s="14">
        <v>35.119999999999997</v>
      </c>
      <c r="D1055" s="14">
        <v>33.92</v>
      </c>
      <c r="E1055" s="14">
        <v>33.85</v>
      </c>
      <c r="F1055">
        <v>1</v>
      </c>
      <c r="G1055">
        <v>1</v>
      </c>
    </row>
    <row r="1056" spans="1:7" ht="15.75" thickBot="1" x14ac:dyDescent="0.3">
      <c r="A1056" s="12" t="s">
        <v>65</v>
      </c>
      <c r="B1056" s="13">
        <v>45660</v>
      </c>
      <c r="C1056" s="14">
        <v>35.19</v>
      </c>
      <c r="D1056" s="14">
        <v>33.94</v>
      </c>
      <c r="E1056" s="14">
        <v>33.85</v>
      </c>
      <c r="F1056">
        <v>1</v>
      </c>
      <c r="G1056">
        <v>1</v>
      </c>
    </row>
    <row r="1057" spans="1:7" ht="15.75" thickBot="1" x14ac:dyDescent="0.3">
      <c r="A1057" s="12" t="s">
        <v>65</v>
      </c>
      <c r="B1057" s="13">
        <v>45663</v>
      </c>
      <c r="C1057" s="14">
        <v>35.24</v>
      </c>
      <c r="D1057" s="14">
        <v>33.97</v>
      </c>
      <c r="E1057" s="14">
        <v>33.86</v>
      </c>
      <c r="F1057">
        <v>1</v>
      </c>
      <c r="G1057">
        <v>1</v>
      </c>
    </row>
    <row r="1058" spans="1:7" ht="15.75" thickBot="1" x14ac:dyDescent="0.3">
      <c r="A1058" s="12" t="s">
        <v>65</v>
      </c>
      <c r="B1058" s="13">
        <v>45664</v>
      </c>
      <c r="C1058" s="14">
        <v>35.22</v>
      </c>
      <c r="D1058" s="14">
        <v>33.979999999999997</v>
      </c>
      <c r="E1058" s="14">
        <v>33.86</v>
      </c>
      <c r="F1058">
        <v>1</v>
      </c>
      <c r="G1058">
        <v>1</v>
      </c>
    </row>
    <row r="1059" spans="1:7" ht="15.75" thickBot="1" x14ac:dyDescent="0.3">
      <c r="A1059" s="12" t="s">
        <v>65</v>
      </c>
      <c r="B1059" s="13">
        <v>45665</v>
      </c>
      <c r="C1059" s="14">
        <v>35.18</v>
      </c>
      <c r="D1059" s="14">
        <v>33.979999999999997</v>
      </c>
      <c r="E1059" s="14">
        <v>33.86</v>
      </c>
      <c r="F1059">
        <v>1</v>
      </c>
      <c r="G1059">
        <v>1</v>
      </c>
    </row>
    <row r="1060" spans="1:7" ht="15.75" thickBot="1" x14ac:dyDescent="0.3">
      <c r="A1060" s="12" t="s">
        <v>65</v>
      </c>
      <c r="B1060" s="13">
        <v>45666</v>
      </c>
      <c r="C1060" s="14">
        <v>35.15</v>
      </c>
      <c r="D1060" s="14">
        <v>33.99</v>
      </c>
      <c r="E1060" s="14">
        <v>33.86</v>
      </c>
      <c r="F1060">
        <v>1</v>
      </c>
      <c r="G1060">
        <v>1</v>
      </c>
    </row>
    <row r="1061" spans="1:7" ht="15.75" thickBot="1" x14ac:dyDescent="0.3">
      <c r="A1061" s="12" t="s">
        <v>65</v>
      </c>
      <c r="B1061" s="13">
        <v>45667</v>
      </c>
      <c r="C1061" s="14">
        <v>35.130000000000003</v>
      </c>
      <c r="D1061" s="14">
        <v>34</v>
      </c>
      <c r="E1061" s="14">
        <v>33.86</v>
      </c>
      <c r="F1061">
        <v>1</v>
      </c>
      <c r="G1061">
        <v>1</v>
      </c>
    </row>
    <row r="1062" spans="1:7" ht="15.75" thickBot="1" x14ac:dyDescent="0.3">
      <c r="A1062" s="12" t="s">
        <v>65</v>
      </c>
      <c r="B1062" s="13">
        <v>45670</v>
      </c>
      <c r="C1062" s="14">
        <v>35.130000000000003</v>
      </c>
      <c r="D1062" s="14">
        <v>34.03</v>
      </c>
      <c r="E1062" s="14">
        <v>33.86</v>
      </c>
      <c r="F1062">
        <v>1</v>
      </c>
      <c r="G1062">
        <v>1</v>
      </c>
    </row>
    <row r="1063" spans="1:7" ht="15.75" thickBot="1" x14ac:dyDescent="0.3">
      <c r="A1063" s="12" t="s">
        <v>106</v>
      </c>
      <c r="B1063" s="13">
        <v>45517</v>
      </c>
      <c r="C1063" s="14">
        <v>20.86</v>
      </c>
      <c r="D1063" s="14">
        <v>20.28</v>
      </c>
      <c r="E1063" s="14">
        <v>19.87</v>
      </c>
      <c r="F1063">
        <v>1</v>
      </c>
      <c r="G1063">
        <v>1</v>
      </c>
    </row>
    <row r="1064" spans="1:7" ht="15.75" thickBot="1" x14ac:dyDescent="0.3">
      <c r="A1064" s="12" t="s">
        <v>106</v>
      </c>
      <c r="B1064" s="13">
        <v>45518</v>
      </c>
      <c r="C1064" s="14">
        <v>20.81</v>
      </c>
      <c r="D1064" s="14">
        <v>20.3</v>
      </c>
      <c r="E1064" s="14">
        <v>19.89</v>
      </c>
      <c r="F1064">
        <v>1</v>
      </c>
      <c r="G1064">
        <v>1</v>
      </c>
    </row>
    <row r="1065" spans="1:7" ht="15.75" thickBot="1" x14ac:dyDescent="0.3">
      <c r="A1065" s="12" t="s">
        <v>106</v>
      </c>
      <c r="B1065" s="13">
        <v>45519</v>
      </c>
      <c r="C1065" s="14">
        <v>20.74</v>
      </c>
      <c r="D1065" s="14">
        <v>20.309999999999999</v>
      </c>
      <c r="E1065" s="14">
        <v>19.91</v>
      </c>
      <c r="F1065">
        <v>1</v>
      </c>
      <c r="G1065">
        <v>1</v>
      </c>
    </row>
    <row r="1066" spans="1:7" ht="15.75" thickBot="1" x14ac:dyDescent="0.3">
      <c r="A1066" s="12" t="s">
        <v>106</v>
      </c>
      <c r="B1066" s="13">
        <v>45520</v>
      </c>
      <c r="C1066" s="14">
        <v>20.68</v>
      </c>
      <c r="D1066" s="14">
        <v>20.34</v>
      </c>
      <c r="E1066" s="14">
        <v>19.93</v>
      </c>
      <c r="F1066">
        <v>1</v>
      </c>
      <c r="G1066">
        <v>1</v>
      </c>
    </row>
    <row r="1067" spans="1:7" ht="15.75" thickBot="1" x14ac:dyDescent="0.3">
      <c r="A1067" s="12" t="s">
        <v>106</v>
      </c>
      <c r="B1067" s="13">
        <v>45523</v>
      </c>
      <c r="C1067" s="14">
        <v>20.63</v>
      </c>
      <c r="D1067" s="14">
        <v>20.37</v>
      </c>
      <c r="E1067" s="14">
        <v>19.95</v>
      </c>
      <c r="F1067">
        <v>1</v>
      </c>
      <c r="G1067">
        <v>1</v>
      </c>
    </row>
    <row r="1068" spans="1:7" ht="15.75" thickBot="1" x14ac:dyDescent="0.3">
      <c r="A1068" s="12" t="s">
        <v>106</v>
      </c>
      <c r="B1068" s="13">
        <v>45524</v>
      </c>
      <c r="C1068" s="14">
        <v>20.65</v>
      </c>
      <c r="D1068" s="14">
        <v>20.399999999999999</v>
      </c>
      <c r="E1068" s="14">
        <v>19.97</v>
      </c>
      <c r="F1068">
        <v>1</v>
      </c>
      <c r="G1068">
        <v>1</v>
      </c>
    </row>
    <row r="1069" spans="1:7" ht="15.75" thickBot="1" x14ac:dyDescent="0.3">
      <c r="A1069" s="12" t="s">
        <v>106</v>
      </c>
      <c r="B1069" s="13">
        <v>45525</v>
      </c>
      <c r="C1069" s="14">
        <v>20.68</v>
      </c>
      <c r="D1069" s="14">
        <v>20.420000000000002</v>
      </c>
      <c r="E1069" s="14">
        <v>20</v>
      </c>
      <c r="F1069">
        <v>1</v>
      </c>
      <c r="G1069">
        <v>1</v>
      </c>
    </row>
    <row r="1070" spans="1:7" ht="15.75" thickBot="1" x14ac:dyDescent="0.3">
      <c r="A1070" s="12" t="s">
        <v>106</v>
      </c>
      <c r="B1070" s="13">
        <v>45526</v>
      </c>
      <c r="C1070" s="14">
        <v>20.7</v>
      </c>
      <c r="D1070" s="14">
        <v>20.440000000000001</v>
      </c>
      <c r="E1070" s="14">
        <v>20.02</v>
      </c>
      <c r="F1070">
        <v>1</v>
      </c>
      <c r="G1070">
        <v>1</v>
      </c>
    </row>
    <row r="1071" spans="1:7" ht="15.75" thickBot="1" x14ac:dyDescent="0.3">
      <c r="A1071" s="12" t="s">
        <v>106</v>
      </c>
      <c r="B1071" s="13">
        <v>45527</v>
      </c>
      <c r="C1071" s="14">
        <v>20.71</v>
      </c>
      <c r="D1071" s="14">
        <v>20.46</v>
      </c>
      <c r="E1071" s="14">
        <v>20.04</v>
      </c>
      <c r="F1071">
        <v>1</v>
      </c>
      <c r="G1071">
        <v>1</v>
      </c>
    </row>
    <row r="1072" spans="1:7" ht="15.75" thickBot="1" x14ac:dyDescent="0.3">
      <c r="A1072" s="12" t="s">
        <v>106</v>
      </c>
      <c r="B1072" s="13">
        <v>45530</v>
      </c>
      <c r="C1072" s="14">
        <v>20.73</v>
      </c>
      <c r="D1072" s="14">
        <v>20.49</v>
      </c>
      <c r="E1072" s="14">
        <v>20.059999999999999</v>
      </c>
      <c r="F1072">
        <v>1</v>
      </c>
      <c r="G1072">
        <v>1</v>
      </c>
    </row>
    <row r="1073" spans="1:7" ht="15.75" thickBot="1" x14ac:dyDescent="0.3">
      <c r="A1073" s="12" t="s">
        <v>106</v>
      </c>
      <c r="B1073" s="13">
        <v>45531</v>
      </c>
      <c r="C1073" s="14">
        <v>20.72</v>
      </c>
      <c r="D1073" s="14">
        <v>20.51</v>
      </c>
      <c r="E1073" s="14">
        <v>20.079999999999998</v>
      </c>
      <c r="F1073">
        <v>1</v>
      </c>
      <c r="G1073">
        <v>1</v>
      </c>
    </row>
    <row r="1074" spans="1:7" ht="15.75" thickBot="1" x14ac:dyDescent="0.3">
      <c r="A1074" s="12" t="s">
        <v>106</v>
      </c>
      <c r="B1074" s="13">
        <v>45532</v>
      </c>
      <c r="C1074" s="14">
        <v>20.74</v>
      </c>
      <c r="D1074" s="14">
        <v>20.53</v>
      </c>
      <c r="E1074" s="14">
        <v>20.100000000000001</v>
      </c>
      <c r="F1074">
        <v>1</v>
      </c>
      <c r="G1074">
        <v>1</v>
      </c>
    </row>
    <row r="1075" spans="1:7" ht="15.75" thickBot="1" x14ac:dyDescent="0.3">
      <c r="A1075" s="12" t="s">
        <v>106</v>
      </c>
      <c r="B1075" s="13">
        <v>45533</v>
      </c>
      <c r="C1075" s="14">
        <v>20.8</v>
      </c>
      <c r="D1075" s="14">
        <v>20.56</v>
      </c>
      <c r="E1075" s="14">
        <v>20.12</v>
      </c>
      <c r="F1075">
        <v>1</v>
      </c>
      <c r="G1075">
        <v>1</v>
      </c>
    </row>
    <row r="1076" spans="1:7" ht="15.75" thickBot="1" x14ac:dyDescent="0.3">
      <c r="A1076" s="12" t="s">
        <v>106</v>
      </c>
      <c r="B1076" s="13">
        <v>45534</v>
      </c>
      <c r="C1076" s="14">
        <v>20.84</v>
      </c>
      <c r="D1076" s="14">
        <v>20.59</v>
      </c>
      <c r="E1076" s="14">
        <v>20.14</v>
      </c>
      <c r="F1076">
        <v>1</v>
      </c>
      <c r="G1076">
        <v>1</v>
      </c>
    </row>
    <row r="1077" spans="1:7" ht="15.75" thickBot="1" x14ac:dyDescent="0.3">
      <c r="A1077" s="12" t="s">
        <v>106</v>
      </c>
      <c r="B1077" s="13">
        <v>45539</v>
      </c>
      <c r="C1077" s="14">
        <v>20.91</v>
      </c>
      <c r="D1077" s="14">
        <v>20.62</v>
      </c>
      <c r="E1077" s="14">
        <v>20.149999999999999</v>
      </c>
      <c r="F1077">
        <v>1</v>
      </c>
      <c r="G1077">
        <v>1</v>
      </c>
    </row>
    <row r="1078" spans="1:7" ht="15.75" thickBot="1" x14ac:dyDescent="0.3">
      <c r="A1078" s="12" t="s">
        <v>106</v>
      </c>
      <c r="B1078" s="13">
        <v>45540</v>
      </c>
      <c r="C1078" s="14">
        <v>20.93</v>
      </c>
      <c r="D1078" s="14">
        <v>20.64</v>
      </c>
      <c r="E1078" s="14">
        <v>20.170000000000002</v>
      </c>
      <c r="F1078">
        <v>1</v>
      </c>
      <c r="G1078">
        <v>1</v>
      </c>
    </row>
    <row r="1079" spans="1:7" ht="15.75" thickBot="1" x14ac:dyDescent="0.3">
      <c r="A1079" s="12" t="s">
        <v>106</v>
      </c>
      <c r="B1079" s="13">
        <v>45541</v>
      </c>
      <c r="C1079" s="14">
        <v>20.96</v>
      </c>
      <c r="D1079" s="14">
        <v>20.67</v>
      </c>
      <c r="E1079" s="14">
        <v>20.18</v>
      </c>
      <c r="F1079">
        <v>1</v>
      </c>
      <c r="G1079">
        <v>1</v>
      </c>
    </row>
    <row r="1080" spans="1:7" ht="15.75" thickBot="1" x14ac:dyDescent="0.3">
      <c r="A1080" s="12" t="s">
        <v>106</v>
      </c>
      <c r="B1080" s="13">
        <v>45544</v>
      </c>
      <c r="C1080" s="14">
        <v>21</v>
      </c>
      <c r="D1080" s="14">
        <v>20.69</v>
      </c>
      <c r="E1080" s="14">
        <v>20.2</v>
      </c>
      <c r="F1080">
        <v>1</v>
      </c>
      <c r="G1080">
        <v>1</v>
      </c>
    </row>
    <row r="1081" spans="1:7" ht="15.75" thickBot="1" x14ac:dyDescent="0.3">
      <c r="A1081" s="12" t="s">
        <v>106</v>
      </c>
      <c r="B1081" s="13">
        <v>45545</v>
      </c>
      <c r="C1081" s="14">
        <v>21.01</v>
      </c>
      <c r="D1081" s="14">
        <v>20.72</v>
      </c>
      <c r="E1081" s="14">
        <v>20.21</v>
      </c>
      <c r="F1081">
        <v>1</v>
      </c>
      <c r="G1081">
        <v>1</v>
      </c>
    </row>
    <row r="1082" spans="1:7" ht="15.75" thickBot="1" x14ac:dyDescent="0.3">
      <c r="A1082" s="12" t="s">
        <v>106</v>
      </c>
      <c r="B1082" s="13">
        <v>45546</v>
      </c>
      <c r="C1082" s="14">
        <v>21.02</v>
      </c>
      <c r="D1082" s="14">
        <v>20.74</v>
      </c>
      <c r="E1082" s="14">
        <v>20.22</v>
      </c>
      <c r="F1082">
        <v>1</v>
      </c>
      <c r="G1082">
        <v>1</v>
      </c>
    </row>
    <row r="1083" spans="1:7" ht="15.75" thickBot="1" x14ac:dyDescent="0.3">
      <c r="A1083" s="12" t="s">
        <v>106</v>
      </c>
      <c r="B1083" s="13">
        <v>45547</v>
      </c>
      <c r="C1083" s="14">
        <v>21.04</v>
      </c>
      <c r="D1083" s="14">
        <v>20.77</v>
      </c>
      <c r="E1083" s="14">
        <v>20.239999999999998</v>
      </c>
      <c r="F1083">
        <v>1</v>
      </c>
      <c r="G1083">
        <v>1</v>
      </c>
    </row>
    <row r="1084" spans="1:7" ht="15.75" thickBot="1" x14ac:dyDescent="0.3">
      <c r="A1084" s="12" t="s">
        <v>106</v>
      </c>
      <c r="B1084" s="13">
        <v>45548</v>
      </c>
      <c r="C1084" s="14">
        <v>21.06</v>
      </c>
      <c r="D1084" s="14">
        <v>20.78</v>
      </c>
      <c r="E1084" s="14">
        <v>20.25</v>
      </c>
      <c r="F1084">
        <v>1</v>
      </c>
      <c r="G1084">
        <v>1</v>
      </c>
    </row>
    <row r="1085" spans="1:7" ht="15.75" thickBot="1" x14ac:dyDescent="0.3">
      <c r="A1085" s="12" t="s">
        <v>106</v>
      </c>
      <c r="B1085" s="13">
        <v>45551</v>
      </c>
      <c r="C1085" s="14">
        <v>21.09</v>
      </c>
      <c r="D1085" s="14">
        <v>20.8</v>
      </c>
      <c r="E1085" s="14">
        <v>20.27</v>
      </c>
      <c r="F1085">
        <v>1</v>
      </c>
      <c r="G1085">
        <v>1</v>
      </c>
    </row>
    <row r="1086" spans="1:7" ht="15.75" thickBot="1" x14ac:dyDescent="0.3">
      <c r="A1086" s="12" t="s">
        <v>106</v>
      </c>
      <c r="B1086" s="13">
        <v>45552</v>
      </c>
      <c r="C1086" s="14">
        <v>21.1</v>
      </c>
      <c r="D1086" s="14">
        <v>20.83</v>
      </c>
      <c r="E1086" s="14">
        <v>20.28</v>
      </c>
      <c r="F1086">
        <v>1</v>
      </c>
      <c r="G1086">
        <v>1</v>
      </c>
    </row>
    <row r="1087" spans="1:7" ht="15.75" thickBot="1" x14ac:dyDescent="0.3">
      <c r="A1087" s="12" t="s">
        <v>106</v>
      </c>
      <c r="B1087" s="13">
        <v>45553</v>
      </c>
      <c r="C1087" s="14">
        <v>21.11</v>
      </c>
      <c r="D1087" s="14">
        <v>20.86</v>
      </c>
      <c r="E1087" s="14">
        <v>20.29</v>
      </c>
      <c r="F1087">
        <v>1</v>
      </c>
      <c r="G1087">
        <v>1</v>
      </c>
    </row>
    <row r="1088" spans="1:7" ht="15.75" thickBot="1" x14ac:dyDescent="0.3">
      <c r="A1088" s="12" t="s">
        <v>106</v>
      </c>
      <c r="B1088" s="13">
        <v>45554</v>
      </c>
      <c r="C1088" s="14">
        <v>21.12</v>
      </c>
      <c r="D1088" s="14">
        <v>20.88</v>
      </c>
      <c r="E1088" s="14">
        <v>20.3</v>
      </c>
      <c r="F1088">
        <v>1</v>
      </c>
      <c r="G1088">
        <v>1</v>
      </c>
    </row>
    <row r="1089" spans="1:7" ht="15.75" thickBot="1" x14ac:dyDescent="0.3">
      <c r="A1089" s="12" t="s">
        <v>106</v>
      </c>
      <c r="B1089" s="13">
        <v>45555</v>
      </c>
      <c r="C1089" s="14">
        <v>21.12</v>
      </c>
      <c r="D1089" s="14">
        <v>20.9</v>
      </c>
      <c r="E1089" s="14">
        <v>20.3</v>
      </c>
      <c r="F1089">
        <v>1</v>
      </c>
      <c r="G1089">
        <v>1</v>
      </c>
    </row>
    <row r="1090" spans="1:7" ht="15.75" thickBot="1" x14ac:dyDescent="0.3">
      <c r="A1090" s="12" t="s">
        <v>106</v>
      </c>
      <c r="B1090" s="13">
        <v>45558</v>
      </c>
      <c r="C1090" s="14">
        <v>21.14</v>
      </c>
      <c r="D1090" s="14">
        <v>20.93</v>
      </c>
      <c r="E1090" s="14">
        <v>20.309999999999999</v>
      </c>
      <c r="F1090">
        <v>1</v>
      </c>
      <c r="G1090">
        <v>1</v>
      </c>
    </row>
    <row r="1091" spans="1:7" ht="15.75" thickBot="1" x14ac:dyDescent="0.3">
      <c r="A1091" s="12" t="s">
        <v>106</v>
      </c>
      <c r="B1091" s="13">
        <v>45559</v>
      </c>
      <c r="C1091" s="14">
        <v>21.17</v>
      </c>
      <c r="D1091" s="14">
        <v>20.97</v>
      </c>
      <c r="E1091" s="14">
        <v>20.32</v>
      </c>
      <c r="F1091">
        <v>1</v>
      </c>
      <c r="G1091">
        <v>1</v>
      </c>
    </row>
    <row r="1092" spans="1:7" ht="15.75" thickBot="1" x14ac:dyDescent="0.3">
      <c r="A1092" s="12" t="s">
        <v>106</v>
      </c>
      <c r="B1092" s="13">
        <v>45560</v>
      </c>
      <c r="C1092" s="14">
        <v>21.22</v>
      </c>
      <c r="D1092" s="14">
        <v>21.02</v>
      </c>
      <c r="E1092" s="14">
        <v>20.329999999999998</v>
      </c>
      <c r="F1092">
        <v>1</v>
      </c>
      <c r="G1092">
        <v>1</v>
      </c>
    </row>
    <row r="1093" spans="1:7" ht="15.75" thickBot="1" x14ac:dyDescent="0.3">
      <c r="A1093" s="12" t="s">
        <v>106</v>
      </c>
      <c r="B1093" s="13">
        <v>45561</v>
      </c>
      <c r="C1093" s="14">
        <v>21.28</v>
      </c>
      <c r="D1093" s="14">
        <v>21.06</v>
      </c>
      <c r="E1093" s="14">
        <v>20.350000000000001</v>
      </c>
      <c r="F1093">
        <v>1</v>
      </c>
      <c r="G1093">
        <v>1</v>
      </c>
    </row>
    <row r="1094" spans="1:7" ht="15.75" thickBot="1" x14ac:dyDescent="0.3">
      <c r="A1094" s="12" t="s">
        <v>106</v>
      </c>
      <c r="B1094" s="13">
        <v>45562</v>
      </c>
      <c r="C1094" s="14">
        <v>21.33</v>
      </c>
      <c r="D1094" s="14">
        <v>21.08</v>
      </c>
      <c r="E1094" s="14">
        <v>20.36</v>
      </c>
      <c r="F1094">
        <v>1</v>
      </c>
      <c r="G1094">
        <v>1</v>
      </c>
    </row>
    <row r="1095" spans="1:7" ht="15.75" thickBot="1" x14ac:dyDescent="0.3">
      <c r="A1095" s="12" t="s">
        <v>106</v>
      </c>
      <c r="B1095" s="13">
        <v>45565</v>
      </c>
      <c r="C1095" s="14">
        <v>21.36</v>
      </c>
      <c r="D1095" s="14">
        <v>21.09</v>
      </c>
      <c r="E1095" s="14">
        <v>20.37</v>
      </c>
      <c r="F1095">
        <v>1</v>
      </c>
      <c r="G1095">
        <v>1</v>
      </c>
    </row>
    <row r="1096" spans="1:7" ht="15.75" thickBot="1" x14ac:dyDescent="0.3">
      <c r="A1096" s="12" t="s">
        <v>106</v>
      </c>
      <c r="B1096" s="13">
        <v>45566</v>
      </c>
      <c r="C1096" s="14">
        <v>21.4</v>
      </c>
      <c r="D1096" s="14">
        <v>21.1</v>
      </c>
      <c r="E1096" s="14">
        <v>20.39</v>
      </c>
      <c r="F1096">
        <v>1</v>
      </c>
      <c r="G1096">
        <v>1</v>
      </c>
    </row>
    <row r="1097" spans="1:7" ht="15.75" thickBot="1" x14ac:dyDescent="0.3">
      <c r="A1097" s="12" t="s">
        <v>106</v>
      </c>
      <c r="B1097" s="13">
        <v>45567</v>
      </c>
      <c r="C1097" s="14">
        <v>21.45</v>
      </c>
      <c r="D1097" s="14">
        <v>21.1</v>
      </c>
      <c r="E1097" s="14">
        <v>20.399999999999999</v>
      </c>
      <c r="F1097">
        <v>1</v>
      </c>
      <c r="G1097">
        <v>1</v>
      </c>
    </row>
    <row r="1098" spans="1:7" ht="15.75" thickBot="1" x14ac:dyDescent="0.3">
      <c r="A1098" s="12" t="s">
        <v>106</v>
      </c>
      <c r="B1098" s="13">
        <v>45568</v>
      </c>
      <c r="C1098" s="14">
        <v>21.52</v>
      </c>
      <c r="D1098" s="14">
        <v>21.13</v>
      </c>
      <c r="E1098" s="14">
        <v>20.41</v>
      </c>
      <c r="F1098">
        <v>1</v>
      </c>
      <c r="G1098">
        <v>1</v>
      </c>
    </row>
    <row r="1099" spans="1:7" ht="15.75" thickBot="1" x14ac:dyDescent="0.3">
      <c r="A1099" s="12" t="s">
        <v>106</v>
      </c>
      <c r="B1099" s="13">
        <v>45569</v>
      </c>
      <c r="C1099" s="14">
        <v>21.57</v>
      </c>
      <c r="D1099" s="14">
        <v>21.15</v>
      </c>
      <c r="E1099" s="14">
        <v>20.420000000000002</v>
      </c>
      <c r="F1099">
        <v>1</v>
      </c>
      <c r="G1099">
        <v>1</v>
      </c>
    </row>
    <row r="1100" spans="1:7" ht="15.75" thickBot="1" x14ac:dyDescent="0.3">
      <c r="A1100" s="12" t="s">
        <v>106</v>
      </c>
      <c r="B1100" s="13">
        <v>45572</v>
      </c>
      <c r="C1100" s="14">
        <v>21.62</v>
      </c>
      <c r="D1100" s="14">
        <v>21.17</v>
      </c>
      <c r="E1100" s="14">
        <v>20.43</v>
      </c>
      <c r="F1100">
        <v>1</v>
      </c>
      <c r="G1100">
        <v>1</v>
      </c>
    </row>
    <row r="1101" spans="1:7" ht="15.75" thickBot="1" x14ac:dyDescent="0.3">
      <c r="A1101" s="12" t="s">
        <v>106</v>
      </c>
      <c r="B1101" s="13">
        <v>45573</v>
      </c>
      <c r="C1101" s="14">
        <v>21.68</v>
      </c>
      <c r="D1101" s="14">
        <v>21.19</v>
      </c>
      <c r="E1101" s="14">
        <v>20.43</v>
      </c>
      <c r="F1101">
        <v>1</v>
      </c>
      <c r="G1101">
        <v>1</v>
      </c>
    </row>
    <row r="1102" spans="1:7" ht="15.75" thickBot="1" x14ac:dyDescent="0.3">
      <c r="A1102" s="12" t="s">
        <v>106</v>
      </c>
      <c r="B1102" s="13">
        <v>45574</v>
      </c>
      <c r="C1102" s="14">
        <v>21.76</v>
      </c>
      <c r="D1102" s="14">
        <v>21.22</v>
      </c>
      <c r="E1102" s="14">
        <v>20.440000000000001</v>
      </c>
      <c r="F1102">
        <v>1</v>
      </c>
      <c r="G1102">
        <v>1</v>
      </c>
    </row>
    <row r="1103" spans="1:7" ht="15.75" thickBot="1" x14ac:dyDescent="0.3">
      <c r="A1103" s="12" t="s">
        <v>106</v>
      </c>
      <c r="B1103" s="13">
        <v>45575</v>
      </c>
      <c r="C1103" s="14">
        <v>21.82</v>
      </c>
      <c r="D1103" s="14">
        <v>21.23</v>
      </c>
      <c r="E1103" s="14">
        <v>20.45</v>
      </c>
      <c r="F1103">
        <v>1</v>
      </c>
      <c r="G1103">
        <v>1</v>
      </c>
    </row>
    <row r="1104" spans="1:7" ht="15.75" thickBot="1" x14ac:dyDescent="0.3">
      <c r="A1104" s="12" t="s">
        <v>106</v>
      </c>
      <c r="B1104" s="13">
        <v>45576</v>
      </c>
      <c r="C1104" s="14">
        <v>21.9</v>
      </c>
      <c r="D1104" s="14">
        <v>21.25</v>
      </c>
      <c r="E1104" s="14">
        <v>20.46</v>
      </c>
      <c r="F1104">
        <v>1</v>
      </c>
      <c r="G1104">
        <v>1</v>
      </c>
    </row>
    <row r="1105" spans="1:7" ht="15.75" thickBot="1" x14ac:dyDescent="0.3">
      <c r="A1105" s="12" t="s">
        <v>106</v>
      </c>
      <c r="B1105" s="13">
        <v>45579</v>
      </c>
      <c r="C1105" s="14">
        <v>21.98</v>
      </c>
      <c r="D1105" s="14">
        <v>21.3</v>
      </c>
      <c r="E1105" s="14">
        <v>20.48</v>
      </c>
      <c r="F1105">
        <v>1</v>
      </c>
      <c r="G1105">
        <v>1</v>
      </c>
    </row>
    <row r="1106" spans="1:7" ht="15.75" thickBot="1" x14ac:dyDescent="0.3">
      <c r="A1106" s="12" t="s">
        <v>106</v>
      </c>
      <c r="B1106" s="13">
        <v>45580</v>
      </c>
      <c r="C1106" s="14">
        <v>22.04</v>
      </c>
      <c r="D1106" s="14">
        <v>21.33</v>
      </c>
      <c r="E1106" s="14">
        <v>20.5</v>
      </c>
      <c r="F1106">
        <v>1</v>
      </c>
      <c r="G1106">
        <v>1</v>
      </c>
    </row>
    <row r="1107" spans="1:7" ht="15.75" thickBot="1" x14ac:dyDescent="0.3">
      <c r="A1107" s="12" t="s">
        <v>106</v>
      </c>
      <c r="B1107" s="13">
        <v>45581</v>
      </c>
      <c r="C1107" s="14">
        <v>22.09</v>
      </c>
      <c r="D1107" s="14">
        <v>21.37</v>
      </c>
      <c r="E1107" s="14">
        <v>20.51</v>
      </c>
      <c r="F1107">
        <v>1</v>
      </c>
      <c r="G1107">
        <v>1</v>
      </c>
    </row>
    <row r="1108" spans="1:7" ht="15.75" thickBot="1" x14ac:dyDescent="0.3">
      <c r="A1108" s="12" t="s">
        <v>106</v>
      </c>
      <c r="B1108" s="13">
        <v>45582</v>
      </c>
      <c r="C1108" s="14">
        <v>22.15</v>
      </c>
      <c r="D1108" s="14">
        <v>21.42</v>
      </c>
      <c r="E1108" s="14">
        <v>20.53</v>
      </c>
      <c r="F1108">
        <v>1</v>
      </c>
      <c r="G1108">
        <v>1</v>
      </c>
    </row>
    <row r="1109" spans="1:7" ht="15.75" thickBot="1" x14ac:dyDescent="0.3">
      <c r="A1109" s="12" t="s">
        <v>106</v>
      </c>
      <c r="B1109" s="13">
        <v>45583</v>
      </c>
      <c r="C1109" s="14">
        <v>22.2</v>
      </c>
      <c r="D1109" s="14">
        <v>21.46</v>
      </c>
      <c r="E1109" s="14">
        <v>20.54</v>
      </c>
      <c r="F1109">
        <v>1</v>
      </c>
      <c r="G1109">
        <v>1</v>
      </c>
    </row>
    <row r="1110" spans="1:7" ht="15.75" thickBot="1" x14ac:dyDescent="0.3">
      <c r="A1110" s="12" t="s">
        <v>106</v>
      </c>
      <c r="B1110" s="13">
        <v>45586</v>
      </c>
      <c r="C1110" s="14">
        <v>22.23</v>
      </c>
      <c r="D1110" s="14">
        <v>21.5</v>
      </c>
      <c r="E1110" s="14">
        <v>20.56</v>
      </c>
      <c r="F1110">
        <v>1</v>
      </c>
      <c r="G1110">
        <v>1</v>
      </c>
    </row>
    <row r="1111" spans="1:7" ht="15.75" thickBot="1" x14ac:dyDescent="0.3">
      <c r="A1111" s="12" t="s">
        <v>106</v>
      </c>
      <c r="B1111" s="13">
        <v>45587</v>
      </c>
      <c r="C1111" s="14">
        <v>22.23</v>
      </c>
      <c r="D1111" s="14">
        <v>21.53</v>
      </c>
      <c r="E1111" s="14">
        <v>20.57</v>
      </c>
      <c r="F1111">
        <v>1</v>
      </c>
      <c r="G1111">
        <v>1</v>
      </c>
    </row>
    <row r="1112" spans="1:7" ht="15.75" thickBot="1" x14ac:dyDescent="0.3">
      <c r="A1112" s="12" t="s">
        <v>106</v>
      </c>
      <c r="B1112" s="13">
        <v>45588</v>
      </c>
      <c r="C1112" s="14">
        <v>22.21</v>
      </c>
      <c r="D1112" s="14">
        <v>21.56</v>
      </c>
      <c r="E1112" s="14">
        <v>20.59</v>
      </c>
      <c r="F1112">
        <v>1</v>
      </c>
      <c r="G1112">
        <v>1</v>
      </c>
    </row>
    <row r="1113" spans="1:7" ht="15.75" thickBot="1" x14ac:dyDescent="0.3">
      <c r="A1113" s="12" t="s">
        <v>106</v>
      </c>
      <c r="B1113" s="13">
        <v>45589</v>
      </c>
      <c r="C1113" s="14">
        <v>22.16</v>
      </c>
      <c r="D1113" s="14">
        <v>21.58</v>
      </c>
      <c r="E1113" s="14">
        <v>20.59</v>
      </c>
      <c r="F1113">
        <v>1</v>
      </c>
      <c r="G1113">
        <v>1</v>
      </c>
    </row>
    <row r="1114" spans="1:7" ht="15.75" thickBot="1" x14ac:dyDescent="0.3">
      <c r="A1114" s="12" t="s">
        <v>106</v>
      </c>
      <c r="B1114" s="13">
        <v>45590</v>
      </c>
      <c r="C1114" s="14">
        <v>22.12</v>
      </c>
      <c r="D1114" s="14">
        <v>21.6</v>
      </c>
      <c r="E1114" s="14">
        <v>20.6</v>
      </c>
      <c r="F1114">
        <v>1</v>
      </c>
      <c r="G1114">
        <v>1</v>
      </c>
    </row>
    <row r="1115" spans="1:7" ht="15.75" thickBot="1" x14ac:dyDescent="0.3">
      <c r="A1115" s="12" t="s">
        <v>106</v>
      </c>
      <c r="B1115" s="13">
        <v>45593</v>
      </c>
      <c r="C1115" s="14">
        <v>22.08</v>
      </c>
      <c r="D1115" s="14">
        <v>21.63</v>
      </c>
      <c r="E1115" s="14">
        <v>20.6</v>
      </c>
      <c r="F1115">
        <v>1</v>
      </c>
      <c r="G1115">
        <v>1</v>
      </c>
    </row>
    <row r="1116" spans="1:7" ht="15.75" thickBot="1" x14ac:dyDescent="0.3">
      <c r="A1116" s="12" t="s">
        <v>106</v>
      </c>
      <c r="B1116" s="13">
        <v>45594</v>
      </c>
      <c r="C1116" s="14">
        <v>22.05</v>
      </c>
      <c r="D1116" s="14">
        <v>21.64</v>
      </c>
      <c r="E1116" s="14">
        <v>20.6</v>
      </c>
      <c r="F1116">
        <v>1</v>
      </c>
      <c r="G1116">
        <v>1</v>
      </c>
    </row>
    <row r="1117" spans="1:7" ht="15.75" thickBot="1" x14ac:dyDescent="0.3">
      <c r="A1117" s="12" t="s">
        <v>106</v>
      </c>
      <c r="B1117" s="13">
        <v>45595</v>
      </c>
      <c r="C1117" s="14">
        <v>22.02</v>
      </c>
      <c r="D1117" s="14">
        <v>21.66</v>
      </c>
      <c r="E1117" s="14">
        <v>20.6</v>
      </c>
      <c r="F1117">
        <v>1</v>
      </c>
      <c r="G1117">
        <v>1</v>
      </c>
    </row>
    <row r="1118" spans="1:7" ht="15.75" thickBot="1" x14ac:dyDescent="0.3">
      <c r="A1118" s="12" t="s">
        <v>106</v>
      </c>
      <c r="B1118" s="13">
        <v>45596</v>
      </c>
      <c r="C1118" s="14">
        <v>22</v>
      </c>
      <c r="D1118" s="14">
        <v>21.67</v>
      </c>
      <c r="E1118" s="14">
        <v>20.61</v>
      </c>
      <c r="F1118">
        <v>1</v>
      </c>
      <c r="G1118">
        <v>1</v>
      </c>
    </row>
    <row r="1119" spans="1:7" ht="15.75" thickBot="1" x14ac:dyDescent="0.3">
      <c r="A1119" s="12" t="s">
        <v>106</v>
      </c>
      <c r="B1119" s="13">
        <v>45597</v>
      </c>
      <c r="C1119" s="14">
        <v>21.98</v>
      </c>
      <c r="D1119" s="14">
        <v>21.67</v>
      </c>
      <c r="E1119" s="14">
        <v>20.6</v>
      </c>
      <c r="F1119">
        <v>1</v>
      </c>
      <c r="G1119">
        <v>1</v>
      </c>
    </row>
    <row r="1120" spans="1:7" ht="15.75" thickBot="1" x14ac:dyDescent="0.3">
      <c r="A1120" s="12" t="s">
        <v>106</v>
      </c>
      <c r="B1120" s="13">
        <v>45600</v>
      </c>
      <c r="C1120" s="14">
        <v>21.95</v>
      </c>
      <c r="D1120" s="14">
        <v>21.67</v>
      </c>
      <c r="E1120" s="14">
        <v>20.6</v>
      </c>
      <c r="F1120">
        <v>1</v>
      </c>
      <c r="G1120">
        <v>1</v>
      </c>
    </row>
    <row r="1121" spans="1:7" ht="15.75" thickBot="1" x14ac:dyDescent="0.3">
      <c r="A1121" s="12" t="s">
        <v>106</v>
      </c>
      <c r="B1121" s="13">
        <v>45601</v>
      </c>
      <c r="C1121" s="14">
        <v>21.91</v>
      </c>
      <c r="D1121" s="14">
        <v>21.67</v>
      </c>
      <c r="E1121" s="14">
        <v>20.6</v>
      </c>
      <c r="F1121">
        <v>1</v>
      </c>
      <c r="G1121">
        <v>1</v>
      </c>
    </row>
    <row r="1122" spans="1:7" ht="15.75" thickBot="1" x14ac:dyDescent="0.3">
      <c r="A1122" s="12" t="s">
        <v>106</v>
      </c>
      <c r="B1122" s="13">
        <v>45602</v>
      </c>
      <c r="C1122" s="14">
        <v>21.88</v>
      </c>
      <c r="D1122" s="14">
        <v>21.68</v>
      </c>
      <c r="E1122" s="14">
        <v>20.6</v>
      </c>
      <c r="F1122">
        <v>1</v>
      </c>
      <c r="G1122">
        <v>1</v>
      </c>
    </row>
    <row r="1123" spans="1:7" ht="15.75" thickBot="1" x14ac:dyDescent="0.3">
      <c r="A1123" s="12" t="s">
        <v>106</v>
      </c>
      <c r="B1123" s="13">
        <v>45603</v>
      </c>
      <c r="C1123" s="14">
        <v>21.85</v>
      </c>
      <c r="D1123" s="14">
        <v>21.68</v>
      </c>
      <c r="E1123" s="14">
        <v>20.61</v>
      </c>
      <c r="F1123">
        <v>1</v>
      </c>
      <c r="G1123">
        <v>1</v>
      </c>
    </row>
    <row r="1124" spans="1:7" ht="15.75" thickBot="1" x14ac:dyDescent="0.3">
      <c r="A1124" s="12" t="s">
        <v>106</v>
      </c>
      <c r="B1124" s="13">
        <v>45604</v>
      </c>
      <c r="C1124" s="14">
        <v>21.81</v>
      </c>
      <c r="D1124" s="14">
        <v>21.68</v>
      </c>
      <c r="E1124" s="14">
        <v>20.62</v>
      </c>
      <c r="F1124">
        <v>1</v>
      </c>
      <c r="G1124">
        <v>1</v>
      </c>
    </row>
    <row r="1125" spans="1:7" ht="15.75" thickBot="1" x14ac:dyDescent="0.3">
      <c r="A1125" s="12" t="s">
        <v>106</v>
      </c>
      <c r="B1125" s="13">
        <v>45607</v>
      </c>
      <c r="C1125" s="14">
        <v>21.74</v>
      </c>
      <c r="D1125" s="14">
        <v>21.67</v>
      </c>
      <c r="E1125" s="14">
        <v>20.63</v>
      </c>
      <c r="F1125">
        <v>1</v>
      </c>
      <c r="G1125">
        <v>1</v>
      </c>
    </row>
    <row r="1126" spans="1:7" ht="15.75" thickBot="1" x14ac:dyDescent="0.3">
      <c r="A1126" s="12" t="s">
        <v>106</v>
      </c>
      <c r="B1126" s="13">
        <v>45608</v>
      </c>
      <c r="C1126" s="14">
        <v>21.67</v>
      </c>
      <c r="D1126" s="14">
        <v>21.66</v>
      </c>
      <c r="E1126" s="14">
        <v>20.63</v>
      </c>
      <c r="F1126">
        <v>1</v>
      </c>
      <c r="G1126">
        <v>1</v>
      </c>
    </row>
    <row r="1127" spans="1:7" ht="15.75" thickBot="1" x14ac:dyDescent="0.3">
      <c r="A1127" s="12" t="s">
        <v>106</v>
      </c>
      <c r="B1127" s="13">
        <v>45609</v>
      </c>
      <c r="C1127" s="14">
        <v>21.62</v>
      </c>
      <c r="D1127" s="14">
        <v>21.66</v>
      </c>
      <c r="E1127" s="14">
        <v>20.64</v>
      </c>
      <c r="F1127">
        <v>0</v>
      </c>
      <c r="G1127">
        <v>1</v>
      </c>
    </row>
    <row r="1128" spans="1:7" ht="15.75" thickBot="1" x14ac:dyDescent="0.3">
      <c r="A1128" s="12" t="s">
        <v>106</v>
      </c>
      <c r="B1128" s="13">
        <v>45610</v>
      </c>
      <c r="C1128" s="14">
        <v>21.52</v>
      </c>
      <c r="D1128" s="14">
        <v>21.65</v>
      </c>
      <c r="E1128" s="14">
        <v>20.64</v>
      </c>
      <c r="F1128">
        <v>0</v>
      </c>
      <c r="G1128">
        <v>1</v>
      </c>
    </row>
    <row r="1129" spans="1:7" ht="15.75" thickBot="1" x14ac:dyDescent="0.3">
      <c r="A1129" s="12" t="s">
        <v>106</v>
      </c>
      <c r="B1129" s="13">
        <v>45611</v>
      </c>
      <c r="C1129" s="14">
        <v>21.43</v>
      </c>
      <c r="D1129" s="14">
        <v>21.64</v>
      </c>
      <c r="E1129" s="14">
        <v>20.64</v>
      </c>
      <c r="F1129">
        <v>0</v>
      </c>
      <c r="G1129">
        <v>1</v>
      </c>
    </row>
    <row r="1130" spans="1:7" ht="15.75" thickBot="1" x14ac:dyDescent="0.3">
      <c r="A1130" s="12" t="s">
        <v>106</v>
      </c>
      <c r="B1130" s="13">
        <v>45614</v>
      </c>
      <c r="C1130" s="14">
        <v>21.33</v>
      </c>
      <c r="D1130" s="14">
        <v>21.64</v>
      </c>
      <c r="E1130" s="14">
        <v>20.64</v>
      </c>
      <c r="F1130">
        <v>0</v>
      </c>
      <c r="G1130">
        <v>1</v>
      </c>
    </row>
    <row r="1131" spans="1:7" ht="15.75" thickBot="1" x14ac:dyDescent="0.3">
      <c r="A1131" s="12" t="s">
        <v>106</v>
      </c>
      <c r="B1131" s="13">
        <v>45615</v>
      </c>
      <c r="C1131" s="14">
        <v>21.24</v>
      </c>
      <c r="D1131" s="14">
        <v>21.62</v>
      </c>
      <c r="E1131" s="14">
        <v>20.64</v>
      </c>
      <c r="F1131">
        <v>0</v>
      </c>
      <c r="G1131">
        <v>1</v>
      </c>
    </row>
    <row r="1132" spans="1:7" ht="15.75" thickBot="1" x14ac:dyDescent="0.3">
      <c r="A1132" s="12" t="s">
        <v>106</v>
      </c>
      <c r="B1132" s="13">
        <v>45616</v>
      </c>
      <c r="C1132" s="14">
        <v>21.17</v>
      </c>
      <c r="D1132" s="14">
        <v>21.62</v>
      </c>
      <c r="E1132" s="14">
        <v>20.64</v>
      </c>
      <c r="F1132">
        <v>0</v>
      </c>
      <c r="G1132">
        <v>1</v>
      </c>
    </row>
    <row r="1133" spans="1:7" ht="15.75" thickBot="1" x14ac:dyDescent="0.3">
      <c r="A1133" s="12" t="s">
        <v>106</v>
      </c>
      <c r="B1133" s="13">
        <v>45617</v>
      </c>
      <c r="C1133" s="14">
        <v>21.14</v>
      </c>
      <c r="D1133" s="14">
        <v>21.62</v>
      </c>
      <c r="E1133" s="14">
        <v>20.65</v>
      </c>
      <c r="F1133">
        <v>0</v>
      </c>
      <c r="G1133">
        <v>1</v>
      </c>
    </row>
    <row r="1134" spans="1:7" ht="15.75" thickBot="1" x14ac:dyDescent="0.3">
      <c r="A1134" s="12" t="s">
        <v>106</v>
      </c>
      <c r="B1134" s="13">
        <v>45618</v>
      </c>
      <c r="C1134" s="14">
        <v>21.11</v>
      </c>
      <c r="D1134" s="14">
        <v>21.62</v>
      </c>
      <c r="E1134" s="14">
        <v>20.66</v>
      </c>
      <c r="F1134">
        <v>0</v>
      </c>
      <c r="G1134">
        <v>1</v>
      </c>
    </row>
    <row r="1135" spans="1:7" ht="15.75" thickBot="1" x14ac:dyDescent="0.3">
      <c r="A1135" s="12" t="s">
        <v>106</v>
      </c>
      <c r="B1135" s="13">
        <v>45621</v>
      </c>
      <c r="C1135" s="14">
        <v>21.07</v>
      </c>
      <c r="D1135" s="14">
        <v>21.62</v>
      </c>
      <c r="E1135" s="14">
        <v>20.67</v>
      </c>
      <c r="F1135">
        <v>0</v>
      </c>
      <c r="G1135">
        <v>1</v>
      </c>
    </row>
    <row r="1136" spans="1:7" ht="15.75" thickBot="1" x14ac:dyDescent="0.3">
      <c r="A1136" s="12" t="s">
        <v>106</v>
      </c>
      <c r="B1136" s="13">
        <v>45622</v>
      </c>
      <c r="C1136" s="14">
        <v>21.03</v>
      </c>
      <c r="D1136" s="14">
        <v>21.62</v>
      </c>
      <c r="E1136" s="14">
        <v>20.68</v>
      </c>
      <c r="F1136">
        <v>0</v>
      </c>
      <c r="G1136">
        <v>1</v>
      </c>
    </row>
    <row r="1137" spans="1:7" ht="15.75" thickBot="1" x14ac:dyDescent="0.3">
      <c r="A1137" s="12" t="s">
        <v>106</v>
      </c>
      <c r="B1137" s="13">
        <v>45623</v>
      </c>
      <c r="C1137" s="14">
        <v>20.99</v>
      </c>
      <c r="D1137" s="14">
        <v>21.61</v>
      </c>
      <c r="E1137" s="14">
        <v>20.7</v>
      </c>
      <c r="F1137">
        <v>0</v>
      </c>
      <c r="G1137">
        <v>1</v>
      </c>
    </row>
    <row r="1138" spans="1:7" ht="15.75" thickBot="1" x14ac:dyDescent="0.3">
      <c r="A1138" s="12" t="s">
        <v>106</v>
      </c>
      <c r="B1138" s="13">
        <v>45624</v>
      </c>
      <c r="C1138" s="14">
        <v>20.95</v>
      </c>
      <c r="D1138" s="14">
        <v>21.61</v>
      </c>
      <c r="E1138" s="14">
        <v>20.71</v>
      </c>
      <c r="F1138">
        <v>0</v>
      </c>
      <c r="G1138">
        <v>1</v>
      </c>
    </row>
    <row r="1139" spans="1:7" ht="15.75" thickBot="1" x14ac:dyDescent="0.3">
      <c r="A1139" s="12" t="s">
        <v>106</v>
      </c>
      <c r="B1139" s="13">
        <v>45625</v>
      </c>
      <c r="C1139" s="14">
        <v>20.93</v>
      </c>
      <c r="D1139" s="14">
        <v>21.6</v>
      </c>
      <c r="E1139" s="14">
        <v>20.72</v>
      </c>
      <c r="F1139">
        <v>0</v>
      </c>
      <c r="G1139">
        <v>1</v>
      </c>
    </row>
    <row r="1140" spans="1:7" ht="15.75" thickBot="1" x14ac:dyDescent="0.3">
      <c r="A1140" s="12" t="s">
        <v>106</v>
      </c>
      <c r="B1140" s="13">
        <v>45628</v>
      </c>
      <c r="C1140" s="14">
        <v>20.92</v>
      </c>
      <c r="D1140" s="14">
        <v>21.58</v>
      </c>
      <c r="E1140" s="14">
        <v>20.74</v>
      </c>
      <c r="F1140">
        <v>0</v>
      </c>
      <c r="G1140">
        <v>1</v>
      </c>
    </row>
    <row r="1141" spans="1:7" ht="15.75" thickBot="1" x14ac:dyDescent="0.3">
      <c r="A1141" s="12" t="s">
        <v>106</v>
      </c>
      <c r="B1141" s="13">
        <v>45629</v>
      </c>
      <c r="C1141" s="14">
        <v>20.9</v>
      </c>
      <c r="D1141" s="14">
        <v>21.56</v>
      </c>
      <c r="E1141" s="14">
        <v>20.75</v>
      </c>
      <c r="F1141">
        <v>0</v>
      </c>
      <c r="G1141">
        <v>1</v>
      </c>
    </row>
    <row r="1142" spans="1:7" ht="15.75" thickBot="1" x14ac:dyDescent="0.3">
      <c r="A1142" s="12" t="s">
        <v>106</v>
      </c>
      <c r="B1142" s="13">
        <v>45630</v>
      </c>
      <c r="C1142" s="14">
        <v>20.85</v>
      </c>
      <c r="D1142" s="14">
        <v>21.53</v>
      </c>
      <c r="E1142" s="14">
        <v>20.76</v>
      </c>
      <c r="F1142">
        <v>0</v>
      </c>
      <c r="G1142">
        <v>1</v>
      </c>
    </row>
    <row r="1143" spans="1:7" ht="15.75" thickBot="1" x14ac:dyDescent="0.3">
      <c r="A1143" s="12" t="s">
        <v>106</v>
      </c>
      <c r="B1143" s="13">
        <v>45631</v>
      </c>
      <c r="C1143" s="14">
        <v>20.84</v>
      </c>
      <c r="D1143" s="14">
        <v>21.51</v>
      </c>
      <c r="E1143" s="14">
        <v>20.77</v>
      </c>
      <c r="F1143">
        <v>0</v>
      </c>
      <c r="G1143">
        <v>1</v>
      </c>
    </row>
    <row r="1144" spans="1:7" ht="15.75" thickBot="1" x14ac:dyDescent="0.3">
      <c r="A1144" s="12" t="s">
        <v>106</v>
      </c>
      <c r="B1144" s="13">
        <v>45632</v>
      </c>
      <c r="C1144" s="14">
        <v>20.83</v>
      </c>
      <c r="D1144" s="14">
        <v>21.49</v>
      </c>
      <c r="E1144" s="14">
        <v>20.78</v>
      </c>
      <c r="F1144">
        <v>0</v>
      </c>
      <c r="G1144">
        <v>1</v>
      </c>
    </row>
    <row r="1145" spans="1:7" ht="15.75" thickBot="1" x14ac:dyDescent="0.3">
      <c r="A1145" s="12" t="s">
        <v>106</v>
      </c>
      <c r="B1145" s="13">
        <v>45635</v>
      </c>
      <c r="C1145" s="14">
        <v>20.84</v>
      </c>
      <c r="D1145" s="14">
        <v>21.46</v>
      </c>
      <c r="E1145" s="14">
        <v>20.8</v>
      </c>
      <c r="F1145">
        <v>0</v>
      </c>
      <c r="G1145">
        <v>1</v>
      </c>
    </row>
    <row r="1146" spans="1:7" ht="15.75" thickBot="1" x14ac:dyDescent="0.3">
      <c r="A1146" s="12" t="s">
        <v>106</v>
      </c>
      <c r="B1146" s="13">
        <v>45636</v>
      </c>
      <c r="C1146" s="14">
        <v>20.84</v>
      </c>
      <c r="D1146" s="14">
        <v>21.44</v>
      </c>
      <c r="E1146" s="14">
        <v>20.81</v>
      </c>
      <c r="F1146">
        <v>0</v>
      </c>
      <c r="G1146">
        <v>1</v>
      </c>
    </row>
    <row r="1147" spans="1:7" ht="15.75" thickBot="1" x14ac:dyDescent="0.3">
      <c r="A1147" s="12" t="s">
        <v>106</v>
      </c>
      <c r="B1147" s="13">
        <v>45637</v>
      </c>
      <c r="C1147" s="14">
        <v>20.85</v>
      </c>
      <c r="D1147" s="14">
        <v>21.41</v>
      </c>
      <c r="E1147" s="14">
        <v>20.82</v>
      </c>
      <c r="F1147">
        <v>0</v>
      </c>
      <c r="G1147">
        <v>1</v>
      </c>
    </row>
    <row r="1148" spans="1:7" ht="15.75" thickBot="1" x14ac:dyDescent="0.3">
      <c r="A1148" s="12" t="s">
        <v>106</v>
      </c>
      <c r="B1148" s="13">
        <v>45638</v>
      </c>
      <c r="C1148" s="14">
        <v>20.87</v>
      </c>
      <c r="D1148" s="14">
        <v>21.39</v>
      </c>
      <c r="E1148" s="14">
        <v>20.83</v>
      </c>
      <c r="F1148">
        <v>0</v>
      </c>
      <c r="G1148">
        <v>1</v>
      </c>
    </row>
    <row r="1149" spans="1:7" ht="15.75" thickBot="1" x14ac:dyDescent="0.3">
      <c r="A1149" s="12" t="s">
        <v>106</v>
      </c>
      <c r="B1149" s="13">
        <v>45639</v>
      </c>
      <c r="C1149" s="14">
        <v>20.9</v>
      </c>
      <c r="D1149" s="14">
        <v>21.38</v>
      </c>
      <c r="E1149" s="14">
        <v>20.84</v>
      </c>
      <c r="F1149">
        <v>0</v>
      </c>
      <c r="G1149">
        <v>1</v>
      </c>
    </row>
    <row r="1150" spans="1:7" ht="15.75" thickBot="1" x14ac:dyDescent="0.3">
      <c r="A1150" s="12" t="s">
        <v>106</v>
      </c>
      <c r="B1150" s="13">
        <v>45642</v>
      </c>
      <c r="C1150" s="14">
        <v>20.93</v>
      </c>
      <c r="D1150" s="14">
        <v>21.36</v>
      </c>
      <c r="E1150" s="14">
        <v>20.85</v>
      </c>
      <c r="F1150">
        <v>0</v>
      </c>
      <c r="G1150">
        <v>1</v>
      </c>
    </row>
    <row r="1151" spans="1:7" ht="15.75" thickBot="1" x14ac:dyDescent="0.3">
      <c r="A1151" s="12" t="s">
        <v>106</v>
      </c>
      <c r="B1151" s="13">
        <v>45643</v>
      </c>
      <c r="C1151" s="14">
        <v>20.98</v>
      </c>
      <c r="D1151" s="14">
        <v>21.34</v>
      </c>
      <c r="E1151" s="14">
        <v>20.86</v>
      </c>
      <c r="F1151">
        <v>0</v>
      </c>
      <c r="G1151">
        <v>1</v>
      </c>
    </row>
    <row r="1152" spans="1:7" ht="15.75" thickBot="1" x14ac:dyDescent="0.3">
      <c r="A1152" s="12" t="s">
        <v>106</v>
      </c>
      <c r="B1152" s="13">
        <v>45644</v>
      </c>
      <c r="C1152" s="14">
        <v>21.01</v>
      </c>
      <c r="D1152" s="14">
        <v>21.32</v>
      </c>
      <c r="E1152" s="14">
        <v>20.86</v>
      </c>
      <c r="F1152">
        <v>0</v>
      </c>
      <c r="G1152">
        <v>1</v>
      </c>
    </row>
    <row r="1153" spans="1:7" ht="15.75" thickBot="1" x14ac:dyDescent="0.3">
      <c r="A1153" s="12" t="s">
        <v>106</v>
      </c>
      <c r="B1153" s="13">
        <v>45645</v>
      </c>
      <c r="C1153" s="14">
        <v>21</v>
      </c>
      <c r="D1153" s="14">
        <v>21.29</v>
      </c>
      <c r="E1153" s="14">
        <v>20.87</v>
      </c>
      <c r="F1153">
        <v>0</v>
      </c>
      <c r="G1153">
        <v>1</v>
      </c>
    </row>
    <row r="1154" spans="1:7" ht="15.75" thickBot="1" x14ac:dyDescent="0.3">
      <c r="A1154" s="12" t="s">
        <v>106</v>
      </c>
      <c r="B1154" s="13">
        <v>45646</v>
      </c>
      <c r="C1154" s="14">
        <v>21</v>
      </c>
      <c r="D1154" s="14">
        <v>21.26</v>
      </c>
      <c r="E1154" s="14">
        <v>20.88</v>
      </c>
      <c r="F1154">
        <v>0</v>
      </c>
      <c r="G1154">
        <v>1</v>
      </c>
    </row>
    <row r="1155" spans="1:7" ht="15.75" thickBot="1" x14ac:dyDescent="0.3">
      <c r="A1155" s="12" t="s">
        <v>106</v>
      </c>
      <c r="B1155" s="13">
        <v>45649</v>
      </c>
      <c r="C1155" s="14">
        <v>21</v>
      </c>
      <c r="D1155" s="14">
        <v>21.23</v>
      </c>
      <c r="E1155" s="14">
        <v>20.88</v>
      </c>
      <c r="F1155">
        <v>0</v>
      </c>
      <c r="G1155">
        <v>1</v>
      </c>
    </row>
    <row r="1156" spans="1:7" ht="15.75" thickBot="1" x14ac:dyDescent="0.3">
      <c r="A1156" s="12" t="s">
        <v>106</v>
      </c>
      <c r="B1156" s="13">
        <v>45650</v>
      </c>
      <c r="C1156" s="14">
        <v>20.99</v>
      </c>
      <c r="D1156" s="14">
        <v>21.2</v>
      </c>
      <c r="E1156" s="14">
        <v>20.89</v>
      </c>
      <c r="F1156">
        <v>0</v>
      </c>
      <c r="G1156">
        <v>1</v>
      </c>
    </row>
    <row r="1157" spans="1:7" ht="15.75" thickBot="1" x14ac:dyDescent="0.3">
      <c r="A1157" s="12" t="s">
        <v>106</v>
      </c>
      <c r="B1157" s="13">
        <v>45651</v>
      </c>
      <c r="C1157" s="14">
        <v>21.01</v>
      </c>
      <c r="D1157" s="14">
        <v>21.18</v>
      </c>
      <c r="E1157" s="14">
        <v>20.9</v>
      </c>
      <c r="F1157">
        <v>0</v>
      </c>
      <c r="G1157">
        <v>1</v>
      </c>
    </row>
    <row r="1158" spans="1:7" ht="15.75" thickBot="1" x14ac:dyDescent="0.3">
      <c r="A1158" s="12" t="s">
        <v>106</v>
      </c>
      <c r="B1158" s="13">
        <v>45652</v>
      </c>
      <c r="C1158" s="14">
        <v>21.05</v>
      </c>
      <c r="D1158" s="14">
        <v>21.16</v>
      </c>
      <c r="E1158" s="14">
        <v>20.92</v>
      </c>
      <c r="F1158">
        <v>0</v>
      </c>
      <c r="G1158">
        <v>1</v>
      </c>
    </row>
    <row r="1159" spans="1:7" ht="15.75" thickBot="1" x14ac:dyDescent="0.3">
      <c r="A1159" s="12" t="s">
        <v>106</v>
      </c>
      <c r="B1159" s="13">
        <v>45653</v>
      </c>
      <c r="C1159" s="14">
        <v>21.09</v>
      </c>
      <c r="D1159" s="14">
        <v>21.15</v>
      </c>
      <c r="E1159" s="14">
        <v>20.93</v>
      </c>
      <c r="F1159">
        <v>0</v>
      </c>
      <c r="G1159">
        <v>1</v>
      </c>
    </row>
    <row r="1160" spans="1:7" ht="15.75" thickBot="1" x14ac:dyDescent="0.3">
      <c r="A1160" s="12" t="s">
        <v>106</v>
      </c>
      <c r="B1160" s="13">
        <v>45656</v>
      </c>
      <c r="C1160" s="14">
        <v>21.12</v>
      </c>
      <c r="D1160" s="14">
        <v>21.14</v>
      </c>
      <c r="E1160" s="14">
        <v>20.95</v>
      </c>
      <c r="F1160">
        <v>0</v>
      </c>
      <c r="G1160">
        <v>1</v>
      </c>
    </row>
    <row r="1161" spans="1:7" ht="15.75" thickBot="1" x14ac:dyDescent="0.3">
      <c r="A1161" s="12" t="s">
        <v>106</v>
      </c>
      <c r="B1161" s="13">
        <v>45657</v>
      </c>
      <c r="C1161" s="14">
        <v>21.17</v>
      </c>
      <c r="D1161" s="14">
        <v>21.14</v>
      </c>
      <c r="E1161" s="14">
        <v>20.97</v>
      </c>
      <c r="F1161">
        <v>1</v>
      </c>
      <c r="G1161">
        <v>1</v>
      </c>
    </row>
    <row r="1162" spans="1:7" ht="15.75" thickBot="1" x14ac:dyDescent="0.3">
      <c r="A1162" s="12" t="s">
        <v>106</v>
      </c>
      <c r="B1162" s="13">
        <v>45659</v>
      </c>
      <c r="C1162" s="14">
        <v>21.22</v>
      </c>
      <c r="D1162" s="14">
        <v>21.14</v>
      </c>
      <c r="E1162" s="14">
        <v>20.98</v>
      </c>
      <c r="F1162">
        <v>1</v>
      </c>
      <c r="G1162">
        <v>1</v>
      </c>
    </row>
    <row r="1163" spans="1:7" ht="15.75" thickBot="1" x14ac:dyDescent="0.3">
      <c r="A1163" s="12" t="s">
        <v>106</v>
      </c>
      <c r="B1163" s="13">
        <v>45660</v>
      </c>
      <c r="C1163" s="14">
        <v>21.23</v>
      </c>
      <c r="D1163" s="14">
        <v>21.14</v>
      </c>
      <c r="E1163" s="14">
        <v>21</v>
      </c>
      <c r="F1163">
        <v>1</v>
      </c>
      <c r="G1163">
        <v>1</v>
      </c>
    </row>
    <row r="1164" spans="1:7" ht="15.75" thickBot="1" x14ac:dyDescent="0.3">
      <c r="A1164" s="12" t="s">
        <v>106</v>
      </c>
      <c r="B1164" s="13">
        <v>45663</v>
      </c>
      <c r="C1164" s="14">
        <v>21.23</v>
      </c>
      <c r="D1164" s="14">
        <v>21.13</v>
      </c>
      <c r="E1164" s="14">
        <v>21.01</v>
      </c>
      <c r="F1164">
        <v>1</v>
      </c>
      <c r="G1164">
        <v>1</v>
      </c>
    </row>
    <row r="1165" spans="1:7" ht="15.75" thickBot="1" x14ac:dyDescent="0.3">
      <c r="A1165" s="12" t="s">
        <v>106</v>
      </c>
      <c r="B1165" s="13">
        <v>45664</v>
      </c>
      <c r="C1165" s="14">
        <v>21.25</v>
      </c>
      <c r="D1165" s="14">
        <v>21.13</v>
      </c>
      <c r="E1165" s="14">
        <v>21.02</v>
      </c>
      <c r="F1165">
        <v>1</v>
      </c>
      <c r="G1165">
        <v>1</v>
      </c>
    </row>
    <row r="1166" spans="1:7" ht="15.75" thickBot="1" x14ac:dyDescent="0.3">
      <c r="A1166" s="12" t="s">
        <v>106</v>
      </c>
      <c r="B1166" s="13">
        <v>45665</v>
      </c>
      <c r="C1166" s="14">
        <v>21.28</v>
      </c>
      <c r="D1166" s="14">
        <v>21.13</v>
      </c>
      <c r="E1166" s="14">
        <v>21.04</v>
      </c>
      <c r="F1166">
        <v>1</v>
      </c>
      <c r="G1166">
        <v>1</v>
      </c>
    </row>
    <row r="1167" spans="1:7" ht="15.75" thickBot="1" x14ac:dyDescent="0.3">
      <c r="A1167" s="12" t="s">
        <v>106</v>
      </c>
      <c r="B1167" s="13">
        <v>45666</v>
      </c>
      <c r="C1167" s="14">
        <v>21.3</v>
      </c>
      <c r="D1167" s="14">
        <v>21.13</v>
      </c>
      <c r="E1167" s="14">
        <v>21.05</v>
      </c>
      <c r="F1167">
        <v>1</v>
      </c>
      <c r="G1167">
        <v>1</v>
      </c>
    </row>
    <row r="1168" spans="1:7" ht="15.75" thickBot="1" x14ac:dyDescent="0.3">
      <c r="A1168" s="12" t="s">
        <v>106</v>
      </c>
      <c r="B1168" s="13">
        <v>45667</v>
      </c>
      <c r="C1168" s="14">
        <v>21.3</v>
      </c>
      <c r="D1168" s="14">
        <v>21.11</v>
      </c>
      <c r="E1168" s="14">
        <v>21.06</v>
      </c>
      <c r="F1168">
        <v>1</v>
      </c>
      <c r="G1168">
        <v>1</v>
      </c>
    </row>
    <row r="1169" spans="1:7" ht="15.75" thickBot="1" x14ac:dyDescent="0.3">
      <c r="A1169" s="12" t="s">
        <v>106</v>
      </c>
      <c r="B1169" s="13">
        <v>45670</v>
      </c>
      <c r="C1169" s="14">
        <v>21.32</v>
      </c>
      <c r="D1169" s="14">
        <v>21.11</v>
      </c>
      <c r="E1169" s="14">
        <v>21.07</v>
      </c>
      <c r="F1169">
        <v>1</v>
      </c>
      <c r="G1169">
        <v>1</v>
      </c>
    </row>
    <row r="1170" spans="1:7" ht="15.75" thickBot="1" x14ac:dyDescent="0.3">
      <c r="A1170" s="12" t="s">
        <v>100</v>
      </c>
      <c r="B1170" s="13">
        <v>45517</v>
      </c>
      <c r="C1170" s="14">
        <v>72.84</v>
      </c>
      <c r="D1170" s="14">
        <v>74.790000000000006</v>
      </c>
      <c r="E1170" s="14">
        <v>72.290000000000006</v>
      </c>
      <c r="F1170">
        <v>0</v>
      </c>
      <c r="G1170">
        <v>1</v>
      </c>
    </row>
    <row r="1171" spans="1:7" ht="15.75" thickBot="1" x14ac:dyDescent="0.3">
      <c r="A1171" s="12" t="s">
        <v>100</v>
      </c>
      <c r="B1171" s="13">
        <v>45518</v>
      </c>
      <c r="C1171" s="14">
        <v>73.069999999999993</v>
      </c>
      <c r="D1171" s="14">
        <v>74.760000000000005</v>
      </c>
      <c r="E1171" s="14">
        <v>72.34</v>
      </c>
      <c r="F1171">
        <v>0</v>
      </c>
      <c r="G1171">
        <v>1</v>
      </c>
    </row>
    <row r="1172" spans="1:7" ht="15.75" thickBot="1" x14ac:dyDescent="0.3">
      <c r="A1172" s="12" t="s">
        <v>100</v>
      </c>
      <c r="B1172" s="13">
        <v>45519</v>
      </c>
      <c r="C1172" s="14">
        <v>73.260000000000005</v>
      </c>
      <c r="D1172" s="14">
        <v>74.7</v>
      </c>
      <c r="E1172" s="14">
        <v>72.39</v>
      </c>
      <c r="F1172">
        <v>0</v>
      </c>
      <c r="G1172">
        <v>1</v>
      </c>
    </row>
    <row r="1173" spans="1:7" ht="15.75" thickBot="1" x14ac:dyDescent="0.3">
      <c r="A1173" s="12" t="s">
        <v>100</v>
      </c>
      <c r="B1173" s="13">
        <v>45520</v>
      </c>
      <c r="C1173" s="14">
        <v>73.58</v>
      </c>
      <c r="D1173" s="14">
        <v>74.69</v>
      </c>
      <c r="E1173" s="14">
        <v>72.459999999999994</v>
      </c>
      <c r="F1173">
        <v>0</v>
      </c>
      <c r="G1173">
        <v>1</v>
      </c>
    </row>
    <row r="1174" spans="1:7" ht="15.75" thickBot="1" x14ac:dyDescent="0.3">
      <c r="A1174" s="12" t="s">
        <v>100</v>
      </c>
      <c r="B1174" s="13">
        <v>45523</v>
      </c>
      <c r="C1174" s="14">
        <v>73.86</v>
      </c>
      <c r="D1174" s="14">
        <v>74.709999999999994</v>
      </c>
      <c r="E1174" s="14">
        <v>72.540000000000006</v>
      </c>
      <c r="F1174">
        <v>0</v>
      </c>
      <c r="G1174">
        <v>1</v>
      </c>
    </row>
    <row r="1175" spans="1:7" ht="15.75" thickBot="1" x14ac:dyDescent="0.3">
      <c r="A1175" s="12" t="s">
        <v>100</v>
      </c>
      <c r="B1175" s="13">
        <v>45524</v>
      </c>
      <c r="C1175" s="14">
        <v>74.19</v>
      </c>
      <c r="D1175" s="14">
        <v>74.739999999999995</v>
      </c>
      <c r="E1175" s="14">
        <v>72.62</v>
      </c>
      <c r="F1175">
        <v>0</v>
      </c>
      <c r="G1175">
        <v>1</v>
      </c>
    </row>
    <row r="1176" spans="1:7" ht="15.75" thickBot="1" x14ac:dyDescent="0.3">
      <c r="A1176" s="12" t="s">
        <v>100</v>
      </c>
      <c r="B1176" s="13">
        <v>45525</v>
      </c>
      <c r="C1176" s="14">
        <v>74.489999999999995</v>
      </c>
      <c r="D1176" s="14">
        <v>74.739999999999995</v>
      </c>
      <c r="E1176" s="14">
        <v>72.69</v>
      </c>
      <c r="F1176">
        <v>0</v>
      </c>
      <c r="G1176">
        <v>1</v>
      </c>
    </row>
    <row r="1177" spans="1:7" ht="15.75" thickBot="1" x14ac:dyDescent="0.3">
      <c r="A1177" s="12" t="s">
        <v>100</v>
      </c>
      <c r="B1177" s="13">
        <v>45526</v>
      </c>
      <c r="C1177" s="14">
        <v>74.84</v>
      </c>
      <c r="D1177" s="14">
        <v>74.72</v>
      </c>
      <c r="E1177" s="14">
        <v>72.78</v>
      </c>
      <c r="F1177">
        <v>1</v>
      </c>
      <c r="G1177">
        <v>1</v>
      </c>
    </row>
    <row r="1178" spans="1:7" ht="15.75" thickBot="1" x14ac:dyDescent="0.3">
      <c r="A1178" s="12" t="s">
        <v>100</v>
      </c>
      <c r="B1178" s="13">
        <v>45527</v>
      </c>
      <c r="C1178" s="14">
        <v>75.040000000000006</v>
      </c>
      <c r="D1178" s="14">
        <v>74.72</v>
      </c>
      <c r="E1178" s="14">
        <v>72.86</v>
      </c>
      <c r="F1178">
        <v>1</v>
      </c>
      <c r="G1178">
        <v>1</v>
      </c>
    </row>
    <row r="1179" spans="1:7" ht="15.75" thickBot="1" x14ac:dyDescent="0.3">
      <c r="A1179" s="12" t="s">
        <v>100</v>
      </c>
      <c r="B1179" s="13">
        <v>45530</v>
      </c>
      <c r="C1179" s="14">
        <v>75.14</v>
      </c>
      <c r="D1179" s="14">
        <v>74.72</v>
      </c>
      <c r="E1179" s="14">
        <v>72.92</v>
      </c>
      <c r="F1179">
        <v>1</v>
      </c>
      <c r="G1179">
        <v>1</v>
      </c>
    </row>
    <row r="1180" spans="1:7" ht="15.75" thickBot="1" x14ac:dyDescent="0.3">
      <c r="A1180" s="12" t="s">
        <v>100</v>
      </c>
      <c r="B1180" s="13">
        <v>45531</v>
      </c>
      <c r="C1180" s="14">
        <v>75.25</v>
      </c>
      <c r="D1180" s="14">
        <v>74.73</v>
      </c>
      <c r="E1180" s="14">
        <v>72.989999999999995</v>
      </c>
      <c r="F1180">
        <v>1</v>
      </c>
      <c r="G1180">
        <v>1</v>
      </c>
    </row>
    <row r="1181" spans="1:7" ht="15.75" thickBot="1" x14ac:dyDescent="0.3">
      <c r="A1181" s="12" t="s">
        <v>100</v>
      </c>
      <c r="B1181" s="13">
        <v>45532</v>
      </c>
      <c r="C1181" s="14">
        <v>75.400000000000006</v>
      </c>
      <c r="D1181" s="14">
        <v>74.760000000000005</v>
      </c>
      <c r="E1181" s="14">
        <v>73.06</v>
      </c>
      <c r="F1181">
        <v>1</v>
      </c>
      <c r="G1181">
        <v>1</v>
      </c>
    </row>
    <row r="1182" spans="1:7" ht="15.75" thickBot="1" x14ac:dyDescent="0.3">
      <c r="A1182" s="12" t="s">
        <v>100</v>
      </c>
      <c r="B1182" s="13">
        <v>45533</v>
      </c>
      <c r="C1182" s="14">
        <v>75.66</v>
      </c>
      <c r="D1182" s="14">
        <v>74.790000000000006</v>
      </c>
      <c r="E1182" s="14">
        <v>73.12</v>
      </c>
      <c r="F1182">
        <v>1</v>
      </c>
      <c r="G1182">
        <v>1</v>
      </c>
    </row>
    <row r="1183" spans="1:7" ht="15.75" thickBot="1" x14ac:dyDescent="0.3">
      <c r="A1183" s="12" t="s">
        <v>100</v>
      </c>
      <c r="B1183" s="13">
        <v>45534</v>
      </c>
      <c r="C1183" s="14">
        <v>75.88</v>
      </c>
      <c r="D1183" s="14">
        <v>74.790000000000006</v>
      </c>
      <c r="E1183" s="14">
        <v>73.180000000000007</v>
      </c>
      <c r="F1183">
        <v>1</v>
      </c>
      <c r="G1183">
        <v>1</v>
      </c>
    </row>
    <row r="1184" spans="1:7" ht="15.75" thickBot="1" x14ac:dyDescent="0.3">
      <c r="A1184" s="12" t="s">
        <v>100</v>
      </c>
      <c r="B1184" s="13">
        <v>45539</v>
      </c>
      <c r="C1184" s="14">
        <v>76.11</v>
      </c>
      <c r="D1184" s="14">
        <v>74.819999999999993</v>
      </c>
      <c r="E1184" s="14">
        <v>73.239999999999995</v>
      </c>
      <c r="F1184">
        <v>1</v>
      </c>
      <c r="G1184">
        <v>1</v>
      </c>
    </row>
    <row r="1185" spans="1:7" ht="15.75" thickBot="1" x14ac:dyDescent="0.3">
      <c r="A1185" s="12" t="s">
        <v>100</v>
      </c>
      <c r="B1185" s="13">
        <v>45540</v>
      </c>
      <c r="C1185" s="14">
        <v>76.16</v>
      </c>
      <c r="D1185" s="14">
        <v>74.83</v>
      </c>
      <c r="E1185" s="14">
        <v>73.290000000000006</v>
      </c>
      <c r="F1185">
        <v>1</v>
      </c>
      <c r="G1185">
        <v>1</v>
      </c>
    </row>
    <row r="1186" spans="1:7" ht="15.75" thickBot="1" x14ac:dyDescent="0.3">
      <c r="A1186" s="12" t="s">
        <v>100</v>
      </c>
      <c r="B1186" s="13">
        <v>45541</v>
      </c>
      <c r="C1186" s="14">
        <v>76.31</v>
      </c>
      <c r="D1186" s="14">
        <v>74.87</v>
      </c>
      <c r="E1186" s="14">
        <v>73.349999999999994</v>
      </c>
      <c r="F1186">
        <v>1</v>
      </c>
      <c r="G1186">
        <v>1</v>
      </c>
    </row>
    <row r="1187" spans="1:7" ht="15.75" thickBot="1" x14ac:dyDescent="0.3">
      <c r="A1187" s="12" t="s">
        <v>100</v>
      </c>
      <c r="B1187" s="13">
        <v>45544</v>
      </c>
      <c r="C1187" s="14">
        <v>76.36</v>
      </c>
      <c r="D1187" s="14">
        <v>74.89</v>
      </c>
      <c r="E1187" s="14">
        <v>73.41</v>
      </c>
      <c r="F1187">
        <v>1</v>
      </c>
      <c r="G1187">
        <v>1</v>
      </c>
    </row>
    <row r="1188" spans="1:7" ht="15.75" thickBot="1" x14ac:dyDescent="0.3">
      <c r="A1188" s="12" t="s">
        <v>100</v>
      </c>
      <c r="B1188" s="13">
        <v>45545</v>
      </c>
      <c r="C1188" s="14">
        <v>76.36</v>
      </c>
      <c r="D1188" s="14">
        <v>74.900000000000006</v>
      </c>
      <c r="E1188" s="14">
        <v>73.48</v>
      </c>
      <c r="F1188">
        <v>1</v>
      </c>
      <c r="G1188">
        <v>1</v>
      </c>
    </row>
    <row r="1189" spans="1:7" ht="15.75" thickBot="1" x14ac:dyDescent="0.3">
      <c r="A1189" s="12" t="s">
        <v>100</v>
      </c>
      <c r="B1189" s="13">
        <v>45546</v>
      </c>
      <c r="C1189" s="14">
        <v>76.349999999999994</v>
      </c>
      <c r="D1189" s="14">
        <v>74.88</v>
      </c>
      <c r="E1189" s="14">
        <v>73.540000000000006</v>
      </c>
      <c r="F1189">
        <v>1</v>
      </c>
      <c r="G1189">
        <v>1</v>
      </c>
    </row>
    <row r="1190" spans="1:7" ht="15.75" thickBot="1" x14ac:dyDescent="0.3">
      <c r="A1190" s="12" t="s">
        <v>100</v>
      </c>
      <c r="B1190" s="13">
        <v>45547</v>
      </c>
      <c r="C1190" s="14">
        <v>76.36</v>
      </c>
      <c r="D1190" s="14">
        <v>74.849999999999994</v>
      </c>
      <c r="E1190" s="14">
        <v>73.61</v>
      </c>
      <c r="F1190">
        <v>1</v>
      </c>
      <c r="G1190">
        <v>1</v>
      </c>
    </row>
    <row r="1191" spans="1:7" ht="15.75" thickBot="1" x14ac:dyDescent="0.3">
      <c r="A1191" s="12" t="s">
        <v>100</v>
      </c>
      <c r="B1191" s="13">
        <v>45548</v>
      </c>
      <c r="C1191" s="14">
        <v>76.25</v>
      </c>
      <c r="D1191" s="14">
        <v>74.81</v>
      </c>
      <c r="E1191" s="14">
        <v>73.67</v>
      </c>
      <c r="F1191">
        <v>1</v>
      </c>
      <c r="G1191">
        <v>1</v>
      </c>
    </row>
    <row r="1192" spans="1:7" ht="15.75" thickBot="1" x14ac:dyDescent="0.3">
      <c r="A1192" s="12" t="s">
        <v>100</v>
      </c>
      <c r="B1192" s="13">
        <v>45551</v>
      </c>
      <c r="C1192" s="14">
        <v>76.14</v>
      </c>
      <c r="D1192" s="14">
        <v>74.73</v>
      </c>
      <c r="E1192" s="14">
        <v>73.72</v>
      </c>
      <c r="F1192">
        <v>1</v>
      </c>
      <c r="G1192">
        <v>1</v>
      </c>
    </row>
    <row r="1193" spans="1:7" ht="15.75" thickBot="1" x14ac:dyDescent="0.3">
      <c r="A1193" s="12" t="s">
        <v>100</v>
      </c>
      <c r="B1193" s="13">
        <v>45552</v>
      </c>
      <c r="C1193" s="14">
        <v>76</v>
      </c>
      <c r="D1193" s="14">
        <v>74.69</v>
      </c>
      <c r="E1193" s="14">
        <v>73.78</v>
      </c>
      <c r="F1193">
        <v>1</v>
      </c>
      <c r="G1193">
        <v>1</v>
      </c>
    </row>
    <row r="1194" spans="1:7" ht="15.75" thickBot="1" x14ac:dyDescent="0.3">
      <c r="A1194" s="12" t="s">
        <v>100</v>
      </c>
      <c r="B1194" s="13">
        <v>45553</v>
      </c>
      <c r="C1194" s="14">
        <v>75.83</v>
      </c>
      <c r="D1194" s="14">
        <v>74.650000000000006</v>
      </c>
      <c r="E1194" s="14">
        <v>73.849999999999994</v>
      </c>
      <c r="F1194">
        <v>1</v>
      </c>
      <c r="G1194">
        <v>1</v>
      </c>
    </row>
    <row r="1195" spans="1:7" ht="15.75" thickBot="1" x14ac:dyDescent="0.3">
      <c r="A1195" s="12" t="s">
        <v>100</v>
      </c>
      <c r="B1195" s="13">
        <v>45554</v>
      </c>
      <c r="C1195" s="14">
        <v>75.680000000000007</v>
      </c>
      <c r="D1195" s="14">
        <v>74.61</v>
      </c>
      <c r="E1195" s="14">
        <v>73.91</v>
      </c>
      <c r="F1195">
        <v>1</v>
      </c>
      <c r="G1195">
        <v>1</v>
      </c>
    </row>
    <row r="1196" spans="1:7" ht="15.75" thickBot="1" x14ac:dyDescent="0.3">
      <c r="A1196" s="12" t="s">
        <v>100</v>
      </c>
      <c r="B1196" s="13">
        <v>45555</v>
      </c>
      <c r="C1196" s="14">
        <v>75.540000000000006</v>
      </c>
      <c r="D1196" s="14">
        <v>74.569999999999993</v>
      </c>
      <c r="E1196" s="14">
        <v>73.98</v>
      </c>
      <c r="F1196">
        <v>1</v>
      </c>
      <c r="G1196">
        <v>1</v>
      </c>
    </row>
    <row r="1197" spans="1:7" ht="15.75" thickBot="1" x14ac:dyDescent="0.3">
      <c r="A1197" s="12" t="s">
        <v>100</v>
      </c>
      <c r="B1197" s="13">
        <v>45558</v>
      </c>
      <c r="C1197" s="14">
        <v>75.36</v>
      </c>
      <c r="D1197" s="14">
        <v>74.540000000000006</v>
      </c>
      <c r="E1197" s="14">
        <v>74.03</v>
      </c>
      <c r="F1197">
        <v>1</v>
      </c>
      <c r="G1197">
        <v>1</v>
      </c>
    </row>
    <row r="1198" spans="1:7" ht="15.75" thickBot="1" x14ac:dyDescent="0.3">
      <c r="A1198" s="12" t="s">
        <v>100</v>
      </c>
      <c r="B1198" s="13">
        <v>45559</v>
      </c>
      <c r="C1198" s="14">
        <v>75.2</v>
      </c>
      <c r="D1198" s="14">
        <v>74.540000000000006</v>
      </c>
      <c r="E1198" s="14">
        <v>74.069999999999993</v>
      </c>
      <c r="F1198">
        <v>1</v>
      </c>
      <c r="G1198">
        <v>1</v>
      </c>
    </row>
    <row r="1199" spans="1:7" ht="15.75" thickBot="1" x14ac:dyDescent="0.3">
      <c r="A1199" s="12" t="s">
        <v>100</v>
      </c>
      <c r="B1199" s="13">
        <v>45560</v>
      </c>
      <c r="C1199" s="14">
        <v>75.17</v>
      </c>
      <c r="D1199" s="14">
        <v>74.56</v>
      </c>
      <c r="E1199" s="14">
        <v>74.11</v>
      </c>
      <c r="F1199">
        <v>1</v>
      </c>
      <c r="G1199">
        <v>1</v>
      </c>
    </row>
    <row r="1200" spans="1:7" ht="15.75" thickBot="1" x14ac:dyDescent="0.3">
      <c r="A1200" s="12" t="s">
        <v>100</v>
      </c>
      <c r="B1200" s="13">
        <v>45561</v>
      </c>
      <c r="C1200" s="14">
        <v>75.13</v>
      </c>
      <c r="D1200" s="14">
        <v>74.599999999999994</v>
      </c>
      <c r="E1200" s="14">
        <v>74.17</v>
      </c>
      <c r="F1200">
        <v>1</v>
      </c>
      <c r="G1200">
        <v>1</v>
      </c>
    </row>
    <row r="1201" spans="1:7" ht="15.75" thickBot="1" x14ac:dyDescent="0.3">
      <c r="A1201" s="12" t="s">
        <v>100</v>
      </c>
      <c r="B1201" s="13">
        <v>45562</v>
      </c>
      <c r="C1201" s="14">
        <v>75.069999999999993</v>
      </c>
      <c r="D1201" s="14">
        <v>74.680000000000007</v>
      </c>
      <c r="E1201" s="14">
        <v>74.22</v>
      </c>
      <c r="F1201">
        <v>1</v>
      </c>
      <c r="G1201">
        <v>1</v>
      </c>
    </row>
    <row r="1202" spans="1:7" ht="15.75" thickBot="1" x14ac:dyDescent="0.3">
      <c r="A1202" s="12" t="s">
        <v>100</v>
      </c>
      <c r="B1202" s="13">
        <v>45565</v>
      </c>
      <c r="C1202" s="14">
        <v>75.010000000000005</v>
      </c>
      <c r="D1202" s="14">
        <v>74.77</v>
      </c>
      <c r="E1202" s="14">
        <v>74.28</v>
      </c>
      <c r="F1202">
        <v>1</v>
      </c>
      <c r="G1202">
        <v>1</v>
      </c>
    </row>
    <row r="1203" spans="1:7" ht="15.75" thickBot="1" x14ac:dyDescent="0.3">
      <c r="A1203" s="12" t="s">
        <v>100</v>
      </c>
      <c r="B1203" s="13">
        <v>45566</v>
      </c>
      <c r="C1203" s="14">
        <v>75.010000000000005</v>
      </c>
      <c r="D1203" s="14">
        <v>74.88</v>
      </c>
      <c r="E1203" s="14">
        <v>74.349999999999994</v>
      </c>
      <c r="F1203">
        <v>1</v>
      </c>
      <c r="G1203">
        <v>1</v>
      </c>
    </row>
    <row r="1204" spans="1:7" ht="15.75" thickBot="1" x14ac:dyDescent="0.3">
      <c r="A1204" s="12" t="s">
        <v>100</v>
      </c>
      <c r="B1204" s="13">
        <v>45567</v>
      </c>
      <c r="C1204" s="14">
        <v>75.05</v>
      </c>
      <c r="D1204" s="14">
        <v>74.959999999999994</v>
      </c>
      <c r="E1204" s="14">
        <v>74.400000000000006</v>
      </c>
      <c r="F1204">
        <v>1</v>
      </c>
      <c r="G1204">
        <v>1</v>
      </c>
    </row>
    <row r="1205" spans="1:7" ht="15.75" thickBot="1" x14ac:dyDescent="0.3">
      <c r="A1205" s="12" t="s">
        <v>100</v>
      </c>
      <c r="B1205" s="13">
        <v>45568</v>
      </c>
      <c r="C1205" s="14">
        <v>75.14</v>
      </c>
      <c r="D1205" s="14">
        <v>75.06</v>
      </c>
      <c r="E1205" s="14">
        <v>74.45</v>
      </c>
      <c r="F1205">
        <v>1</v>
      </c>
      <c r="G1205">
        <v>1</v>
      </c>
    </row>
    <row r="1206" spans="1:7" ht="15.75" thickBot="1" x14ac:dyDescent="0.3">
      <c r="A1206" s="12" t="s">
        <v>100</v>
      </c>
      <c r="B1206" s="13">
        <v>45569</v>
      </c>
      <c r="C1206" s="14">
        <v>75.13</v>
      </c>
      <c r="D1206" s="14">
        <v>75.14</v>
      </c>
      <c r="E1206" s="14">
        <v>74.489999999999995</v>
      </c>
      <c r="F1206">
        <v>0</v>
      </c>
      <c r="G1206">
        <v>1</v>
      </c>
    </row>
    <row r="1207" spans="1:7" ht="15.75" thickBot="1" x14ac:dyDescent="0.3">
      <c r="A1207" s="12" t="s">
        <v>100</v>
      </c>
      <c r="B1207" s="13">
        <v>45572</v>
      </c>
      <c r="C1207" s="14">
        <v>75.099999999999994</v>
      </c>
      <c r="D1207" s="14">
        <v>75.22</v>
      </c>
      <c r="E1207" s="14">
        <v>74.52</v>
      </c>
      <c r="F1207">
        <v>0</v>
      </c>
      <c r="G1207">
        <v>1</v>
      </c>
    </row>
    <row r="1208" spans="1:7" ht="15.75" thickBot="1" x14ac:dyDescent="0.3">
      <c r="A1208" s="12" t="s">
        <v>100</v>
      </c>
      <c r="B1208" s="13">
        <v>45573</v>
      </c>
      <c r="C1208" s="14">
        <v>75.099999999999994</v>
      </c>
      <c r="D1208" s="14">
        <v>75.239999999999995</v>
      </c>
      <c r="E1208" s="14">
        <v>74.55</v>
      </c>
      <c r="F1208">
        <v>0</v>
      </c>
      <c r="G1208">
        <v>1</v>
      </c>
    </row>
    <row r="1209" spans="1:7" ht="15.75" thickBot="1" x14ac:dyDescent="0.3">
      <c r="A1209" s="12" t="s">
        <v>100</v>
      </c>
      <c r="B1209" s="13">
        <v>45574</v>
      </c>
      <c r="C1209" s="14">
        <v>75.19</v>
      </c>
      <c r="D1209" s="14">
        <v>75.3</v>
      </c>
      <c r="E1209" s="14">
        <v>74.56</v>
      </c>
      <c r="F1209">
        <v>0</v>
      </c>
      <c r="G1209">
        <v>1</v>
      </c>
    </row>
    <row r="1210" spans="1:7" ht="15.75" thickBot="1" x14ac:dyDescent="0.3">
      <c r="A1210" s="12" t="s">
        <v>100</v>
      </c>
      <c r="B1210" s="13">
        <v>45575</v>
      </c>
      <c r="C1210" s="14">
        <v>75.430000000000007</v>
      </c>
      <c r="D1210" s="14">
        <v>75.41</v>
      </c>
      <c r="E1210" s="14">
        <v>74.58</v>
      </c>
      <c r="F1210">
        <v>1</v>
      </c>
      <c r="G1210">
        <v>1</v>
      </c>
    </row>
    <row r="1211" spans="1:7" ht="15.75" thickBot="1" x14ac:dyDescent="0.3">
      <c r="A1211" s="12" t="s">
        <v>100</v>
      </c>
      <c r="B1211" s="13">
        <v>45576</v>
      </c>
      <c r="C1211" s="14">
        <v>75.78</v>
      </c>
      <c r="D1211" s="14">
        <v>75.55</v>
      </c>
      <c r="E1211" s="14">
        <v>74.58</v>
      </c>
      <c r="F1211">
        <v>1</v>
      </c>
      <c r="G1211">
        <v>1</v>
      </c>
    </row>
    <row r="1212" spans="1:7" ht="15.75" thickBot="1" x14ac:dyDescent="0.3">
      <c r="A1212" s="12" t="s">
        <v>100</v>
      </c>
      <c r="B1212" s="13">
        <v>45579</v>
      </c>
      <c r="C1212" s="14">
        <v>76.150000000000006</v>
      </c>
      <c r="D1212" s="14">
        <v>75.72</v>
      </c>
      <c r="E1212" s="14">
        <v>74.59</v>
      </c>
      <c r="F1212">
        <v>1</v>
      </c>
      <c r="G1212">
        <v>1</v>
      </c>
    </row>
    <row r="1213" spans="1:7" ht="15.75" thickBot="1" x14ac:dyDescent="0.3">
      <c r="A1213" s="12" t="s">
        <v>100</v>
      </c>
      <c r="B1213" s="13">
        <v>45580</v>
      </c>
      <c r="C1213" s="14">
        <v>76.459999999999994</v>
      </c>
      <c r="D1213" s="14">
        <v>75.89</v>
      </c>
      <c r="E1213" s="14">
        <v>74.61</v>
      </c>
      <c r="F1213">
        <v>1</v>
      </c>
      <c r="G1213">
        <v>1</v>
      </c>
    </row>
    <row r="1214" spans="1:7" ht="15.75" thickBot="1" x14ac:dyDescent="0.3">
      <c r="A1214" s="12" t="s">
        <v>100</v>
      </c>
      <c r="B1214" s="13">
        <v>45581</v>
      </c>
      <c r="C1214" s="14">
        <v>76.760000000000005</v>
      </c>
      <c r="D1214" s="14">
        <v>76.09</v>
      </c>
      <c r="E1214" s="14">
        <v>74.62</v>
      </c>
      <c r="F1214">
        <v>1</v>
      </c>
      <c r="G1214">
        <v>1</v>
      </c>
    </row>
    <row r="1215" spans="1:7" ht="15.75" thickBot="1" x14ac:dyDescent="0.3">
      <c r="A1215" s="12" t="s">
        <v>100</v>
      </c>
      <c r="B1215" s="13">
        <v>45582</v>
      </c>
      <c r="C1215" s="14">
        <v>77.099999999999994</v>
      </c>
      <c r="D1215" s="14">
        <v>76.25</v>
      </c>
      <c r="E1215" s="14">
        <v>74.62</v>
      </c>
      <c r="F1215">
        <v>1</v>
      </c>
      <c r="G1215">
        <v>1</v>
      </c>
    </row>
    <row r="1216" spans="1:7" ht="15.75" thickBot="1" x14ac:dyDescent="0.3">
      <c r="A1216" s="12" t="s">
        <v>100</v>
      </c>
      <c r="B1216" s="13">
        <v>45583</v>
      </c>
      <c r="C1216" s="14">
        <v>77.38</v>
      </c>
      <c r="D1216" s="14">
        <v>76.39</v>
      </c>
      <c r="E1216" s="14">
        <v>74.63</v>
      </c>
      <c r="F1216">
        <v>1</v>
      </c>
      <c r="G1216">
        <v>1</v>
      </c>
    </row>
    <row r="1217" spans="1:7" ht="15.75" thickBot="1" x14ac:dyDescent="0.3">
      <c r="A1217" s="12" t="s">
        <v>100</v>
      </c>
      <c r="B1217" s="13">
        <v>45586</v>
      </c>
      <c r="C1217" s="14">
        <v>77.67</v>
      </c>
      <c r="D1217" s="14">
        <v>76.510000000000005</v>
      </c>
      <c r="E1217" s="14">
        <v>74.650000000000006</v>
      </c>
      <c r="F1217">
        <v>1</v>
      </c>
      <c r="G1217">
        <v>1</v>
      </c>
    </row>
    <row r="1218" spans="1:7" ht="15.75" thickBot="1" x14ac:dyDescent="0.3">
      <c r="A1218" s="12" t="s">
        <v>100</v>
      </c>
      <c r="B1218" s="13">
        <v>45587</v>
      </c>
      <c r="C1218" s="14">
        <v>77.88</v>
      </c>
      <c r="D1218" s="14">
        <v>76.58</v>
      </c>
      <c r="E1218" s="14">
        <v>74.650000000000006</v>
      </c>
      <c r="F1218">
        <v>1</v>
      </c>
      <c r="G1218">
        <v>1</v>
      </c>
    </row>
    <row r="1219" spans="1:7" ht="15.75" thickBot="1" x14ac:dyDescent="0.3">
      <c r="A1219" s="12" t="s">
        <v>100</v>
      </c>
      <c r="B1219" s="13">
        <v>45588</v>
      </c>
      <c r="C1219" s="14">
        <v>78.069999999999993</v>
      </c>
      <c r="D1219" s="14">
        <v>76.67</v>
      </c>
      <c r="E1219" s="14">
        <v>74.67</v>
      </c>
      <c r="F1219">
        <v>1</v>
      </c>
      <c r="G1219">
        <v>1</v>
      </c>
    </row>
    <row r="1220" spans="1:7" ht="15.75" thickBot="1" x14ac:dyDescent="0.3">
      <c r="A1220" s="12" t="s">
        <v>100</v>
      </c>
      <c r="B1220" s="13">
        <v>45589</v>
      </c>
      <c r="C1220" s="14">
        <v>78.19</v>
      </c>
      <c r="D1220" s="14">
        <v>76.739999999999995</v>
      </c>
      <c r="E1220" s="14">
        <v>74.67</v>
      </c>
      <c r="F1220">
        <v>1</v>
      </c>
      <c r="G1220">
        <v>1</v>
      </c>
    </row>
    <row r="1221" spans="1:7" ht="15.75" thickBot="1" x14ac:dyDescent="0.3">
      <c r="A1221" s="12" t="s">
        <v>100</v>
      </c>
      <c r="B1221" s="13">
        <v>45590</v>
      </c>
      <c r="C1221" s="14">
        <v>78.25</v>
      </c>
      <c r="D1221" s="14">
        <v>76.75</v>
      </c>
      <c r="E1221" s="14">
        <v>74.67</v>
      </c>
      <c r="F1221">
        <v>1</v>
      </c>
      <c r="G1221">
        <v>1</v>
      </c>
    </row>
    <row r="1222" spans="1:7" ht="15.75" thickBot="1" x14ac:dyDescent="0.3">
      <c r="A1222" s="12" t="s">
        <v>100</v>
      </c>
      <c r="B1222" s="13">
        <v>45593</v>
      </c>
      <c r="C1222" s="14">
        <v>78.36</v>
      </c>
      <c r="D1222" s="14">
        <v>76.81</v>
      </c>
      <c r="E1222" s="14">
        <v>74.66</v>
      </c>
      <c r="F1222">
        <v>1</v>
      </c>
      <c r="G1222">
        <v>1</v>
      </c>
    </row>
    <row r="1223" spans="1:7" ht="15.75" thickBot="1" x14ac:dyDescent="0.3">
      <c r="A1223" s="12" t="s">
        <v>100</v>
      </c>
      <c r="B1223" s="13">
        <v>45594</v>
      </c>
      <c r="C1223" s="14">
        <v>78.430000000000007</v>
      </c>
      <c r="D1223" s="14">
        <v>76.83</v>
      </c>
      <c r="E1223" s="14">
        <v>74.680000000000007</v>
      </c>
      <c r="F1223">
        <v>1</v>
      </c>
      <c r="G1223">
        <v>1</v>
      </c>
    </row>
    <row r="1224" spans="1:7" ht="15.75" thickBot="1" x14ac:dyDescent="0.3">
      <c r="A1224" s="12" t="s">
        <v>100</v>
      </c>
      <c r="B1224" s="13">
        <v>45595</v>
      </c>
      <c r="C1224" s="14">
        <v>78.540000000000006</v>
      </c>
      <c r="D1224" s="14">
        <v>76.83</v>
      </c>
      <c r="E1224" s="14">
        <v>74.709999999999994</v>
      </c>
      <c r="F1224">
        <v>1</v>
      </c>
      <c r="G1224">
        <v>1</v>
      </c>
    </row>
    <row r="1225" spans="1:7" ht="15.75" thickBot="1" x14ac:dyDescent="0.3">
      <c r="A1225" s="12" t="s">
        <v>100</v>
      </c>
      <c r="B1225" s="13">
        <v>45596</v>
      </c>
      <c r="C1225" s="14">
        <v>78.569999999999993</v>
      </c>
      <c r="D1225" s="14">
        <v>76.81</v>
      </c>
      <c r="E1225" s="14">
        <v>74.72</v>
      </c>
      <c r="F1225">
        <v>1</v>
      </c>
      <c r="G1225">
        <v>1</v>
      </c>
    </row>
    <row r="1226" spans="1:7" ht="15.75" thickBot="1" x14ac:dyDescent="0.3">
      <c r="A1226" s="12" t="s">
        <v>100</v>
      </c>
      <c r="B1226" s="13">
        <v>45597</v>
      </c>
      <c r="C1226" s="14">
        <v>78.510000000000005</v>
      </c>
      <c r="D1226" s="14">
        <v>76.75</v>
      </c>
      <c r="E1226" s="14">
        <v>74.709999999999994</v>
      </c>
      <c r="F1226">
        <v>1</v>
      </c>
      <c r="G1226">
        <v>1</v>
      </c>
    </row>
    <row r="1227" spans="1:7" ht="15.75" thickBot="1" x14ac:dyDescent="0.3">
      <c r="A1227" s="12" t="s">
        <v>100</v>
      </c>
      <c r="B1227" s="13">
        <v>45600</v>
      </c>
      <c r="C1227" s="14">
        <v>78.430000000000007</v>
      </c>
      <c r="D1227" s="14">
        <v>76.66</v>
      </c>
      <c r="E1227" s="14">
        <v>74.7</v>
      </c>
      <c r="F1227">
        <v>1</v>
      </c>
      <c r="G1227">
        <v>1</v>
      </c>
    </row>
    <row r="1228" spans="1:7" ht="15.75" thickBot="1" x14ac:dyDescent="0.3">
      <c r="A1228" s="12" t="s">
        <v>100</v>
      </c>
      <c r="B1228" s="13">
        <v>45601</v>
      </c>
      <c r="C1228" s="14">
        <v>78.33</v>
      </c>
      <c r="D1228" s="14">
        <v>76.56</v>
      </c>
      <c r="E1228" s="14">
        <v>74.7</v>
      </c>
      <c r="F1228">
        <v>1</v>
      </c>
      <c r="G1228">
        <v>1</v>
      </c>
    </row>
    <row r="1229" spans="1:7" ht="15.75" thickBot="1" x14ac:dyDescent="0.3">
      <c r="A1229" s="12" t="s">
        <v>100</v>
      </c>
      <c r="B1229" s="13">
        <v>45602</v>
      </c>
      <c r="C1229" s="14">
        <v>78.19</v>
      </c>
      <c r="D1229" s="14">
        <v>76.52</v>
      </c>
      <c r="E1229" s="14">
        <v>74.7</v>
      </c>
      <c r="F1229">
        <v>1</v>
      </c>
      <c r="G1229">
        <v>1</v>
      </c>
    </row>
    <row r="1230" spans="1:7" ht="15.75" thickBot="1" x14ac:dyDescent="0.3">
      <c r="A1230" s="12" t="s">
        <v>100</v>
      </c>
      <c r="B1230" s="13">
        <v>45603</v>
      </c>
      <c r="C1230" s="14">
        <v>77.86</v>
      </c>
      <c r="D1230" s="14">
        <v>76.45</v>
      </c>
      <c r="E1230" s="14">
        <v>74.69</v>
      </c>
      <c r="F1230">
        <v>1</v>
      </c>
      <c r="G1230">
        <v>1</v>
      </c>
    </row>
    <row r="1231" spans="1:7" ht="15.75" thickBot="1" x14ac:dyDescent="0.3">
      <c r="A1231" s="12" t="s">
        <v>100</v>
      </c>
      <c r="B1231" s="13">
        <v>45604</v>
      </c>
      <c r="C1231" s="14">
        <v>77.42</v>
      </c>
      <c r="D1231" s="14">
        <v>76.349999999999994</v>
      </c>
      <c r="E1231" s="14">
        <v>74.69</v>
      </c>
      <c r="F1231">
        <v>1</v>
      </c>
      <c r="G1231">
        <v>1</v>
      </c>
    </row>
    <row r="1232" spans="1:7" ht="15.75" thickBot="1" x14ac:dyDescent="0.3">
      <c r="A1232" s="12" t="s">
        <v>100</v>
      </c>
      <c r="B1232" s="13">
        <v>45607</v>
      </c>
      <c r="C1232" s="14">
        <v>77.069999999999993</v>
      </c>
      <c r="D1232" s="14">
        <v>76.290000000000006</v>
      </c>
      <c r="E1232" s="14">
        <v>74.7</v>
      </c>
      <c r="F1232">
        <v>1</v>
      </c>
      <c r="G1232">
        <v>1</v>
      </c>
    </row>
    <row r="1233" spans="1:7" ht="15.75" thickBot="1" x14ac:dyDescent="0.3">
      <c r="A1233" s="12" t="s">
        <v>100</v>
      </c>
      <c r="B1233" s="13">
        <v>45608</v>
      </c>
      <c r="C1233" s="14">
        <v>76.66</v>
      </c>
      <c r="D1233" s="14">
        <v>76.209999999999994</v>
      </c>
      <c r="E1233" s="14">
        <v>74.7</v>
      </c>
      <c r="F1233">
        <v>1</v>
      </c>
      <c r="G1233">
        <v>1</v>
      </c>
    </row>
    <row r="1234" spans="1:7" ht="15.75" thickBot="1" x14ac:dyDescent="0.3">
      <c r="A1234" s="12" t="s">
        <v>100</v>
      </c>
      <c r="B1234" s="13">
        <v>45609</v>
      </c>
      <c r="C1234" s="14">
        <v>76.290000000000006</v>
      </c>
      <c r="D1234" s="14">
        <v>76.16</v>
      </c>
      <c r="E1234" s="14">
        <v>74.7</v>
      </c>
      <c r="F1234">
        <v>1</v>
      </c>
      <c r="G1234">
        <v>1</v>
      </c>
    </row>
    <row r="1235" spans="1:7" ht="15.75" thickBot="1" x14ac:dyDescent="0.3">
      <c r="A1235" s="12" t="s">
        <v>100</v>
      </c>
      <c r="B1235" s="13">
        <v>45610</v>
      </c>
      <c r="C1235" s="14">
        <v>75.81</v>
      </c>
      <c r="D1235" s="14">
        <v>76.11</v>
      </c>
      <c r="E1235" s="14">
        <v>74.69</v>
      </c>
      <c r="F1235">
        <v>0</v>
      </c>
      <c r="G1235">
        <v>1</v>
      </c>
    </row>
    <row r="1236" spans="1:7" ht="15.75" thickBot="1" x14ac:dyDescent="0.3">
      <c r="A1236" s="12" t="s">
        <v>100</v>
      </c>
      <c r="B1236" s="13">
        <v>45611</v>
      </c>
      <c r="C1236" s="14">
        <v>75.319999999999993</v>
      </c>
      <c r="D1236" s="14">
        <v>76</v>
      </c>
      <c r="E1236" s="14">
        <v>74.680000000000007</v>
      </c>
      <c r="F1236">
        <v>0</v>
      </c>
      <c r="G1236">
        <v>1</v>
      </c>
    </row>
    <row r="1237" spans="1:7" ht="15.75" thickBot="1" x14ac:dyDescent="0.3">
      <c r="A1237" s="12" t="s">
        <v>100</v>
      </c>
      <c r="B1237" s="13">
        <v>45614</v>
      </c>
      <c r="C1237" s="14">
        <v>74.819999999999993</v>
      </c>
      <c r="D1237" s="14">
        <v>75.900000000000006</v>
      </c>
      <c r="E1237" s="14">
        <v>74.67</v>
      </c>
      <c r="F1237">
        <v>0</v>
      </c>
      <c r="G1237">
        <v>1</v>
      </c>
    </row>
    <row r="1238" spans="1:7" ht="15.75" thickBot="1" x14ac:dyDescent="0.3">
      <c r="A1238" s="12" t="s">
        <v>100</v>
      </c>
      <c r="B1238" s="13">
        <v>45615</v>
      </c>
      <c r="C1238" s="14">
        <v>74.38</v>
      </c>
      <c r="D1238" s="14">
        <v>75.790000000000006</v>
      </c>
      <c r="E1238" s="14">
        <v>74.69</v>
      </c>
      <c r="F1238">
        <v>0</v>
      </c>
      <c r="G1238">
        <v>1</v>
      </c>
    </row>
    <row r="1239" spans="1:7" ht="15.75" thickBot="1" x14ac:dyDescent="0.3">
      <c r="A1239" s="12" t="s">
        <v>100</v>
      </c>
      <c r="B1239" s="13">
        <v>45616</v>
      </c>
      <c r="C1239" s="14">
        <v>73.930000000000007</v>
      </c>
      <c r="D1239" s="14">
        <v>75.7</v>
      </c>
      <c r="E1239" s="14">
        <v>74.72</v>
      </c>
      <c r="F1239">
        <v>0</v>
      </c>
      <c r="G1239">
        <v>1</v>
      </c>
    </row>
    <row r="1240" spans="1:7" ht="15.75" thickBot="1" x14ac:dyDescent="0.3">
      <c r="A1240" s="12" t="s">
        <v>100</v>
      </c>
      <c r="B1240" s="13">
        <v>45617</v>
      </c>
      <c r="C1240" s="14">
        <v>73.569999999999993</v>
      </c>
      <c r="D1240" s="14">
        <v>75.62</v>
      </c>
      <c r="E1240" s="14">
        <v>74.75</v>
      </c>
      <c r="F1240">
        <v>0</v>
      </c>
      <c r="G1240">
        <v>1</v>
      </c>
    </row>
    <row r="1241" spans="1:7" ht="15.75" thickBot="1" x14ac:dyDescent="0.3">
      <c r="A1241" s="12" t="s">
        <v>100</v>
      </c>
      <c r="B1241" s="13">
        <v>45618</v>
      </c>
      <c r="C1241" s="14">
        <v>73.25</v>
      </c>
      <c r="D1241" s="14">
        <v>75.56</v>
      </c>
      <c r="E1241" s="14">
        <v>74.78</v>
      </c>
      <c r="F1241">
        <v>0</v>
      </c>
      <c r="G1241">
        <v>1</v>
      </c>
    </row>
    <row r="1242" spans="1:7" ht="15.75" thickBot="1" x14ac:dyDescent="0.3">
      <c r="A1242" s="12" t="s">
        <v>100</v>
      </c>
      <c r="B1242" s="13">
        <v>45621</v>
      </c>
      <c r="C1242" s="14">
        <v>72.97</v>
      </c>
      <c r="D1242" s="14">
        <v>75.540000000000006</v>
      </c>
      <c r="E1242" s="14">
        <v>74.819999999999993</v>
      </c>
      <c r="F1242">
        <v>0</v>
      </c>
      <c r="G1242">
        <v>1</v>
      </c>
    </row>
    <row r="1243" spans="1:7" ht="15.75" thickBot="1" x14ac:dyDescent="0.3">
      <c r="A1243" s="12" t="s">
        <v>100</v>
      </c>
      <c r="B1243" s="13">
        <v>45622</v>
      </c>
      <c r="C1243" s="14">
        <v>72.709999999999994</v>
      </c>
      <c r="D1243" s="14">
        <v>75.510000000000005</v>
      </c>
      <c r="E1243" s="14">
        <v>74.87</v>
      </c>
      <c r="F1243">
        <v>0</v>
      </c>
      <c r="G1243">
        <v>1</v>
      </c>
    </row>
    <row r="1244" spans="1:7" ht="15.75" thickBot="1" x14ac:dyDescent="0.3">
      <c r="A1244" s="12" t="s">
        <v>100</v>
      </c>
      <c r="B1244" s="13">
        <v>45623</v>
      </c>
      <c r="C1244" s="14">
        <v>72.430000000000007</v>
      </c>
      <c r="D1244" s="14">
        <v>75.47</v>
      </c>
      <c r="E1244" s="14">
        <v>74.91</v>
      </c>
      <c r="F1244">
        <v>0</v>
      </c>
      <c r="G1244">
        <v>1</v>
      </c>
    </row>
    <row r="1245" spans="1:7" ht="15.75" thickBot="1" x14ac:dyDescent="0.3">
      <c r="A1245" s="12" t="s">
        <v>100</v>
      </c>
      <c r="B1245" s="13">
        <v>45624</v>
      </c>
      <c r="C1245" s="14">
        <v>72.22</v>
      </c>
      <c r="D1245" s="14">
        <v>75.430000000000007</v>
      </c>
      <c r="E1245" s="14">
        <v>74.94</v>
      </c>
      <c r="F1245">
        <v>0</v>
      </c>
      <c r="G1245">
        <v>1</v>
      </c>
    </row>
    <row r="1246" spans="1:7" ht="15.75" thickBot="1" x14ac:dyDescent="0.3">
      <c r="A1246" s="12" t="s">
        <v>100</v>
      </c>
      <c r="B1246" s="13">
        <v>45625</v>
      </c>
      <c r="C1246" s="14">
        <v>72.16</v>
      </c>
      <c r="D1246" s="14">
        <v>75.400000000000006</v>
      </c>
      <c r="E1246" s="14">
        <v>74.98</v>
      </c>
      <c r="F1246">
        <v>0</v>
      </c>
      <c r="G1246">
        <v>1</v>
      </c>
    </row>
    <row r="1247" spans="1:7" ht="15.75" thickBot="1" x14ac:dyDescent="0.3">
      <c r="A1247" s="12" t="s">
        <v>100</v>
      </c>
      <c r="B1247" s="13">
        <v>45628</v>
      </c>
      <c r="C1247" s="14">
        <v>72.13</v>
      </c>
      <c r="D1247" s="14">
        <v>75.37</v>
      </c>
      <c r="E1247" s="14">
        <v>75.010000000000005</v>
      </c>
      <c r="F1247">
        <v>0</v>
      </c>
      <c r="G1247">
        <v>1</v>
      </c>
    </row>
    <row r="1248" spans="1:7" ht="15.75" thickBot="1" x14ac:dyDescent="0.3">
      <c r="A1248" s="12" t="s">
        <v>100</v>
      </c>
      <c r="B1248" s="13">
        <v>45629</v>
      </c>
      <c r="C1248" s="14">
        <v>72.11</v>
      </c>
      <c r="D1248" s="14">
        <v>75.319999999999993</v>
      </c>
      <c r="E1248" s="14">
        <v>75.03</v>
      </c>
      <c r="F1248">
        <v>0</v>
      </c>
      <c r="G1248">
        <v>1</v>
      </c>
    </row>
    <row r="1249" spans="1:7" ht="15.75" thickBot="1" x14ac:dyDescent="0.3">
      <c r="A1249" s="12" t="s">
        <v>100</v>
      </c>
      <c r="B1249" s="13">
        <v>45630</v>
      </c>
      <c r="C1249" s="14">
        <v>72</v>
      </c>
      <c r="D1249" s="14">
        <v>75.260000000000005</v>
      </c>
      <c r="E1249" s="14">
        <v>75.03</v>
      </c>
      <c r="F1249">
        <v>0</v>
      </c>
      <c r="G1249">
        <v>1</v>
      </c>
    </row>
    <row r="1250" spans="1:7" ht="15.75" thickBot="1" x14ac:dyDescent="0.3">
      <c r="A1250" s="12" t="s">
        <v>100</v>
      </c>
      <c r="B1250" s="13">
        <v>45631</v>
      </c>
      <c r="C1250" s="14">
        <v>72.03</v>
      </c>
      <c r="D1250" s="14">
        <v>75.209999999999994</v>
      </c>
      <c r="E1250" s="14">
        <v>75.05</v>
      </c>
      <c r="F1250">
        <v>0</v>
      </c>
      <c r="G1250">
        <v>1</v>
      </c>
    </row>
    <row r="1251" spans="1:7" ht="15.75" thickBot="1" x14ac:dyDescent="0.3">
      <c r="A1251" s="12" t="s">
        <v>100</v>
      </c>
      <c r="B1251" s="13">
        <v>45632</v>
      </c>
      <c r="C1251" s="14">
        <v>72.08</v>
      </c>
      <c r="D1251" s="14">
        <v>75.16</v>
      </c>
      <c r="E1251" s="14">
        <v>75.06</v>
      </c>
      <c r="F1251">
        <v>0</v>
      </c>
      <c r="G1251">
        <v>1</v>
      </c>
    </row>
    <row r="1252" spans="1:7" ht="15.75" thickBot="1" x14ac:dyDescent="0.3">
      <c r="A1252" s="12" t="s">
        <v>100</v>
      </c>
      <c r="B1252" s="13">
        <v>45635</v>
      </c>
      <c r="C1252" s="14">
        <v>72.069999999999993</v>
      </c>
      <c r="D1252" s="14">
        <v>75.11</v>
      </c>
      <c r="E1252" s="14">
        <v>75.069999999999993</v>
      </c>
      <c r="F1252">
        <v>0</v>
      </c>
      <c r="G1252">
        <v>1</v>
      </c>
    </row>
    <row r="1253" spans="1:7" ht="15.75" thickBot="1" x14ac:dyDescent="0.3">
      <c r="A1253" s="12" t="s">
        <v>100</v>
      </c>
      <c r="B1253" s="13">
        <v>45636</v>
      </c>
      <c r="C1253" s="14">
        <v>72.069999999999993</v>
      </c>
      <c r="D1253" s="14">
        <v>75.03</v>
      </c>
      <c r="E1253" s="14">
        <v>75.08</v>
      </c>
      <c r="F1253">
        <v>0</v>
      </c>
      <c r="G1253">
        <v>0</v>
      </c>
    </row>
    <row r="1254" spans="1:7" ht="15.75" thickBot="1" x14ac:dyDescent="0.3">
      <c r="A1254" s="12" t="s">
        <v>100</v>
      </c>
      <c r="B1254" s="13">
        <v>45637</v>
      </c>
      <c r="C1254" s="14">
        <v>72.06</v>
      </c>
      <c r="D1254" s="14">
        <v>74.959999999999994</v>
      </c>
      <c r="E1254" s="14">
        <v>75.099999999999994</v>
      </c>
      <c r="F1254">
        <v>0</v>
      </c>
      <c r="G1254">
        <v>0</v>
      </c>
    </row>
    <row r="1255" spans="1:7" ht="15.75" thickBot="1" x14ac:dyDescent="0.3">
      <c r="A1255" s="12" t="s">
        <v>100</v>
      </c>
      <c r="B1255" s="13">
        <v>45638</v>
      </c>
      <c r="C1255" s="14">
        <v>72.099999999999994</v>
      </c>
      <c r="D1255" s="14">
        <v>74.89</v>
      </c>
      <c r="E1255" s="14">
        <v>75.11</v>
      </c>
      <c r="F1255">
        <v>0</v>
      </c>
      <c r="G1255">
        <v>0</v>
      </c>
    </row>
    <row r="1256" spans="1:7" ht="15.75" thickBot="1" x14ac:dyDescent="0.3">
      <c r="A1256" s="12" t="s">
        <v>100</v>
      </c>
      <c r="B1256" s="13">
        <v>45639</v>
      </c>
      <c r="C1256" s="14">
        <v>72.12</v>
      </c>
      <c r="D1256" s="14">
        <v>74.8</v>
      </c>
      <c r="E1256" s="14">
        <v>75.099999999999994</v>
      </c>
      <c r="F1256">
        <v>0</v>
      </c>
      <c r="G1256">
        <v>0</v>
      </c>
    </row>
    <row r="1257" spans="1:7" ht="15.75" thickBot="1" x14ac:dyDescent="0.3">
      <c r="A1257" s="12" t="s">
        <v>100</v>
      </c>
      <c r="B1257" s="13">
        <v>45642</v>
      </c>
      <c r="C1257" s="14">
        <v>72.16</v>
      </c>
      <c r="D1257" s="14">
        <v>74.72</v>
      </c>
      <c r="E1257" s="14">
        <v>75.09</v>
      </c>
      <c r="F1257">
        <v>0</v>
      </c>
      <c r="G1257">
        <v>0</v>
      </c>
    </row>
    <row r="1258" spans="1:7" ht="15.75" thickBot="1" x14ac:dyDescent="0.3">
      <c r="A1258" s="12" t="s">
        <v>100</v>
      </c>
      <c r="B1258" s="13">
        <v>45643</v>
      </c>
      <c r="C1258" s="14">
        <v>72.209999999999994</v>
      </c>
      <c r="D1258" s="14">
        <v>74.64</v>
      </c>
      <c r="E1258" s="14">
        <v>75.06</v>
      </c>
      <c r="F1258">
        <v>0</v>
      </c>
      <c r="G1258">
        <v>0</v>
      </c>
    </row>
    <row r="1259" spans="1:7" ht="15.75" thickBot="1" x14ac:dyDescent="0.3">
      <c r="A1259" s="12" t="s">
        <v>100</v>
      </c>
      <c r="B1259" s="13">
        <v>45644</v>
      </c>
      <c r="C1259" s="14">
        <v>72.260000000000005</v>
      </c>
      <c r="D1259" s="14">
        <v>74.53</v>
      </c>
      <c r="E1259" s="14">
        <v>75.03</v>
      </c>
      <c r="F1259">
        <v>0</v>
      </c>
      <c r="G1259">
        <v>0</v>
      </c>
    </row>
    <row r="1260" spans="1:7" ht="15.75" thickBot="1" x14ac:dyDescent="0.3">
      <c r="A1260" s="12" t="s">
        <v>100</v>
      </c>
      <c r="B1260" s="13">
        <v>45645</v>
      </c>
      <c r="C1260" s="14">
        <v>72.22</v>
      </c>
      <c r="D1260" s="14">
        <v>74.33</v>
      </c>
      <c r="E1260" s="14">
        <v>74.989999999999995</v>
      </c>
      <c r="F1260">
        <v>0</v>
      </c>
      <c r="G1260">
        <v>0</v>
      </c>
    </row>
    <row r="1261" spans="1:7" ht="15.75" thickBot="1" x14ac:dyDescent="0.3">
      <c r="A1261" s="12" t="s">
        <v>100</v>
      </c>
      <c r="B1261" s="13">
        <v>45646</v>
      </c>
      <c r="C1261" s="14">
        <v>72.180000000000007</v>
      </c>
      <c r="D1261" s="14">
        <v>74.12</v>
      </c>
      <c r="E1261" s="14">
        <v>74.97</v>
      </c>
      <c r="F1261">
        <v>0</v>
      </c>
      <c r="G1261">
        <v>0</v>
      </c>
    </row>
    <row r="1262" spans="1:7" ht="15.75" thickBot="1" x14ac:dyDescent="0.3">
      <c r="A1262" s="12" t="s">
        <v>100</v>
      </c>
      <c r="B1262" s="13">
        <v>45649</v>
      </c>
      <c r="C1262" s="14">
        <v>72.09</v>
      </c>
      <c r="D1262" s="14">
        <v>73.92</v>
      </c>
      <c r="E1262" s="14">
        <v>74.930000000000007</v>
      </c>
      <c r="F1262">
        <v>0</v>
      </c>
      <c r="G1262">
        <v>0</v>
      </c>
    </row>
    <row r="1263" spans="1:7" ht="15.75" thickBot="1" x14ac:dyDescent="0.3">
      <c r="A1263" s="12" t="s">
        <v>100</v>
      </c>
      <c r="B1263" s="13">
        <v>45650</v>
      </c>
      <c r="C1263" s="14">
        <v>71.959999999999994</v>
      </c>
      <c r="D1263" s="14">
        <v>73.709999999999994</v>
      </c>
      <c r="E1263" s="14">
        <v>74.91</v>
      </c>
      <c r="F1263">
        <v>0</v>
      </c>
      <c r="G1263">
        <v>0</v>
      </c>
    </row>
    <row r="1264" spans="1:7" ht="15.75" thickBot="1" x14ac:dyDescent="0.3">
      <c r="A1264" s="12" t="s">
        <v>100</v>
      </c>
      <c r="B1264" s="13">
        <v>45651</v>
      </c>
      <c r="C1264" s="14">
        <v>71.86</v>
      </c>
      <c r="D1264" s="14">
        <v>73.510000000000005</v>
      </c>
      <c r="E1264" s="14">
        <v>74.89</v>
      </c>
      <c r="F1264">
        <v>0</v>
      </c>
      <c r="G1264">
        <v>0</v>
      </c>
    </row>
    <row r="1265" spans="1:7" ht="15.75" thickBot="1" x14ac:dyDescent="0.3">
      <c r="A1265" s="12" t="s">
        <v>100</v>
      </c>
      <c r="B1265" s="13">
        <v>45652</v>
      </c>
      <c r="C1265" s="14">
        <v>71.77</v>
      </c>
      <c r="D1265" s="14">
        <v>73.3</v>
      </c>
      <c r="E1265" s="14">
        <v>74.86</v>
      </c>
      <c r="F1265">
        <v>0</v>
      </c>
      <c r="G1265">
        <v>0</v>
      </c>
    </row>
    <row r="1266" spans="1:7" ht="15.75" thickBot="1" x14ac:dyDescent="0.3">
      <c r="A1266" s="12" t="s">
        <v>100</v>
      </c>
      <c r="B1266" s="13">
        <v>45653</v>
      </c>
      <c r="C1266" s="14">
        <v>71.63</v>
      </c>
      <c r="D1266" s="14">
        <v>73.099999999999994</v>
      </c>
      <c r="E1266" s="14">
        <v>74.819999999999993</v>
      </c>
      <c r="F1266">
        <v>0</v>
      </c>
      <c r="G1266">
        <v>0</v>
      </c>
    </row>
    <row r="1267" spans="1:7" ht="15.75" thickBot="1" x14ac:dyDescent="0.3">
      <c r="A1267" s="12" t="s">
        <v>100</v>
      </c>
      <c r="B1267" s="13">
        <v>45656</v>
      </c>
      <c r="C1267" s="14">
        <v>71.5</v>
      </c>
      <c r="D1267" s="14">
        <v>72.900000000000006</v>
      </c>
      <c r="E1267" s="14">
        <v>74.78</v>
      </c>
      <c r="F1267">
        <v>0</v>
      </c>
      <c r="G1267">
        <v>0</v>
      </c>
    </row>
    <row r="1268" spans="1:7" ht="15.75" thickBot="1" x14ac:dyDescent="0.3">
      <c r="A1268" s="12" t="s">
        <v>100</v>
      </c>
      <c r="B1268" s="13">
        <v>45657</v>
      </c>
      <c r="C1268" s="14">
        <v>71.37</v>
      </c>
      <c r="D1268" s="14">
        <v>72.72</v>
      </c>
      <c r="E1268" s="14">
        <v>74.73</v>
      </c>
      <c r="F1268">
        <v>0</v>
      </c>
      <c r="G1268">
        <v>0</v>
      </c>
    </row>
    <row r="1269" spans="1:7" ht="15.75" thickBot="1" x14ac:dyDescent="0.3">
      <c r="A1269" s="12" t="s">
        <v>100</v>
      </c>
      <c r="B1269" s="13">
        <v>45659</v>
      </c>
      <c r="C1269" s="14">
        <v>71.31</v>
      </c>
      <c r="D1269" s="14">
        <v>72.55</v>
      </c>
      <c r="E1269" s="14">
        <v>74.69</v>
      </c>
      <c r="F1269">
        <v>0</v>
      </c>
      <c r="G1269">
        <v>0</v>
      </c>
    </row>
    <row r="1270" spans="1:7" ht="15.75" thickBot="1" x14ac:dyDescent="0.3">
      <c r="A1270" s="12" t="s">
        <v>100</v>
      </c>
      <c r="B1270" s="13">
        <v>45660</v>
      </c>
      <c r="C1270" s="14">
        <v>71.099999999999994</v>
      </c>
      <c r="D1270" s="14">
        <v>72.37</v>
      </c>
      <c r="E1270" s="14">
        <v>74.64</v>
      </c>
      <c r="F1270">
        <v>0</v>
      </c>
      <c r="G1270">
        <v>0</v>
      </c>
    </row>
    <row r="1271" spans="1:7" ht="15.75" thickBot="1" x14ac:dyDescent="0.3">
      <c r="A1271" s="12" t="s">
        <v>100</v>
      </c>
      <c r="B1271" s="13">
        <v>45663</v>
      </c>
      <c r="C1271" s="14">
        <v>70.790000000000006</v>
      </c>
      <c r="D1271" s="14">
        <v>72.17</v>
      </c>
      <c r="E1271" s="14">
        <v>74.56</v>
      </c>
      <c r="F1271">
        <v>0</v>
      </c>
      <c r="G1271">
        <v>0</v>
      </c>
    </row>
    <row r="1272" spans="1:7" ht="15.75" thickBot="1" x14ac:dyDescent="0.3">
      <c r="A1272" s="12" t="s">
        <v>100</v>
      </c>
      <c r="B1272" s="13">
        <v>45664</v>
      </c>
      <c r="C1272" s="14">
        <v>70.47</v>
      </c>
      <c r="D1272" s="14">
        <v>71.95</v>
      </c>
      <c r="E1272" s="14">
        <v>74.489999999999995</v>
      </c>
      <c r="F1272">
        <v>0</v>
      </c>
      <c r="G1272">
        <v>0</v>
      </c>
    </row>
    <row r="1273" spans="1:7" ht="15.75" thickBot="1" x14ac:dyDescent="0.3">
      <c r="A1273" s="12" t="s">
        <v>100</v>
      </c>
      <c r="B1273" s="13">
        <v>45665</v>
      </c>
      <c r="C1273" s="14">
        <v>70.22</v>
      </c>
      <c r="D1273" s="14">
        <v>71.75</v>
      </c>
      <c r="E1273" s="14">
        <v>74.42</v>
      </c>
      <c r="F1273">
        <v>0</v>
      </c>
      <c r="G1273">
        <v>0</v>
      </c>
    </row>
    <row r="1274" spans="1:7" ht="15.75" thickBot="1" x14ac:dyDescent="0.3">
      <c r="A1274" s="12" t="s">
        <v>100</v>
      </c>
      <c r="B1274" s="13">
        <v>45666</v>
      </c>
      <c r="C1274" s="14">
        <v>69.959999999999994</v>
      </c>
      <c r="D1274" s="14">
        <v>71.53</v>
      </c>
      <c r="E1274" s="14">
        <v>74.36</v>
      </c>
      <c r="F1274">
        <v>0</v>
      </c>
      <c r="G1274">
        <v>0</v>
      </c>
    </row>
    <row r="1275" spans="1:7" ht="15.75" thickBot="1" x14ac:dyDescent="0.3">
      <c r="A1275" s="12" t="s">
        <v>100</v>
      </c>
      <c r="B1275" s="13">
        <v>45667</v>
      </c>
      <c r="C1275" s="14">
        <v>69.63</v>
      </c>
      <c r="D1275" s="14">
        <v>71.31</v>
      </c>
      <c r="E1275" s="14">
        <v>74.290000000000006</v>
      </c>
      <c r="F1275">
        <v>0</v>
      </c>
      <c r="G1275">
        <v>0</v>
      </c>
    </row>
    <row r="1276" spans="1:7" ht="15.75" thickBot="1" x14ac:dyDescent="0.3">
      <c r="A1276" s="12" t="s">
        <v>100</v>
      </c>
      <c r="B1276" s="13">
        <v>45670</v>
      </c>
      <c r="C1276" s="14">
        <v>69.319999999999993</v>
      </c>
      <c r="D1276" s="14">
        <v>71.12</v>
      </c>
      <c r="E1276" s="14">
        <v>74.2</v>
      </c>
      <c r="F1276">
        <v>0</v>
      </c>
      <c r="G1276">
        <v>0</v>
      </c>
    </row>
    <row r="1277" spans="1:7" ht="15.75" thickBot="1" x14ac:dyDescent="0.3">
      <c r="A1277" s="12" t="s">
        <v>117</v>
      </c>
      <c r="B1277" s="13">
        <v>45517</v>
      </c>
      <c r="C1277" s="14">
        <v>63.33</v>
      </c>
      <c r="D1277" s="14">
        <v>63.44</v>
      </c>
      <c r="E1277" s="14">
        <v>54.54</v>
      </c>
      <c r="F1277">
        <v>0</v>
      </c>
      <c r="G1277">
        <v>1</v>
      </c>
    </row>
    <row r="1278" spans="1:7" ht="15.75" thickBot="1" x14ac:dyDescent="0.3">
      <c r="A1278" s="12" t="s">
        <v>117</v>
      </c>
      <c r="B1278" s="13">
        <v>45518</v>
      </c>
      <c r="C1278" s="14">
        <v>63.49</v>
      </c>
      <c r="D1278" s="14">
        <v>63.54</v>
      </c>
      <c r="E1278" s="14">
        <v>54.7</v>
      </c>
      <c r="F1278">
        <v>0</v>
      </c>
      <c r="G1278">
        <v>1</v>
      </c>
    </row>
    <row r="1279" spans="1:7" ht="15.75" thickBot="1" x14ac:dyDescent="0.3">
      <c r="A1279" s="12" t="s">
        <v>117</v>
      </c>
      <c r="B1279" s="13">
        <v>45519</v>
      </c>
      <c r="C1279" s="14">
        <v>63.53</v>
      </c>
      <c r="D1279" s="14">
        <v>63.63</v>
      </c>
      <c r="E1279" s="14">
        <v>54.85</v>
      </c>
      <c r="F1279">
        <v>0</v>
      </c>
      <c r="G1279">
        <v>1</v>
      </c>
    </row>
    <row r="1280" spans="1:7" ht="15.75" thickBot="1" x14ac:dyDescent="0.3">
      <c r="A1280" s="12" t="s">
        <v>117</v>
      </c>
      <c r="B1280" s="13">
        <v>45520</v>
      </c>
      <c r="C1280" s="14">
        <v>63.7</v>
      </c>
      <c r="D1280" s="14">
        <v>63.78</v>
      </c>
      <c r="E1280" s="14">
        <v>55.02</v>
      </c>
      <c r="F1280">
        <v>0</v>
      </c>
      <c r="G1280">
        <v>1</v>
      </c>
    </row>
    <row r="1281" spans="1:7" ht="15.75" thickBot="1" x14ac:dyDescent="0.3">
      <c r="A1281" s="12" t="s">
        <v>117</v>
      </c>
      <c r="B1281" s="13">
        <v>45523</v>
      </c>
      <c r="C1281" s="14">
        <v>63.88</v>
      </c>
      <c r="D1281" s="14">
        <v>63.91</v>
      </c>
      <c r="E1281" s="14">
        <v>55.2</v>
      </c>
      <c r="F1281">
        <v>0</v>
      </c>
      <c r="G1281">
        <v>1</v>
      </c>
    </row>
    <row r="1282" spans="1:7" ht="15.75" thickBot="1" x14ac:dyDescent="0.3">
      <c r="A1282" s="12" t="s">
        <v>117</v>
      </c>
      <c r="B1282" s="13">
        <v>45524</v>
      </c>
      <c r="C1282" s="14">
        <v>64.239999999999995</v>
      </c>
      <c r="D1282" s="14">
        <v>64.06</v>
      </c>
      <c r="E1282" s="14">
        <v>55.38</v>
      </c>
      <c r="F1282">
        <v>1</v>
      </c>
      <c r="G1282">
        <v>1</v>
      </c>
    </row>
    <row r="1283" spans="1:7" ht="15.75" thickBot="1" x14ac:dyDescent="0.3">
      <c r="A1283" s="12" t="s">
        <v>117</v>
      </c>
      <c r="B1283" s="13">
        <v>45525</v>
      </c>
      <c r="C1283" s="14">
        <v>64.650000000000006</v>
      </c>
      <c r="D1283" s="14">
        <v>64.2</v>
      </c>
      <c r="E1283" s="14">
        <v>55.57</v>
      </c>
      <c r="F1283">
        <v>1</v>
      </c>
      <c r="G1283">
        <v>1</v>
      </c>
    </row>
    <row r="1284" spans="1:7" ht="15.75" thickBot="1" x14ac:dyDescent="0.3">
      <c r="A1284" s="12" t="s">
        <v>117</v>
      </c>
      <c r="B1284" s="13">
        <v>45526</v>
      </c>
      <c r="C1284" s="14">
        <v>65.11</v>
      </c>
      <c r="D1284" s="14">
        <v>64.33</v>
      </c>
      <c r="E1284" s="14">
        <v>55.76</v>
      </c>
      <c r="F1284">
        <v>1</v>
      </c>
      <c r="G1284">
        <v>1</v>
      </c>
    </row>
    <row r="1285" spans="1:7" ht="15.75" thickBot="1" x14ac:dyDescent="0.3">
      <c r="A1285" s="12" t="s">
        <v>117</v>
      </c>
      <c r="B1285" s="13">
        <v>45527</v>
      </c>
      <c r="C1285" s="14">
        <v>65.56</v>
      </c>
      <c r="D1285" s="14">
        <v>64.48</v>
      </c>
      <c r="E1285" s="14">
        <v>55.94</v>
      </c>
      <c r="F1285">
        <v>1</v>
      </c>
      <c r="G1285">
        <v>1</v>
      </c>
    </row>
    <row r="1286" spans="1:7" ht="15.75" thickBot="1" x14ac:dyDescent="0.3">
      <c r="A1286" s="12" t="s">
        <v>117</v>
      </c>
      <c r="B1286" s="13">
        <v>45530</v>
      </c>
      <c r="C1286" s="14">
        <v>65.94</v>
      </c>
      <c r="D1286" s="14">
        <v>64.64</v>
      </c>
      <c r="E1286" s="14">
        <v>56.11</v>
      </c>
      <c r="F1286">
        <v>1</v>
      </c>
      <c r="G1286">
        <v>1</v>
      </c>
    </row>
    <row r="1287" spans="1:7" ht="15.75" thickBot="1" x14ac:dyDescent="0.3">
      <c r="A1287" s="12" t="s">
        <v>117</v>
      </c>
      <c r="B1287" s="13">
        <v>45531</v>
      </c>
      <c r="C1287" s="14">
        <v>66.290000000000006</v>
      </c>
      <c r="D1287" s="14">
        <v>64.8</v>
      </c>
      <c r="E1287" s="14">
        <v>56.28</v>
      </c>
      <c r="F1287">
        <v>1</v>
      </c>
      <c r="G1287">
        <v>1</v>
      </c>
    </row>
    <row r="1288" spans="1:7" ht="15.75" thickBot="1" x14ac:dyDescent="0.3">
      <c r="A1288" s="12" t="s">
        <v>117</v>
      </c>
      <c r="B1288" s="13">
        <v>45532</v>
      </c>
      <c r="C1288" s="14">
        <v>66.569999999999993</v>
      </c>
      <c r="D1288" s="14">
        <v>64.94</v>
      </c>
      <c r="E1288" s="14">
        <v>56.44</v>
      </c>
      <c r="F1288">
        <v>1</v>
      </c>
      <c r="G1288">
        <v>1</v>
      </c>
    </row>
    <row r="1289" spans="1:7" ht="15.75" thickBot="1" x14ac:dyDescent="0.3">
      <c r="A1289" s="12" t="s">
        <v>117</v>
      </c>
      <c r="B1289" s="13">
        <v>45533</v>
      </c>
      <c r="C1289" s="14">
        <v>66.92</v>
      </c>
      <c r="D1289" s="14">
        <v>65.06</v>
      </c>
      <c r="E1289" s="14">
        <v>56.6</v>
      </c>
      <c r="F1289">
        <v>1</v>
      </c>
      <c r="G1289">
        <v>1</v>
      </c>
    </row>
    <row r="1290" spans="1:7" ht="15.75" thickBot="1" x14ac:dyDescent="0.3">
      <c r="A1290" s="12" t="s">
        <v>117</v>
      </c>
      <c r="B1290" s="13">
        <v>45534</v>
      </c>
      <c r="C1290" s="14">
        <v>67.260000000000005</v>
      </c>
      <c r="D1290" s="14">
        <v>65.19</v>
      </c>
      <c r="E1290" s="14">
        <v>56.76</v>
      </c>
      <c r="F1290">
        <v>1</v>
      </c>
      <c r="G1290">
        <v>1</v>
      </c>
    </row>
    <row r="1291" spans="1:7" ht="15.75" thickBot="1" x14ac:dyDescent="0.3">
      <c r="A1291" s="12" t="s">
        <v>117</v>
      </c>
      <c r="B1291" s="13">
        <v>45539</v>
      </c>
      <c r="C1291" s="14">
        <v>67.64</v>
      </c>
      <c r="D1291" s="14">
        <v>65.349999999999994</v>
      </c>
      <c r="E1291" s="14">
        <v>56.92</v>
      </c>
      <c r="F1291">
        <v>1</v>
      </c>
      <c r="G1291">
        <v>1</v>
      </c>
    </row>
    <row r="1292" spans="1:7" ht="15.75" thickBot="1" x14ac:dyDescent="0.3">
      <c r="A1292" s="12" t="s">
        <v>117</v>
      </c>
      <c r="B1292" s="13">
        <v>45540</v>
      </c>
      <c r="C1292" s="14">
        <v>67.92</v>
      </c>
      <c r="D1292" s="14">
        <v>65.47</v>
      </c>
      <c r="E1292" s="14">
        <v>57.08</v>
      </c>
      <c r="F1292">
        <v>1</v>
      </c>
      <c r="G1292">
        <v>1</v>
      </c>
    </row>
    <row r="1293" spans="1:7" ht="15.75" thickBot="1" x14ac:dyDescent="0.3">
      <c r="A1293" s="12" t="s">
        <v>117</v>
      </c>
      <c r="B1293" s="13">
        <v>45541</v>
      </c>
      <c r="C1293" s="14">
        <v>68.2</v>
      </c>
      <c r="D1293" s="14">
        <v>65.59</v>
      </c>
      <c r="E1293" s="14">
        <v>57.23</v>
      </c>
      <c r="F1293">
        <v>1</v>
      </c>
      <c r="G1293">
        <v>1</v>
      </c>
    </row>
    <row r="1294" spans="1:7" ht="15.75" thickBot="1" x14ac:dyDescent="0.3">
      <c r="A1294" s="12" t="s">
        <v>117</v>
      </c>
      <c r="B1294" s="13">
        <v>45544</v>
      </c>
      <c r="C1294" s="14">
        <v>68.459999999999994</v>
      </c>
      <c r="D1294" s="14">
        <v>65.680000000000007</v>
      </c>
      <c r="E1294" s="14">
        <v>57.38</v>
      </c>
      <c r="F1294">
        <v>1</v>
      </c>
      <c r="G1294">
        <v>1</v>
      </c>
    </row>
    <row r="1295" spans="1:7" ht="15.75" thickBot="1" x14ac:dyDescent="0.3">
      <c r="A1295" s="12" t="s">
        <v>117</v>
      </c>
      <c r="B1295" s="13">
        <v>45545</v>
      </c>
      <c r="C1295" s="14">
        <v>68.569999999999993</v>
      </c>
      <c r="D1295" s="14">
        <v>65.790000000000006</v>
      </c>
      <c r="E1295" s="14">
        <v>57.54</v>
      </c>
      <c r="F1295">
        <v>1</v>
      </c>
      <c r="G1295">
        <v>1</v>
      </c>
    </row>
    <row r="1296" spans="1:7" ht="15.75" thickBot="1" x14ac:dyDescent="0.3">
      <c r="A1296" s="12" t="s">
        <v>117</v>
      </c>
      <c r="B1296" s="13">
        <v>45546</v>
      </c>
      <c r="C1296" s="14">
        <v>68.63</v>
      </c>
      <c r="D1296" s="14">
        <v>65.83</v>
      </c>
      <c r="E1296" s="14">
        <v>57.69</v>
      </c>
      <c r="F1296">
        <v>1</v>
      </c>
      <c r="G1296">
        <v>1</v>
      </c>
    </row>
    <row r="1297" spans="1:7" ht="15.75" thickBot="1" x14ac:dyDescent="0.3">
      <c r="A1297" s="12" t="s">
        <v>117</v>
      </c>
      <c r="B1297" s="13">
        <v>45547</v>
      </c>
      <c r="C1297" s="14">
        <v>68.67</v>
      </c>
      <c r="D1297" s="14">
        <v>65.86</v>
      </c>
      <c r="E1297" s="14">
        <v>57.84</v>
      </c>
      <c r="F1297">
        <v>1</v>
      </c>
      <c r="G1297">
        <v>1</v>
      </c>
    </row>
    <row r="1298" spans="1:7" ht="15.75" thickBot="1" x14ac:dyDescent="0.3">
      <c r="A1298" s="12" t="s">
        <v>117</v>
      </c>
      <c r="B1298" s="13">
        <v>45548</v>
      </c>
      <c r="C1298" s="14">
        <v>68.69</v>
      </c>
      <c r="D1298" s="14">
        <v>65.900000000000006</v>
      </c>
      <c r="E1298" s="14">
        <v>57.99</v>
      </c>
      <c r="F1298">
        <v>1</v>
      </c>
      <c r="G1298">
        <v>1</v>
      </c>
    </row>
    <row r="1299" spans="1:7" ht="15.75" thickBot="1" x14ac:dyDescent="0.3">
      <c r="A1299" s="12" t="s">
        <v>117</v>
      </c>
      <c r="B1299" s="13">
        <v>45551</v>
      </c>
      <c r="C1299" s="14">
        <v>68.709999999999994</v>
      </c>
      <c r="D1299" s="14">
        <v>65.92</v>
      </c>
      <c r="E1299" s="14">
        <v>58.11</v>
      </c>
      <c r="F1299">
        <v>1</v>
      </c>
      <c r="G1299">
        <v>1</v>
      </c>
    </row>
    <row r="1300" spans="1:7" ht="15.75" thickBot="1" x14ac:dyDescent="0.3">
      <c r="A1300" s="12" t="s">
        <v>117</v>
      </c>
      <c r="B1300" s="13">
        <v>45552</v>
      </c>
      <c r="C1300" s="14">
        <v>68.599999999999994</v>
      </c>
      <c r="D1300" s="14">
        <v>65.94</v>
      </c>
      <c r="E1300" s="14">
        <v>58.25</v>
      </c>
      <c r="F1300">
        <v>1</v>
      </c>
      <c r="G1300">
        <v>1</v>
      </c>
    </row>
    <row r="1301" spans="1:7" ht="15.75" thickBot="1" x14ac:dyDescent="0.3">
      <c r="A1301" s="12" t="s">
        <v>117</v>
      </c>
      <c r="B1301" s="13">
        <v>45553</v>
      </c>
      <c r="C1301" s="14">
        <v>68.56</v>
      </c>
      <c r="D1301" s="14">
        <v>65.959999999999994</v>
      </c>
      <c r="E1301" s="14">
        <v>58.39</v>
      </c>
      <c r="F1301">
        <v>1</v>
      </c>
      <c r="G1301">
        <v>1</v>
      </c>
    </row>
    <row r="1302" spans="1:7" ht="15.75" thickBot="1" x14ac:dyDescent="0.3">
      <c r="A1302" s="12" t="s">
        <v>117</v>
      </c>
      <c r="B1302" s="13">
        <v>45554</v>
      </c>
      <c r="C1302" s="14">
        <v>68.489999999999995</v>
      </c>
      <c r="D1302" s="14">
        <v>65.989999999999995</v>
      </c>
      <c r="E1302" s="14">
        <v>58.54</v>
      </c>
      <c r="F1302">
        <v>1</v>
      </c>
      <c r="G1302">
        <v>1</v>
      </c>
    </row>
    <row r="1303" spans="1:7" ht="15.75" thickBot="1" x14ac:dyDescent="0.3">
      <c r="A1303" s="12" t="s">
        <v>117</v>
      </c>
      <c r="B1303" s="13">
        <v>45555</v>
      </c>
      <c r="C1303" s="14">
        <v>68.400000000000006</v>
      </c>
      <c r="D1303" s="14">
        <v>66.05</v>
      </c>
      <c r="E1303" s="14">
        <v>58.69</v>
      </c>
      <c r="F1303">
        <v>1</v>
      </c>
      <c r="G1303">
        <v>1</v>
      </c>
    </row>
    <row r="1304" spans="1:7" ht="15.75" thickBot="1" x14ac:dyDescent="0.3">
      <c r="A1304" s="12" t="s">
        <v>117</v>
      </c>
      <c r="B1304" s="13">
        <v>45558</v>
      </c>
      <c r="C1304" s="14">
        <v>68.260000000000005</v>
      </c>
      <c r="D1304" s="14">
        <v>66.099999999999994</v>
      </c>
      <c r="E1304" s="14">
        <v>58.83</v>
      </c>
      <c r="F1304">
        <v>1</v>
      </c>
      <c r="G1304">
        <v>1</v>
      </c>
    </row>
    <row r="1305" spans="1:7" ht="15.75" thickBot="1" x14ac:dyDescent="0.3">
      <c r="A1305" s="12" t="s">
        <v>117</v>
      </c>
      <c r="B1305" s="13">
        <v>45559</v>
      </c>
      <c r="C1305" s="14">
        <v>68.17</v>
      </c>
      <c r="D1305" s="14">
        <v>66.16</v>
      </c>
      <c r="E1305" s="14">
        <v>58.97</v>
      </c>
      <c r="F1305">
        <v>1</v>
      </c>
      <c r="G1305">
        <v>1</v>
      </c>
    </row>
    <row r="1306" spans="1:7" ht="15.75" thickBot="1" x14ac:dyDescent="0.3">
      <c r="A1306" s="12" t="s">
        <v>117</v>
      </c>
      <c r="B1306" s="13">
        <v>45560</v>
      </c>
      <c r="C1306" s="14">
        <v>68.11</v>
      </c>
      <c r="D1306" s="14">
        <v>66.25</v>
      </c>
      <c r="E1306" s="14">
        <v>59.12</v>
      </c>
      <c r="F1306">
        <v>1</v>
      </c>
      <c r="G1306">
        <v>1</v>
      </c>
    </row>
    <row r="1307" spans="1:7" ht="15.75" thickBot="1" x14ac:dyDescent="0.3">
      <c r="A1307" s="12" t="s">
        <v>117</v>
      </c>
      <c r="B1307" s="13">
        <v>45561</v>
      </c>
      <c r="C1307" s="14">
        <v>68.040000000000006</v>
      </c>
      <c r="D1307" s="14">
        <v>66.34</v>
      </c>
      <c r="E1307" s="14">
        <v>59.27</v>
      </c>
      <c r="F1307">
        <v>1</v>
      </c>
      <c r="G1307">
        <v>1</v>
      </c>
    </row>
    <row r="1308" spans="1:7" ht="15.75" thickBot="1" x14ac:dyDescent="0.3">
      <c r="A1308" s="12" t="s">
        <v>117</v>
      </c>
      <c r="B1308" s="13">
        <v>45562</v>
      </c>
      <c r="C1308" s="14">
        <v>67.94</v>
      </c>
      <c r="D1308" s="14">
        <v>66.42</v>
      </c>
      <c r="E1308" s="14">
        <v>59.42</v>
      </c>
      <c r="F1308">
        <v>1</v>
      </c>
      <c r="G1308">
        <v>1</v>
      </c>
    </row>
    <row r="1309" spans="1:7" ht="15.75" thickBot="1" x14ac:dyDescent="0.3">
      <c r="A1309" s="12" t="s">
        <v>117</v>
      </c>
      <c r="B1309" s="13">
        <v>45565</v>
      </c>
      <c r="C1309" s="14">
        <v>67.89</v>
      </c>
      <c r="D1309" s="14">
        <v>66.48</v>
      </c>
      <c r="E1309" s="14">
        <v>59.59</v>
      </c>
      <c r="F1309">
        <v>1</v>
      </c>
      <c r="G1309">
        <v>1</v>
      </c>
    </row>
    <row r="1310" spans="1:7" ht="15.75" thickBot="1" x14ac:dyDescent="0.3">
      <c r="A1310" s="12" t="s">
        <v>117</v>
      </c>
      <c r="B1310" s="13">
        <v>45566</v>
      </c>
      <c r="C1310" s="14">
        <v>67.790000000000006</v>
      </c>
      <c r="D1310" s="14">
        <v>66.52</v>
      </c>
      <c r="E1310" s="14">
        <v>59.74</v>
      </c>
      <c r="F1310">
        <v>1</v>
      </c>
      <c r="G1310">
        <v>1</v>
      </c>
    </row>
    <row r="1311" spans="1:7" ht="15.75" thickBot="1" x14ac:dyDescent="0.3">
      <c r="A1311" s="12" t="s">
        <v>117</v>
      </c>
      <c r="B1311" s="13">
        <v>45567</v>
      </c>
      <c r="C1311" s="14">
        <v>67.709999999999994</v>
      </c>
      <c r="D1311" s="14">
        <v>66.56</v>
      </c>
      <c r="E1311" s="14">
        <v>59.9</v>
      </c>
      <c r="F1311">
        <v>1</v>
      </c>
      <c r="G1311">
        <v>1</v>
      </c>
    </row>
    <row r="1312" spans="1:7" ht="15.75" thickBot="1" x14ac:dyDescent="0.3">
      <c r="A1312" s="12" t="s">
        <v>117</v>
      </c>
      <c r="B1312" s="13">
        <v>45568</v>
      </c>
      <c r="C1312" s="14">
        <v>67.63</v>
      </c>
      <c r="D1312" s="14">
        <v>66.64</v>
      </c>
      <c r="E1312" s="14">
        <v>60.04</v>
      </c>
      <c r="F1312">
        <v>1</v>
      </c>
      <c r="G1312">
        <v>1</v>
      </c>
    </row>
    <row r="1313" spans="1:7" ht="15.75" thickBot="1" x14ac:dyDescent="0.3">
      <c r="A1313" s="12" t="s">
        <v>117</v>
      </c>
      <c r="B1313" s="13">
        <v>45569</v>
      </c>
      <c r="C1313" s="14">
        <v>67.55</v>
      </c>
      <c r="D1313" s="14">
        <v>66.739999999999995</v>
      </c>
      <c r="E1313" s="14">
        <v>60.18</v>
      </c>
      <c r="F1313">
        <v>1</v>
      </c>
      <c r="G1313">
        <v>1</v>
      </c>
    </row>
    <row r="1314" spans="1:7" ht="15.75" thickBot="1" x14ac:dyDescent="0.3">
      <c r="A1314" s="12" t="s">
        <v>117</v>
      </c>
      <c r="B1314" s="13">
        <v>45572</v>
      </c>
      <c r="C1314" s="14">
        <v>67.489999999999995</v>
      </c>
      <c r="D1314" s="14">
        <v>66.849999999999994</v>
      </c>
      <c r="E1314" s="14">
        <v>60.31</v>
      </c>
      <c r="F1314">
        <v>1</v>
      </c>
      <c r="G1314">
        <v>1</v>
      </c>
    </row>
    <row r="1315" spans="1:7" ht="15.75" thickBot="1" x14ac:dyDescent="0.3">
      <c r="A1315" s="12" t="s">
        <v>117</v>
      </c>
      <c r="B1315" s="13">
        <v>45573</v>
      </c>
      <c r="C1315" s="14">
        <v>67.36</v>
      </c>
      <c r="D1315" s="14">
        <v>66.930000000000007</v>
      </c>
      <c r="E1315" s="14">
        <v>60.43</v>
      </c>
      <c r="F1315">
        <v>1</v>
      </c>
      <c r="G1315">
        <v>1</v>
      </c>
    </row>
    <row r="1316" spans="1:7" ht="15.75" thickBot="1" x14ac:dyDescent="0.3">
      <c r="A1316" s="12" t="s">
        <v>117</v>
      </c>
      <c r="B1316" s="13">
        <v>45574</v>
      </c>
      <c r="C1316" s="14">
        <v>67.180000000000007</v>
      </c>
      <c r="D1316" s="14">
        <v>66.97</v>
      </c>
      <c r="E1316" s="14">
        <v>60.53</v>
      </c>
      <c r="F1316">
        <v>1</v>
      </c>
      <c r="G1316">
        <v>1</v>
      </c>
    </row>
    <row r="1317" spans="1:7" ht="15.75" thickBot="1" x14ac:dyDescent="0.3">
      <c r="A1317" s="12" t="s">
        <v>117</v>
      </c>
      <c r="B1317" s="13">
        <v>45575</v>
      </c>
      <c r="C1317" s="14">
        <v>67.06</v>
      </c>
      <c r="D1317" s="14">
        <v>67.010000000000005</v>
      </c>
      <c r="E1317" s="14">
        <v>60.64</v>
      </c>
      <c r="F1317">
        <v>1</v>
      </c>
      <c r="G1317">
        <v>1</v>
      </c>
    </row>
    <row r="1318" spans="1:7" ht="15.75" thickBot="1" x14ac:dyDescent="0.3">
      <c r="A1318" s="12" t="s">
        <v>117</v>
      </c>
      <c r="B1318" s="13">
        <v>45576</v>
      </c>
      <c r="C1318" s="14">
        <v>66.92</v>
      </c>
      <c r="D1318" s="14">
        <v>67.03</v>
      </c>
      <c r="E1318" s="14">
        <v>60.75</v>
      </c>
      <c r="F1318">
        <v>0</v>
      </c>
      <c r="G1318">
        <v>1</v>
      </c>
    </row>
    <row r="1319" spans="1:7" ht="15.75" thickBot="1" x14ac:dyDescent="0.3">
      <c r="A1319" s="12" t="s">
        <v>117</v>
      </c>
      <c r="B1319" s="13">
        <v>45579</v>
      </c>
      <c r="C1319" s="14">
        <v>66.790000000000006</v>
      </c>
      <c r="D1319" s="14">
        <v>67.06</v>
      </c>
      <c r="E1319" s="14">
        <v>60.85</v>
      </c>
      <c r="F1319">
        <v>0</v>
      </c>
      <c r="G1319">
        <v>1</v>
      </c>
    </row>
    <row r="1320" spans="1:7" ht="15.75" thickBot="1" x14ac:dyDescent="0.3">
      <c r="A1320" s="12" t="s">
        <v>117</v>
      </c>
      <c r="B1320" s="13">
        <v>45580</v>
      </c>
      <c r="C1320" s="14">
        <v>66.680000000000007</v>
      </c>
      <c r="D1320" s="14">
        <v>67.09</v>
      </c>
      <c r="E1320" s="14">
        <v>60.98</v>
      </c>
      <c r="F1320">
        <v>0</v>
      </c>
      <c r="G1320">
        <v>1</v>
      </c>
    </row>
    <row r="1321" spans="1:7" ht="15.75" thickBot="1" x14ac:dyDescent="0.3">
      <c r="A1321" s="12" t="s">
        <v>117</v>
      </c>
      <c r="B1321" s="13">
        <v>45581</v>
      </c>
      <c r="C1321" s="14">
        <v>66.540000000000006</v>
      </c>
      <c r="D1321" s="14">
        <v>67.17</v>
      </c>
      <c r="E1321" s="14">
        <v>61.1</v>
      </c>
      <c r="F1321">
        <v>0</v>
      </c>
      <c r="G1321">
        <v>1</v>
      </c>
    </row>
    <row r="1322" spans="1:7" ht="15.75" thickBot="1" x14ac:dyDescent="0.3">
      <c r="A1322" s="12" t="s">
        <v>117</v>
      </c>
      <c r="B1322" s="13">
        <v>45582</v>
      </c>
      <c r="C1322" s="14">
        <v>66.42</v>
      </c>
      <c r="D1322" s="14">
        <v>67.239999999999995</v>
      </c>
      <c r="E1322" s="14">
        <v>61.22</v>
      </c>
      <c r="F1322">
        <v>0</v>
      </c>
      <c r="G1322">
        <v>1</v>
      </c>
    </row>
    <row r="1323" spans="1:7" ht="15.75" thickBot="1" x14ac:dyDescent="0.3">
      <c r="A1323" s="12" t="s">
        <v>117</v>
      </c>
      <c r="B1323" s="13">
        <v>45583</v>
      </c>
      <c r="C1323" s="14">
        <v>66.31</v>
      </c>
      <c r="D1323" s="14">
        <v>67.3</v>
      </c>
      <c r="E1323" s="14">
        <v>61.35</v>
      </c>
      <c r="F1323">
        <v>0</v>
      </c>
      <c r="G1323">
        <v>1</v>
      </c>
    </row>
    <row r="1324" spans="1:7" ht="15.75" thickBot="1" x14ac:dyDescent="0.3">
      <c r="A1324" s="12" t="s">
        <v>117</v>
      </c>
      <c r="B1324" s="13">
        <v>45586</v>
      </c>
      <c r="C1324" s="14">
        <v>66.23</v>
      </c>
      <c r="D1324" s="14">
        <v>67.37</v>
      </c>
      <c r="E1324" s="14">
        <v>61.47</v>
      </c>
      <c r="F1324">
        <v>0</v>
      </c>
      <c r="G1324">
        <v>1</v>
      </c>
    </row>
    <row r="1325" spans="1:7" ht="15.75" thickBot="1" x14ac:dyDescent="0.3">
      <c r="A1325" s="12" t="s">
        <v>117</v>
      </c>
      <c r="B1325" s="13">
        <v>45587</v>
      </c>
      <c r="C1325" s="14">
        <v>66.14</v>
      </c>
      <c r="D1325" s="14">
        <v>67.39</v>
      </c>
      <c r="E1325" s="14">
        <v>61.61</v>
      </c>
      <c r="F1325">
        <v>0</v>
      </c>
      <c r="G1325">
        <v>1</v>
      </c>
    </row>
    <row r="1326" spans="1:7" ht="15.75" thickBot="1" x14ac:dyDescent="0.3">
      <c r="A1326" s="12" t="s">
        <v>117</v>
      </c>
      <c r="B1326" s="13">
        <v>45588</v>
      </c>
      <c r="C1326" s="14">
        <v>65.989999999999995</v>
      </c>
      <c r="D1326" s="14">
        <v>67.37</v>
      </c>
      <c r="E1326" s="14">
        <v>61.75</v>
      </c>
      <c r="F1326">
        <v>0</v>
      </c>
      <c r="G1326">
        <v>1</v>
      </c>
    </row>
    <row r="1327" spans="1:7" ht="15.75" thickBot="1" x14ac:dyDescent="0.3">
      <c r="A1327" s="12" t="s">
        <v>117</v>
      </c>
      <c r="B1327" s="13">
        <v>45589</v>
      </c>
      <c r="C1327" s="14">
        <v>65.849999999999994</v>
      </c>
      <c r="D1327" s="14">
        <v>67.34</v>
      </c>
      <c r="E1327" s="14">
        <v>61.87</v>
      </c>
      <c r="F1327">
        <v>0</v>
      </c>
      <c r="G1327">
        <v>1</v>
      </c>
    </row>
    <row r="1328" spans="1:7" ht="15.75" thickBot="1" x14ac:dyDescent="0.3">
      <c r="A1328" s="12" t="s">
        <v>117</v>
      </c>
      <c r="B1328" s="13">
        <v>45590</v>
      </c>
      <c r="C1328" s="14">
        <v>65.75</v>
      </c>
      <c r="D1328" s="14">
        <v>67.319999999999993</v>
      </c>
      <c r="E1328" s="14">
        <v>61.98</v>
      </c>
      <c r="F1328">
        <v>0</v>
      </c>
      <c r="G1328">
        <v>1</v>
      </c>
    </row>
    <row r="1329" spans="1:7" ht="15.75" thickBot="1" x14ac:dyDescent="0.3">
      <c r="A1329" s="12" t="s">
        <v>117</v>
      </c>
      <c r="B1329" s="13">
        <v>45593</v>
      </c>
      <c r="C1329" s="14">
        <v>65.61</v>
      </c>
      <c r="D1329" s="14">
        <v>67.31</v>
      </c>
      <c r="E1329" s="14">
        <v>62.09</v>
      </c>
      <c r="F1329">
        <v>0</v>
      </c>
      <c r="G1329">
        <v>1</v>
      </c>
    </row>
    <row r="1330" spans="1:7" ht="15.75" thickBot="1" x14ac:dyDescent="0.3">
      <c r="A1330" s="12" t="s">
        <v>117</v>
      </c>
      <c r="B1330" s="13">
        <v>45594</v>
      </c>
      <c r="C1330" s="14">
        <v>65.55</v>
      </c>
      <c r="D1330" s="14">
        <v>67.260000000000005</v>
      </c>
      <c r="E1330" s="14">
        <v>62.22</v>
      </c>
      <c r="F1330">
        <v>0</v>
      </c>
      <c r="G1330">
        <v>1</v>
      </c>
    </row>
    <row r="1331" spans="1:7" ht="15.75" thickBot="1" x14ac:dyDescent="0.3">
      <c r="A1331" s="12" t="s">
        <v>117</v>
      </c>
      <c r="B1331" s="13">
        <v>45595</v>
      </c>
      <c r="C1331" s="14">
        <v>65.48</v>
      </c>
      <c r="D1331" s="14">
        <v>67.2</v>
      </c>
      <c r="E1331" s="14">
        <v>62.34</v>
      </c>
      <c r="F1331">
        <v>0</v>
      </c>
      <c r="G1331">
        <v>1</v>
      </c>
    </row>
    <row r="1332" spans="1:7" ht="15.75" thickBot="1" x14ac:dyDescent="0.3">
      <c r="A1332" s="12" t="s">
        <v>117</v>
      </c>
      <c r="B1332" s="13">
        <v>45596</v>
      </c>
      <c r="C1332" s="14">
        <v>65.489999999999995</v>
      </c>
      <c r="D1332" s="14">
        <v>67.14</v>
      </c>
      <c r="E1332" s="14">
        <v>62.44</v>
      </c>
      <c r="F1332">
        <v>0</v>
      </c>
      <c r="G1332">
        <v>1</v>
      </c>
    </row>
    <row r="1333" spans="1:7" ht="15.75" thickBot="1" x14ac:dyDescent="0.3">
      <c r="A1333" s="12" t="s">
        <v>117</v>
      </c>
      <c r="B1333" s="13">
        <v>45597</v>
      </c>
      <c r="C1333" s="14">
        <v>65.47</v>
      </c>
      <c r="D1333" s="14">
        <v>67.069999999999993</v>
      </c>
      <c r="E1333" s="14">
        <v>62.55</v>
      </c>
      <c r="F1333">
        <v>0</v>
      </c>
      <c r="G1333">
        <v>1</v>
      </c>
    </row>
    <row r="1334" spans="1:7" ht="15.75" thickBot="1" x14ac:dyDescent="0.3">
      <c r="A1334" s="12" t="s">
        <v>117</v>
      </c>
      <c r="B1334" s="13">
        <v>45600</v>
      </c>
      <c r="C1334" s="14">
        <v>65.41</v>
      </c>
      <c r="D1334" s="14">
        <v>66.97</v>
      </c>
      <c r="E1334" s="14">
        <v>62.64</v>
      </c>
      <c r="F1334">
        <v>0</v>
      </c>
      <c r="G1334">
        <v>1</v>
      </c>
    </row>
    <row r="1335" spans="1:7" ht="15.75" thickBot="1" x14ac:dyDescent="0.3">
      <c r="A1335" s="12" t="s">
        <v>117</v>
      </c>
      <c r="B1335" s="13">
        <v>45601</v>
      </c>
      <c r="C1335" s="14">
        <v>65.430000000000007</v>
      </c>
      <c r="D1335" s="14">
        <v>66.88</v>
      </c>
      <c r="E1335" s="14">
        <v>62.74</v>
      </c>
      <c r="F1335">
        <v>0</v>
      </c>
      <c r="G1335">
        <v>1</v>
      </c>
    </row>
    <row r="1336" spans="1:7" ht="15.75" thickBot="1" x14ac:dyDescent="0.3">
      <c r="A1336" s="12" t="s">
        <v>117</v>
      </c>
      <c r="B1336" s="13">
        <v>45602</v>
      </c>
      <c r="C1336" s="14">
        <v>65.5</v>
      </c>
      <c r="D1336" s="14">
        <v>66.8</v>
      </c>
      <c r="E1336" s="14">
        <v>62.84</v>
      </c>
      <c r="F1336">
        <v>0</v>
      </c>
      <c r="G1336">
        <v>1</v>
      </c>
    </row>
    <row r="1337" spans="1:7" ht="15.75" thickBot="1" x14ac:dyDescent="0.3">
      <c r="A1337" s="12" t="s">
        <v>117</v>
      </c>
      <c r="B1337" s="13">
        <v>45603</v>
      </c>
      <c r="C1337" s="14">
        <v>65.52</v>
      </c>
      <c r="D1337" s="14">
        <v>66.709999999999994</v>
      </c>
      <c r="E1337" s="14">
        <v>62.94</v>
      </c>
      <c r="F1337">
        <v>0</v>
      </c>
      <c r="G1337">
        <v>1</v>
      </c>
    </row>
    <row r="1338" spans="1:7" ht="15.75" thickBot="1" x14ac:dyDescent="0.3">
      <c r="A1338" s="12" t="s">
        <v>117</v>
      </c>
      <c r="B1338" s="13">
        <v>45604</v>
      </c>
      <c r="C1338" s="14">
        <v>65.540000000000006</v>
      </c>
      <c r="D1338" s="14">
        <v>66.62</v>
      </c>
      <c r="E1338" s="14">
        <v>63.04</v>
      </c>
      <c r="F1338">
        <v>0</v>
      </c>
      <c r="G1338">
        <v>1</v>
      </c>
    </row>
    <row r="1339" spans="1:7" ht="15.75" thickBot="1" x14ac:dyDescent="0.3">
      <c r="A1339" s="12" t="s">
        <v>117</v>
      </c>
      <c r="B1339" s="13">
        <v>45607</v>
      </c>
      <c r="C1339" s="14">
        <v>65.510000000000005</v>
      </c>
      <c r="D1339" s="14">
        <v>66.5</v>
      </c>
      <c r="E1339" s="14">
        <v>63.12</v>
      </c>
      <c r="F1339">
        <v>0</v>
      </c>
      <c r="G1339">
        <v>1</v>
      </c>
    </row>
    <row r="1340" spans="1:7" ht="15.75" thickBot="1" x14ac:dyDescent="0.3">
      <c r="A1340" s="12" t="s">
        <v>117</v>
      </c>
      <c r="B1340" s="13">
        <v>45608</v>
      </c>
      <c r="C1340" s="14">
        <v>65.33</v>
      </c>
      <c r="D1340" s="14">
        <v>66.319999999999993</v>
      </c>
      <c r="E1340" s="14">
        <v>63.2</v>
      </c>
      <c r="F1340">
        <v>0</v>
      </c>
      <c r="G1340">
        <v>1</v>
      </c>
    </row>
    <row r="1341" spans="1:7" ht="15.75" thickBot="1" x14ac:dyDescent="0.3">
      <c r="A1341" s="12" t="s">
        <v>117</v>
      </c>
      <c r="B1341" s="13">
        <v>45609</v>
      </c>
      <c r="C1341" s="14">
        <v>65.150000000000006</v>
      </c>
      <c r="D1341" s="14">
        <v>66.17</v>
      </c>
      <c r="E1341" s="14">
        <v>63.26</v>
      </c>
      <c r="F1341">
        <v>0</v>
      </c>
      <c r="G1341">
        <v>1</v>
      </c>
    </row>
    <row r="1342" spans="1:7" ht="15.75" thickBot="1" x14ac:dyDescent="0.3">
      <c r="A1342" s="12" t="s">
        <v>117</v>
      </c>
      <c r="B1342" s="13">
        <v>45610</v>
      </c>
      <c r="C1342" s="14">
        <v>64.930000000000007</v>
      </c>
      <c r="D1342" s="14">
        <v>66.040000000000006</v>
      </c>
      <c r="E1342" s="14">
        <v>63.32</v>
      </c>
      <c r="F1342">
        <v>0</v>
      </c>
      <c r="G1342">
        <v>1</v>
      </c>
    </row>
    <row r="1343" spans="1:7" ht="15.75" thickBot="1" x14ac:dyDescent="0.3">
      <c r="A1343" s="12" t="s">
        <v>117</v>
      </c>
      <c r="B1343" s="13">
        <v>45611</v>
      </c>
      <c r="C1343" s="14">
        <v>64.64</v>
      </c>
      <c r="D1343" s="14">
        <v>65.88</v>
      </c>
      <c r="E1343" s="14">
        <v>63.38</v>
      </c>
      <c r="F1343">
        <v>0</v>
      </c>
      <c r="G1343">
        <v>1</v>
      </c>
    </row>
    <row r="1344" spans="1:7" ht="15.75" thickBot="1" x14ac:dyDescent="0.3">
      <c r="A1344" s="12" t="s">
        <v>117</v>
      </c>
      <c r="B1344" s="13">
        <v>45614</v>
      </c>
      <c r="C1344" s="14">
        <v>64.290000000000006</v>
      </c>
      <c r="D1344" s="14">
        <v>65.709999999999994</v>
      </c>
      <c r="E1344" s="14">
        <v>63.43</v>
      </c>
      <c r="F1344">
        <v>0</v>
      </c>
      <c r="G1344">
        <v>1</v>
      </c>
    </row>
    <row r="1345" spans="1:7" ht="15.75" thickBot="1" x14ac:dyDescent="0.3">
      <c r="A1345" s="12" t="s">
        <v>117</v>
      </c>
      <c r="B1345" s="13">
        <v>45615</v>
      </c>
      <c r="C1345" s="14">
        <v>63.85</v>
      </c>
      <c r="D1345" s="14">
        <v>65.5</v>
      </c>
      <c r="E1345" s="14">
        <v>63.48</v>
      </c>
      <c r="F1345">
        <v>0</v>
      </c>
      <c r="G1345">
        <v>1</v>
      </c>
    </row>
    <row r="1346" spans="1:7" ht="15.75" thickBot="1" x14ac:dyDescent="0.3">
      <c r="A1346" s="12" t="s">
        <v>117</v>
      </c>
      <c r="B1346" s="13">
        <v>45616</v>
      </c>
      <c r="C1346" s="14">
        <v>63.41</v>
      </c>
      <c r="D1346" s="14">
        <v>65.28</v>
      </c>
      <c r="E1346" s="14">
        <v>63.53</v>
      </c>
      <c r="F1346">
        <v>0</v>
      </c>
      <c r="G1346">
        <v>1</v>
      </c>
    </row>
    <row r="1347" spans="1:7" ht="15.75" thickBot="1" x14ac:dyDescent="0.3">
      <c r="A1347" s="12" t="s">
        <v>117</v>
      </c>
      <c r="B1347" s="13">
        <v>45617</v>
      </c>
      <c r="C1347" s="14">
        <v>63.08</v>
      </c>
      <c r="D1347" s="14">
        <v>65.11</v>
      </c>
      <c r="E1347" s="14">
        <v>63.59</v>
      </c>
      <c r="F1347">
        <v>0</v>
      </c>
      <c r="G1347">
        <v>1</v>
      </c>
    </row>
    <row r="1348" spans="1:7" ht="15.75" thickBot="1" x14ac:dyDescent="0.3">
      <c r="A1348" s="12" t="s">
        <v>117</v>
      </c>
      <c r="B1348" s="13">
        <v>45618</v>
      </c>
      <c r="C1348" s="14">
        <v>62.75</v>
      </c>
      <c r="D1348" s="14">
        <v>64.94</v>
      </c>
      <c r="E1348" s="14">
        <v>63.67</v>
      </c>
      <c r="F1348">
        <v>0</v>
      </c>
      <c r="G1348">
        <v>1</v>
      </c>
    </row>
    <row r="1349" spans="1:7" ht="15.75" thickBot="1" x14ac:dyDescent="0.3">
      <c r="A1349" s="12" t="s">
        <v>117</v>
      </c>
      <c r="B1349" s="13">
        <v>45621</v>
      </c>
      <c r="C1349" s="14">
        <v>62.42</v>
      </c>
      <c r="D1349" s="14">
        <v>64.8</v>
      </c>
      <c r="E1349" s="14">
        <v>63.74</v>
      </c>
      <c r="F1349">
        <v>0</v>
      </c>
      <c r="G1349">
        <v>1</v>
      </c>
    </row>
    <row r="1350" spans="1:7" ht="15.75" thickBot="1" x14ac:dyDescent="0.3">
      <c r="A1350" s="12" t="s">
        <v>117</v>
      </c>
      <c r="B1350" s="13">
        <v>45622</v>
      </c>
      <c r="C1350" s="14">
        <v>62.1</v>
      </c>
      <c r="D1350" s="14">
        <v>64.66</v>
      </c>
      <c r="E1350" s="14">
        <v>63.81</v>
      </c>
      <c r="F1350">
        <v>0</v>
      </c>
      <c r="G1350">
        <v>1</v>
      </c>
    </row>
    <row r="1351" spans="1:7" ht="15.75" thickBot="1" x14ac:dyDescent="0.3">
      <c r="A1351" s="12" t="s">
        <v>117</v>
      </c>
      <c r="B1351" s="13">
        <v>45623</v>
      </c>
      <c r="C1351" s="14">
        <v>61.81</v>
      </c>
      <c r="D1351" s="14">
        <v>64.5</v>
      </c>
      <c r="E1351" s="14">
        <v>63.87</v>
      </c>
      <c r="F1351">
        <v>0</v>
      </c>
      <c r="G1351">
        <v>1</v>
      </c>
    </row>
    <row r="1352" spans="1:7" ht="15.75" thickBot="1" x14ac:dyDescent="0.3">
      <c r="A1352" s="12" t="s">
        <v>117</v>
      </c>
      <c r="B1352" s="13">
        <v>45624</v>
      </c>
      <c r="C1352" s="14">
        <v>61.49</v>
      </c>
      <c r="D1352" s="14">
        <v>64.34</v>
      </c>
      <c r="E1352" s="14">
        <v>63.91</v>
      </c>
      <c r="F1352">
        <v>0</v>
      </c>
      <c r="G1352">
        <v>1</v>
      </c>
    </row>
    <row r="1353" spans="1:7" ht="15.75" thickBot="1" x14ac:dyDescent="0.3">
      <c r="A1353" s="12" t="s">
        <v>117</v>
      </c>
      <c r="B1353" s="13">
        <v>45625</v>
      </c>
      <c r="C1353" s="14">
        <v>61.21</v>
      </c>
      <c r="D1353" s="14">
        <v>64.19</v>
      </c>
      <c r="E1353" s="14">
        <v>63.95</v>
      </c>
      <c r="F1353">
        <v>0</v>
      </c>
      <c r="G1353">
        <v>1</v>
      </c>
    </row>
    <row r="1354" spans="1:7" ht="15.75" thickBot="1" x14ac:dyDescent="0.3">
      <c r="A1354" s="12" t="s">
        <v>117</v>
      </c>
      <c r="B1354" s="13">
        <v>45628</v>
      </c>
      <c r="C1354" s="14">
        <v>60.97</v>
      </c>
      <c r="D1354" s="14">
        <v>64.05</v>
      </c>
      <c r="E1354" s="14">
        <v>63.98</v>
      </c>
      <c r="F1354">
        <v>0</v>
      </c>
      <c r="G1354">
        <v>1</v>
      </c>
    </row>
    <row r="1355" spans="1:7" ht="15.75" thickBot="1" x14ac:dyDescent="0.3">
      <c r="A1355" s="12" t="s">
        <v>117</v>
      </c>
      <c r="B1355" s="13">
        <v>45629</v>
      </c>
      <c r="C1355" s="14">
        <v>60.69</v>
      </c>
      <c r="D1355" s="14">
        <v>63.89</v>
      </c>
      <c r="E1355" s="14">
        <v>64.010000000000005</v>
      </c>
      <c r="F1355">
        <v>0</v>
      </c>
      <c r="G1355">
        <v>0</v>
      </c>
    </row>
    <row r="1356" spans="1:7" ht="15.75" thickBot="1" x14ac:dyDescent="0.3">
      <c r="A1356" s="12" t="s">
        <v>117</v>
      </c>
      <c r="B1356" s="13">
        <v>45630</v>
      </c>
      <c r="C1356" s="14">
        <v>60.31</v>
      </c>
      <c r="D1356" s="14">
        <v>63.67</v>
      </c>
      <c r="E1356" s="14">
        <v>64.02</v>
      </c>
      <c r="F1356">
        <v>0</v>
      </c>
      <c r="G1356">
        <v>0</v>
      </c>
    </row>
    <row r="1357" spans="1:7" ht="15.75" thickBot="1" x14ac:dyDescent="0.3">
      <c r="A1357" s="12" t="s">
        <v>117</v>
      </c>
      <c r="B1357" s="13">
        <v>45631</v>
      </c>
      <c r="C1357" s="14">
        <v>60.09</v>
      </c>
      <c r="D1357" s="14">
        <v>63.53</v>
      </c>
      <c r="E1357" s="14">
        <v>64.03</v>
      </c>
      <c r="F1357">
        <v>0</v>
      </c>
      <c r="G1357">
        <v>0</v>
      </c>
    </row>
    <row r="1358" spans="1:7" ht="15.75" thickBot="1" x14ac:dyDescent="0.3">
      <c r="A1358" s="12" t="s">
        <v>117</v>
      </c>
      <c r="B1358" s="13">
        <v>45632</v>
      </c>
      <c r="C1358" s="14">
        <v>59.9</v>
      </c>
      <c r="D1358" s="14">
        <v>63.4</v>
      </c>
      <c r="E1358" s="14">
        <v>64.05</v>
      </c>
      <c r="F1358">
        <v>0</v>
      </c>
      <c r="G1358">
        <v>0</v>
      </c>
    </row>
    <row r="1359" spans="1:7" ht="15.75" thickBot="1" x14ac:dyDescent="0.3">
      <c r="A1359" s="12" t="s">
        <v>117</v>
      </c>
      <c r="B1359" s="13">
        <v>45635</v>
      </c>
      <c r="C1359" s="14">
        <v>59.8</v>
      </c>
      <c r="D1359" s="14">
        <v>63.26</v>
      </c>
      <c r="E1359" s="14">
        <v>64.06</v>
      </c>
      <c r="F1359">
        <v>0</v>
      </c>
      <c r="G1359">
        <v>0</v>
      </c>
    </row>
    <row r="1360" spans="1:7" ht="15.75" thickBot="1" x14ac:dyDescent="0.3">
      <c r="A1360" s="12" t="s">
        <v>117</v>
      </c>
      <c r="B1360" s="13">
        <v>45636</v>
      </c>
      <c r="C1360" s="14">
        <v>59.8</v>
      </c>
      <c r="D1360" s="14">
        <v>63.12</v>
      </c>
      <c r="E1360" s="14">
        <v>64.08</v>
      </c>
      <c r="F1360">
        <v>0</v>
      </c>
      <c r="G1360">
        <v>0</v>
      </c>
    </row>
    <row r="1361" spans="1:7" ht="15.75" thickBot="1" x14ac:dyDescent="0.3">
      <c r="A1361" s="12" t="s">
        <v>117</v>
      </c>
      <c r="B1361" s="13">
        <v>45637</v>
      </c>
      <c r="C1361" s="14">
        <v>59.71</v>
      </c>
      <c r="D1361" s="14">
        <v>62.97</v>
      </c>
      <c r="E1361" s="14">
        <v>64.099999999999994</v>
      </c>
      <c r="F1361">
        <v>0</v>
      </c>
      <c r="G1361">
        <v>0</v>
      </c>
    </row>
    <row r="1362" spans="1:7" ht="15.75" thickBot="1" x14ac:dyDescent="0.3">
      <c r="A1362" s="12" t="s">
        <v>117</v>
      </c>
      <c r="B1362" s="13">
        <v>45638</v>
      </c>
      <c r="C1362" s="14">
        <v>59.64</v>
      </c>
      <c r="D1362" s="14">
        <v>62.85</v>
      </c>
      <c r="E1362" s="14">
        <v>64.099999999999994</v>
      </c>
      <c r="F1362">
        <v>0</v>
      </c>
      <c r="G1362">
        <v>0</v>
      </c>
    </row>
    <row r="1363" spans="1:7" ht="15.75" thickBot="1" x14ac:dyDescent="0.3">
      <c r="A1363" s="12" t="s">
        <v>117</v>
      </c>
      <c r="B1363" s="13">
        <v>45639</v>
      </c>
      <c r="C1363" s="14">
        <v>59.69</v>
      </c>
      <c r="D1363" s="14">
        <v>62.74</v>
      </c>
      <c r="E1363" s="14">
        <v>64.099999999999994</v>
      </c>
      <c r="F1363">
        <v>0</v>
      </c>
      <c r="G1363">
        <v>0</v>
      </c>
    </row>
    <row r="1364" spans="1:7" ht="15.75" thickBot="1" x14ac:dyDescent="0.3">
      <c r="A1364" s="12" t="s">
        <v>117</v>
      </c>
      <c r="B1364" s="13">
        <v>45642</v>
      </c>
      <c r="C1364" s="14">
        <v>59.8</v>
      </c>
      <c r="D1364" s="14">
        <v>62.63</v>
      </c>
      <c r="E1364" s="14">
        <v>64.11</v>
      </c>
      <c r="F1364">
        <v>0</v>
      </c>
      <c r="G1364">
        <v>0</v>
      </c>
    </row>
    <row r="1365" spans="1:7" ht="15.75" thickBot="1" x14ac:dyDescent="0.3">
      <c r="A1365" s="12" t="s">
        <v>117</v>
      </c>
      <c r="B1365" s="13">
        <v>45643</v>
      </c>
      <c r="C1365" s="14">
        <v>59.94</v>
      </c>
      <c r="D1365" s="14">
        <v>62.53</v>
      </c>
      <c r="E1365" s="14">
        <v>64.12</v>
      </c>
      <c r="F1365">
        <v>0</v>
      </c>
      <c r="G1365">
        <v>0</v>
      </c>
    </row>
    <row r="1366" spans="1:7" ht="15.75" thickBot="1" x14ac:dyDescent="0.3">
      <c r="A1366" s="12" t="s">
        <v>117</v>
      </c>
      <c r="B1366" s="13">
        <v>45644</v>
      </c>
      <c r="C1366" s="14">
        <v>60.11</v>
      </c>
      <c r="D1366" s="14">
        <v>62.45</v>
      </c>
      <c r="E1366" s="14">
        <v>64.12</v>
      </c>
      <c r="F1366">
        <v>0</v>
      </c>
      <c r="G1366">
        <v>0</v>
      </c>
    </row>
    <row r="1367" spans="1:7" ht="15.75" thickBot="1" x14ac:dyDescent="0.3">
      <c r="A1367" s="12" t="s">
        <v>117</v>
      </c>
      <c r="B1367" s="13">
        <v>45645</v>
      </c>
      <c r="C1367" s="14">
        <v>60.17</v>
      </c>
      <c r="D1367" s="14">
        <v>62.35</v>
      </c>
      <c r="E1367" s="14">
        <v>64.12</v>
      </c>
      <c r="F1367">
        <v>0</v>
      </c>
      <c r="G1367">
        <v>0</v>
      </c>
    </row>
    <row r="1368" spans="1:7" ht="15.75" thickBot="1" x14ac:dyDescent="0.3">
      <c r="A1368" s="12" t="s">
        <v>117</v>
      </c>
      <c r="B1368" s="13">
        <v>45646</v>
      </c>
      <c r="C1368" s="14">
        <v>60.24</v>
      </c>
      <c r="D1368" s="14">
        <v>62.27</v>
      </c>
      <c r="E1368" s="14">
        <v>64.12</v>
      </c>
      <c r="F1368">
        <v>0</v>
      </c>
      <c r="G1368">
        <v>0</v>
      </c>
    </row>
    <row r="1369" spans="1:7" ht="15.75" thickBot="1" x14ac:dyDescent="0.3">
      <c r="A1369" s="12" t="s">
        <v>117</v>
      </c>
      <c r="B1369" s="13">
        <v>45649</v>
      </c>
      <c r="C1369" s="14">
        <v>60.35</v>
      </c>
      <c r="D1369" s="14">
        <v>62.22</v>
      </c>
      <c r="E1369" s="14">
        <v>64.12</v>
      </c>
      <c r="F1369">
        <v>0</v>
      </c>
      <c r="G1369">
        <v>0</v>
      </c>
    </row>
    <row r="1370" spans="1:7" ht="15.75" thickBot="1" x14ac:dyDescent="0.3">
      <c r="A1370" s="12" t="s">
        <v>117</v>
      </c>
      <c r="B1370" s="13">
        <v>45650</v>
      </c>
      <c r="C1370" s="14">
        <v>60.41</v>
      </c>
      <c r="D1370" s="14">
        <v>62.16</v>
      </c>
      <c r="E1370" s="14">
        <v>64.13</v>
      </c>
      <c r="F1370">
        <v>0</v>
      </c>
      <c r="G1370">
        <v>0</v>
      </c>
    </row>
    <row r="1371" spans="1:7" ht="15.75" thickBot="1" x14ac:dyDescent="0.3">
      <c r="A1371" s="12" t="s">
        <v>117</v>
      </c>
      <c r="B1371" s="13">
        <v>45651</v>
      </c>
      <c r="C1371" s="14">
        <v>60.51</v>
      </c>
      <c r="D1371" s="14">
        <v>62.09</v>
      </c>
      <c r="E1371" s="14">
        <v>64.150000000000006</v>
      </c>
      <c r="F1371">
        <v>0</v>
      </c>
      <c r="G1371">
        <v>0</v>
      </c>
    </row>
    <row r="1372" spans="1:7" ht="15.75" thickBot="1" x14ac:dyDescent="0.3">
      <c r="A1372" s="12" t="s">
        <v>117</v>
      </c>
      <c r="B1372" s="13">
        <v>45652</v>
      </c>
      <c r="C1372" s="14">
        <v>60.58</v>
      </c>
      <c r="D1372" s="14">
        <v>62.01</v>
      </c>
      <c r="E1372" s="14">
        <v>64.150000000000006</v>
      </c>
      <c r="F1372">
        <v>0</v>
      </c>
      <c r="G1372">
        <v>0</v>
      </c>
    </row>
    <row r="1373" spans="1:7" ht="15.75" thickBot="1" x14ac:dyDescent="0.3">
      <c r="A1373" s="12" t="s">
        <v>117</v>
      </c>
      <c r="B1373" s="13">
        <v>45653</v>
      </c>
      <c r="C1373" s="14">
        <v>60.63</v>
      </c>
      <c r="D1373" s="14">
        <v>61.92</v>
      </c>
      <c r="E1373" s="14">
        <v>64.16</v>
      </c>
      <c r="F1373">
        <v>0</v>
      </c>
      <c r="G1373">
        <v>0</v>
      </c>
    </row>
    <row r="1374" spans="1:7" ht="15.75" thickBot="1" x14ac:dyDescent="0.3">
      <c r="A1374" s="12" t="s">
        <v>117</v>
      </c>
      <c r="B1374" s="13">
        <v>45656</v>
      </c>
      <c r="C1374" s="14">
        <v>60.66</v>
      </c>
      <c r="D1374" s="14">
        <v>61.82</v>
      </c>
      <c r="E1374" s="14">
        <v>64.150000000000006</v>
      </c>
      <c r="F1374">
        <v>0</v>
      </c>
      <c r="G1374">
        <v>0</v>
      </c>
    </row>
    <row r="1375" spans="1:7" ht="15.75" thickBot="1" x14ac:dyDescent="0.3">
      <c r="A1375" s="12" t="s">
        <v>117</v>
      </c>
      <c r="B1375" s="13">
        <v>45657</v>
      </c>
      <c r="C1375" s="14">
        <v>60.72</v>
      </c>
      <c r="D1375" s="14">
        <v>61.72</v>
      </c>
      <c r="E1375" s="14">
        <v>64.14</v>
      </c>
      <c r="F1375">
        <v>0</v>
      </c>
      <c r="G1375">
        <v>0</v>
      </c>
    </row>
    <row r="1376" spans="1:7" ht="15.75" thickBot="1" x14ac:dyDescent="0.3">
      <c r="A1376" s="12" t="s">
        <v>117</v>
      </c>
      <c r="B1376" s="13">
        <v>45659</v>
      </c>
      <c r="C1376" s="14">
        <v>60.85</v>
      </c>
      <c r="D1376" s="14">
        <v>61.62</v>
      </c>
      <c r="E1376" s="14">
        <v>64.12</v>
      </c>
      <c r="F1376">
        <v>0</v>
      </c>
      <c r="G1376">
        <v>0</v>
      </c>
    </row>
    <row r="1377" spans="1:7" ht="15.75" thickBot="1" x14ac:dyDescent="0.3">
      <c r="A1377" s="12" t="s">
        <v>117</v>
      </c>
      <c r="B1377" s="13">
        <v>45660</v>
      </c>
      <c r="C1377" s="14">
        <v>60.72</v>
      </c>
      <c r="D1377" s="14">
        <v>61.48</v>
      </c>
      <c r="E1377" s="14">
        <v>64.09</v>
      </c>
      <c r="F1377">
        <v>0</v>
      </c>
      <c r="G1377">
        <v>0</v>
      </c>
    </row>
    <row r="1378" spans="1:7" ht="15.75" thickBot="1" x14ac:dyDescent="0.3">
      <c r="A1378" s="12" t="s">
        <v>117</v>
      </c>
      <c r="B1378" s="13">
        <v>45663</v>
      </c>
      <c r="C1378" s="14">
        <v>60.52</v>
      </c>
      <c r="D1378" s="14">
        <v>61.31</v>
      </c>
      <c r="E1378" s="14">
        <v>64.06</v>
      </c>
      <c r="F1378">
        <v>0</v>
      </c>
      <c r="G1378">
        <v>0</v>
      </c>
    </row>
    <row r="1379" spans="1:7" ht="15.75" thickBot="1" x14ac:dyDescent="0.3">
      <c r="A1379" s="12" t="s">
        <v>117</v>
      </c>
      <c r="B1379" s="13">
        <v>45664</v>
      </c>
      <c r="C1379" s="14">
        <v>60.32</v>
      </c>
      <c r="D1379" s="14">
        <v>61.14</v>
      </c>
      <c r="E1379" s="14">
        <v>64.03</v>
      </c>
      <c r="F1379">
        <v>0</v>
      </c>
      <c r="G1379">
        <v>0</v>
      </c>
    </row>
    <row r="1380" spans="1:7" ht="15.75" thickBot="1" x14ac:dyDescent="0.3">
      <c r="A1380" s="12" t="s">
        <v>117</v>
      </c>
      <c r="B1380" s="13">
        <v>45665</v>
      </c>
      <c r="C1380" s="14">
        <v>60.19</v>
      </c>
      <c r="D1380" s="14">
        <v>60.97</v>
      </c>
      <c r="E1380" s="14">
        <v>64</v>
      </c>
      <c r="F1380">
        <v>0</v>
      </c>
      <c r="G1380">
        <v>0</v>
      </c>
    </row>
    <row r="1381" spans="1:7" ht="15.75" thickBot="1" x14ac:dyDescent="0.3">
      <c r="A1381" s="12" t="s">
        <v>117</v>
      </c>
      <c r="B1381" s="13">
        <v>45666</v>
      </c>
      <c r="C1381" s="14">
        <v>60.07</v>
      </c>
      <c r="D1381" s="14">
        <v>60.81</v>
      </c>
      <c r="E1381" s="14">
        <v>63.97</v>
      </c>
      <c r="F1381">
        <v>0</v>
      </c>
      <c r="G1381">
        <v>0</v>
      </c>
    </row>
    <row r="1382" spans="1:7" ht="15.75" thickBot="1" x14ac:dyDescent="0.3">
      <c r="A1382" s="12" t="s">
        <v>117</v>
      </c>
      <c r="B1382" s="13">
        <v>45667</v>
      </c>
      <c r="C1382" s="14">
        <v>59.94</v>
      </c>
      <c r="D1382" s="14">
        <v>60.63</v>
      </c>
      <c r="E1382" s="14">
        <v>63.94</v>
      </c>
      <c r="F1382">
        <v>0</v>
      </c>
      <c r="G1382">
        <v>0</v>
      </c>
    </row>
    <row r="1383" spans="1:7" ht="15.75" thickBot="1" x14ac:dyDescent="0.3">
      <c r="A1383" s="12" t="s">
        <v>117</v>
      </c>
      <c r="B1383" s="13">
        <v>45670</v>
      </c>
      <c r="C1383" s="14">
        <v>59.76</v>
      </c>
      <c r="D1383" s="14">
        <v>60.45</v>
      </c>
      <c r="E1383" s="14">
        <v>63.91</v>
      </c>
      <c r="F1383">
        <v>0</v>
      </c>
      <c r="G1383">
        <v>0</v>
      </c>
    </row>
    <row r="1384" spans="1:7" ht="15.75" thickBot="1" x14ac:dyDescent="0.3">
      <c r="A1384" s="12" t="s">
        <v>20</v>
      </c>
      <c r="B1384" s="13">
        <v>45517</v>
      </c>
      <c r="C1384" s="14">
        <v>11.41</v>
      </c>
      <c r="D1384" s="14">
        <v>12.78</v>
      </c>
      <c r="E1384" s="14">
        <v>15.08</v>
      </c>
      <c r="F1384">
        <v>0</v>
      </c>
      <c r="G1384">
        <v>0</v>
      </c>
    </row>
    <row r="1385" spans="1:7" ht="15.75" thickBot="1" x14ac:dyDescent="0.3">
      <c r="A1385" s="12" t="s">
        <v>20</v>
      </c>
      <c r="B1385" s="13">
        <v>45518</v>
      </c>
      <c r="C1385" s="14">
        <v>11.37</v>
      </c>
      <c r="D1385" s="14">
        <v>12.71</v>
      </c>
      <c r="E1385" s="14">
        <v>15.04</v>
      </c>
      <c r="F1385">
        <v>0</v>
      </c>
      <c r="G1385">
        <v>0</v>
      </c>
    </row>
    <row r="1386" spans="1:7" ht="15.75" thickBot="1" x14ac:dyDescent="0.3">
      <c r="A1386" s="12" t="s">
        <v>20</v>
      </c>
      <c r="B1386" s="13">
        <v>45519</v>
      </c>
      <c r="C1386" s="14">
        <v>11.31</v>
      </c>
      <c r="D1386" s="14">
        <v>12.64</v>
      </c>
      <c r="E1386" s="14">
        <v>15</v>
      </c>
      <c r="F1386">
        <v>0</v>
      </c>
      <c r="G1386">
        <v>0</v>
      </c>
    </row>
    <row r="1387" spans="1:7" ht="15.75" thickBot="1" x14ac:dyDescent="0.3">
      <c r="A1387" s="12" t="s">
        <v>20</v>
      </c>
      <c r="B1387" s="13">
        <v>45520</v>
      </c>
      <c r="C1387" s="14">
        <v>11.31</v>
      </c>
      <c r="D1387" s="14">
        <v>12.59</v>
      </c>
      <c r="E1387" s="14">
        <v>14.97</v>
      </c>
      <c r="F1387">
        <v>0</v>
      </c>
      <c r="G1387">
        <v>0</v>
      </c>
    </row>
    <row r="1388" spans="1:7" ht="15.75" thickBot="1" x14ac:dyDescent="0.3">
      <c r="A1388" s="12" t="s">
        <v>20</v>
      </c>
      <c r="B1388" s="13">
        <v>45523</v>
      </c>
      <c r="C1388" s="14">
        <v>11.36</v>
      </c>
      <c r="D1388" s="14">
        <v>12.53</v>
      </c>
      <c r="E1388" s="14">
        <v>14.93</v>
      </c>
      <c r="F1388">
        <v>0</v>
      </c>
      <c r="G1388">
        <v>0</v>
      </c>
    </row>
    <row r="1389" spans="1:7" ht="15.75" thickBot="1" x14ac:dyDescent="0.3">
      <c r="A1389" s="12" t="s">
        <v>20</v>
      </c>
      <c r="B1389" s="13">
        <v>45524</v>
      </c>
      <c r="C1389" s="14">
        <v>11.44</v>
      </c>
      <c r="D1389" s="14">
        <v>12.5</v>
      </c>
      <c r="E1389" s="14">
        <v>14.91</v>
      </c>
      <c r="F1389">
        <v>0</v>
      </c>
      <c r="G1389">
        <v>0</v>
      </c>
    </row>
    <row r="1390" spans="1:7" ht="15.75" thickBot="1" x14ac:dyDescent="0.3">
      <c r="A1390" s="12" t="s">
        <v>20</v>
      </c>
      <c r="B1390" s="13">
        <v>45525</v>
      </c>
      <c r="C1390" s="14">
        <v>11.5</v>
      </c>
      <c r="D1390" s="14">
        <v>12.47</v>
      </c>
      <c r="E1390" s="14">
        <v>14.88</v>
      </c>
      <c r="F1390">
        <v>0</v>
      </c>
      <c r="G1390">
        <v>0</v>
      </c>
    </row>
    <row r="1391" spans="1:7" ht="15.75" thickBot="1" x14ac:dyDescent="0.3">
      <c r="A1391" s="12" t="s">
        <v>20</v>
      </c>
      <c r="B1391" s="13">
        <v>45526</v>
      </c>
      <c r="C1391" s="14">
        <v>11.58</v>
      </c>
      <c r="D1391" s="14">
        <v>12.44</v>
      </c>
      <c r="E1391" s="14">
        <v>14.86</v>
      </c>
      <c r="F1391">
        <v>0</v>
      </c>
      <c r="G1391">
        <v>0</v>
      </c>
    </row>
    <row r="1392" spans="1:7" ht="15.75" thickBot="1" x14ac:dyDescent="0.3">
      <c r="A1392" s="12" t="s">
        <v>20</v>
      </c>
      <c r="B1392" s="13">
        <v>45527</v>
      </c>
      <c r="C1392" s="14">
        <v>11.69</v>
      </c>
      <c r="D1392" s="14">
        <v>12.42</v>
      </c>
      <c r="E1392" s="14">
        <v>14.84</v>
      </c>
      <c r="F1392">
        <v>0</v>
      </c>
      <c r="G1392">
        <v>0</v>
      </c>
    </row>
    <row r="1393" spans="1:7" ht="15.75" thickBot="1" x14ac:dyDescent="0.3">
      <c r="A1393" s="12" t="s">
        <v>20</v>
      </c>
      <c r="B1393" s="13">
        <v>45530</v>
      </c>
      <c r="C1393" s="14">
        <v>11.8</v>
      </c>
      <c r="D1393" s="14">
        <v>12.4</v>
      </c>
      <c r="E1393" s="14">
        <v>14.81</v>
      </c>
      <c r="F1393">
        <v>0</v>
      </c>
      <c r="G1393">
        <v>0</v>
      </c>
    </row>
    <row r="1394" spans="1:7" ht="15.75" thickBot="1" x14ac:dyDescent="0.3">
      <c r="A1394" s="12" t="s">
        <v>20</v>
      </c>
      <c r="B1394" s="13">
        <v>45531</v>
      </c>
      <c r="C1394" s="14">
        <v>11.89</v>
      </c>
      <c r="D1394" s="14">
        <v>12.39</v>
      </c>
      <c r="E1394" s="14">
        <v>14.79</v>
      </c>
      <c r="F1394">
        <v>0</v>
      </c>
      <c r="G1394">
        <v>0</v>
      </c>
    </row>
    <row r="1395" spans="1:7" ht="15.75" thickBot="1" x14ac:dyDescent="0.3">
      <c r="A1395" s="12" t="s">
        <v>20</v>
      </c>
      <c r="B1395" s="13">
        <v>45532</v>
      </c>
      <c r="C1395" s="14">
        <v>11.97</v>
      </c>
      <c r="D1395" s="14">
        <v>12.38</v>
      </c>
      <c r="E1395" s="14">
        <v>14.77</v>
      </c>
      <c r="F1395">
        <v>0</v>
      </c>
      <c r="G1395">
        <v>0</v>
      </c>
    </row>
    <row r="1396" spans="1:7" ht="15.75" thickBot="1" x14ac:dyDescent="0.3">
      <c r="A1396" s="12" t="s">
        <v>20</v>
      </c>
      <c r="B1396" s="13">
        <v>45533</v>
      </c>
      <c r="C1396" s="14">
        <v>12.06</v>
      </c>
      <c r="D1396" s="14">
        <v>12.36</v>
      </c>
      <c r="E1396" s="14">
        <v>14.75</v>
      </c>
      <c r="F1396">
        <v>0</v>
      </c>
      <c r="G1396">
        <v>0</v>
      </c>
    </row>
    <row r="1397" spans="1:7" ht="15.75" thickBot="1" x14ac:dyDescent="0.3">
      <c r="A1397" s="12" t="s">
        <v>20</v>
      </c>
      <c r="B1397" s="13">
        <v>45534</v>
      </c>
      <c r="C1397" s="14">
        <v>12.13</v>
      </c>
      <c r="D1397" s="14">
        <v>12.35</v>
      </c>
      <c r="E1397" s="14">
        <v>14.72</v>
      </c>
      <c r="F1397">
        <v>0</v>
      </c>
      <c r="G1397">
        <v>0</v>
      </c>
    </row>
    <row r="1398" spans="1:7" ht="15.75" thickBot="1" x14ac:dyDescent="0.3">
      <c r="A1398" s="12" t="s">
        <v>20</v>
      </c>
      <c r="B1398" s="13">
        <v>45539</v>
      </c>
      <c r="C1398" s="14">
        <v>12.23</v>
      </c>
      <c r="D1398" s="14">
        <v>12.35</v>
      </c>
      <c r="E1398" s="14">
        <v>14.69</v>
      </c>
      <c r="F1398">
        <v>0</v>
      </c>
      <c r="G1398">
        <v>0</v>
      </c>
    </row>
    <row r="1399" spans="1:7" ht="15.75" thickBot="1" x14ac:dyDescent="0.3">
      <c r="A1399" s="12" t="s">
        <v>20</v>
      </c>
      <c r="B1399" s="13">
        <v>45540</v>
      </c>
      <c r="C1399" s="14">
        <v>12.31</v>
      </c>
      <c r="D1399" s="14">
        <v>12.34</v>
      </c>
      <c r="E1399" s="14">
        <v>14.67</v>
      </c>
      <c r="F1399">
        <v>0</v>
      </c>
      <c r="G1399">
        <v>0</v>
      </c>
    </row>
    <row r="1400" spans="1:7" ht="15.75" thickBot="1" x14ac:dyDescent="0.3">
      <c r="A1400" s="12" t="s">
        <v>20</v>
      </c>
      <c r="B1400" s="13">
        <v>45541</v>
      </c>
      <c r="C1400" s="14">
        <v>12.39</v>
      </c>
      <c r="D1400" s="14">
        <v>12.33</v>
      </c>
      <c r="E1400" s="14">
        <v>14.65</v>
      </c>
      <c r="F1400">
        <v>0</v>
      </c>
      <c r="G1400">
        <v>0</v>
      </c>
    </row>
    <row r="1401" spans="1:7" ht="15.75" thickBot="1" x14ac:dyDescent="0.3">
      <c r="A1401" s="12" t="s">
        <v>20</v>
      </c>
      <c r="B1401" s="13">
        <v>45544</v>
      </c>
      <c r="C1401" s="14">
        <v>12.48</v>
      </c>
      <c r="D1401" s="14">
        <v>12.32</v>
      </c>
      <c r="E1401" s="14">
        <v>14.62</v>
      </c>
      <c r="F1401">
        <v>0</v>
      </c>
      <c r="G1401">
        <v>0</v>
      </c>
    </row>
    <row r="1402" spans="1:7" ht="15.75" thickBot="1" x14ac:dyDescent="0.3">
      <c r="A1402" s="12" t="s">
        <v>20</v>
      </c>
      <c r="B1402" s="13">
        <v>45545</v>
      </c>
      <c r="C1402" s="14">
        <v>12.54</v>
      </c>
      <c r="D1402" s="14">
        <v>12.31</v>
      </c>
      <c r="E1402" s="14">
        <v>14.6</v>
      </c>
      <c r="F1402">
        <v>0</v>
      </c>
      <c r="G1402">
        <v>0</v>
      </c>
    </row>
    <row r="1403" spans="1:7" ht="15.75" thickBot="1" x14ac:dyDescent="0.3">
      <c r="A1403" s="12" t="s">
        <v>20</v>
      </c>
      <c r="B1403" s="13">
        <v>45546</v>
      </c>
      <c r="C1403" s="14">
        <v>12.57</v>
      </c>
      <c r="D1403" s="14">
        <v>12.28</v>
      </c>
      <c r="E1403" s="14">
        <v>14.57</v>
      </c>
      <c r="F1403">
        <v>0</v>
      </c>
      <c r="G1403">
        <v>0</v>
      </c>
    </row>
    <row r="1404" spans="1:7" ht="15.75" thickBot="1" x14ac:dyDescent="0.3">
      <c r="A1404" s="12" t="s">
        <v>20</v>
      </c>
      <c r="B1404" s="13">
        <v>45547</v>
      </c>
      <c r="C1404" s="14">
        <v>12.58</v>
      </c>
      <c r="D1404" s="14">
        <v>12.24</v>
      </c>
      <c r="E1404" s="14">
        <v>14.53</v>
      </c>
      <c r="F1404">
        <v>0</v>
      </c>
      <c r="G1404">
        <v>0</v>
      </c>
    </row>
    <row r="1405" spans="1:7" ht="15.75" thickBot="1" x14ac:dyDescent="0.3">
      <c r="A1405" s="12" t="s">
        <v>20</v>
      </c>
      <c r="B1405" s="13">
        <v>45548</v>
      </c>
      <c r="C1405" s="14">
        <v>12.6</v>
      </c>
      <c r="D1405" s="14">
        <v>12.2</v>
      </c>
      <c r="E1405" s="14">
        <v>14.5</v>
      </c>
      <c r="F1405">
        <v>0</v>
      </c>
      <c r="G1405">
        <v>0</v>
      </c>
    </row>
    <row r="1406" spans="1:7" ht="15.75" thickBot="1" x14ac:dyDescent="0.3">
      <c r="A1406" s="12" t="s">
        <v>20</v>
      </c>
      <c r="B1406" s="13">
        <v>45551</v>
      </c>
      <c r="C1406" s="14">
        <v>12.6</v>
      </c>
      <c r="D1406" s="14">
        <v>12.16</v>
      </c>
      <c r="E1406" s="14">
        <v>14.46</v>
      </c>
      <c r="F1406">
        <v>0</v>
      </c>
      <c r="G1406">
        <v>0</v>
      </c>
    </row>
    <row r="1407" spans="1:7" ht="15.75" thickBot="1" x14ac:dyDescent="0.3">
      <c r="A1407" s="12" t="s">
        <v>20</v>
      </c>
      <c r="B1407" s="13">
        <v>45552</v>
      </c>
      <c r="C1407" s="14">
        <v>12.56</v>
      </c>
      <c r="D1407" s="14">
        <v>12.12</v>
      </c>
      <c r="E1407" s="14">
        <v>14.42</v>
      </c>
      <c r="F1407">
        <v>0</v>
      </c>
      <c r="G1407">
        <v>0</v>
      </c>
    </row>
    <row r="1408" spans="1:7" ht="15.75" thickBot="1" x14ac:dyDescent="0.3">
      <c r="A1408" s="12" t="s">
        <v>20</v>
      </c>
      <c r="B1408" s="13">
        <v>45553</v>
      </c>
      <c r="C1408" s="14">
        <v>12.52</v>
      </c>
      <c r="D1408" s="14">
        <v>12.08</v>
      </c>
      <c r="E1408" s="14">
        <v>14.38</v>
      </c>
      <c r="F1408">
        <v>0</v>
      </c>
      <c r="G1408">
        <v>0</v>
      </c>
    </row>
    <row r="1409" spans="1:7" ht="15.75" thickBot="1" x14ac:dyDescent="0.3">
      <c r="A1409" s="12" t="s">
        <v>20</v>
      </c>
      <c r="B1409" s="13">
        <v>45554</v>
      </c>
      <c r="C1409" s="14">
        <v>12.45</v>
      </c>
      <c r="D1409" s="14">
        <v>12.04</v>
      </c>
      <c r="E1409" s="14">
        <v>14.34</v>
      </c>
      <c r="F1409">
        <v>0</v>
      </c>
      <c r="G1409">
        <v>0</v>
      </c>
    </row>
    <row r="1410" spans="1:7" ht="15.75" thickBot="1" x14ac:dyDescent="0.3">
      <c r="A1410" s="12" t="s">
        <v>20</v>
      </c>
      <c r="B1410" s="13">
        <v>45555</v>
      </c>
      <c r="C1410" s="14">
        <v>12.39</v>
      </c>
      <c r="D1410" s="14">
        <v>12.01</v>
      </c>
      <c r="E1410" s="14">
        <v>14.3</v>
      </c>
      <c r="F1410">
        <v>0</v>
      </c>
      <c r="G1410">
        <v>0</v>
      </c>
    </row>
    <row r="1411" spans="1:7" ht="15.75" thickBot="1" x14ac:dyDescent="0.3">
      <c r="A1411" s="12" t="s">
        <v>20</v>
      </c>
      <c r="B1411" s="13">
        <v>45558</v>
      </c>
      <c r="C1411" s="14">
        <v>12.31</v>
      </c>
      <c r="D1411" s="14">
        <v>11.96</v>
      </c>
      <c r="E1411" s="14">
        <v>14.26</v>
      </c>
      <c r="F1411">
        <v>0</v>
      </c>
      <c r="G1411">
        <v>0</v>
      </c>
    </row>
    <row r="1412" spans="1:7" ht="15.75" thickBot="1" x14ac:dyDescent="0.3">
      <c r="A1412" s="12" t="s">
        <v>20</v>
      </c>
      <c r="B1412" s="13">
        <v>45559</v>
      </c>
      <c r="C1412" s="14">
        <v>12.22</v>
      </c>
      <c r="D1412" s="14">
        <v>11.93</v>
      </c>
      <c r="E1412" s="14">
        <v>14.22</v>
      </c>
      <c r="F1412">
        <v>0</v>
      </c>
      <c r="G1412">
        <v>0</v>
      </c>
    </row>
    <row r="1413" spans="1:7" ht="15.75" thickBot="1" x14ac:dyDescent="0.3">
      <c r="A1413" s="12" t="s">
        <v>20</v>
      </c>
      <c r="B1413" s="13">
        <v>45560</v>
      </c>
      <c r="C1413" s="14">
        <v>12.13</v>
      </c>
      <c r="D1413" s="14">
        <v>11.89</v>
      </c>
      <c r="E1413" s="14">
        <v>14.17</v>
      </c>
      <c r="F1413">
        <v>0</v>
      </c>
      <c r="G1413">
        <v>0</v>
      </c>
    </row>
    <row r="1414" spans="1:7" ht="15.75" thickBot="1" x14ac:dyDescent="0.3">
      <c r="A1414" s="12" t="s">
        <v>20</v>
      </c>
      <c r="B1414" s="13">
        <v>45561</v>
      </c>
      <c r="C1414" s="14">
        <v>12.04</v>
      </c>
      <c r="D1414" s="14">
        <v>11.87</v>
      </c>
      <c r="E1414" s="14">
        <v>14.14</v>
      </c>
      <c r="F1414">
        <v>0</v>
      </c>
      <c r="G1414">
        <v>0</v>
      </c>
    </row>
    <row r="1415" spans="1:7" ht="15.75" thickBot="1" x14ac:dyDescent="0.3">
      <c r="A1415" s="12" t="s">
        <v>20</v>
      </c>
      <c r="B1415" s="13">
        <v>45562</v>
      </c>
      <c r="C1415" s="14">
        <v>11.95</v>
      </c>
      <c r="D1415" s="14">
        <v>11.86</v>
      </c>
      <c r="E1415" s="14">
        <v>14.1</v>
      </c>
      <c r="F1415">
        <v>0</v>
      </c>
      <c r="G1415">
        <v>0</v>
      </c>
    </row>
    <row r="1416" spans="1:7" ht="15.75" thickBot="1" x14ac:dyDescent="0.3">
      <c r="A1416" s="12" t="s">
        <v>20</v>
      </c>
      <c r="B1416" s="13">
        <v>45565</v>
      </c>
      <c r="C1416" s="14">
        <v>11.86</v>
      </c>
      <c r="D1416" s="14">
        <v>11.83</v>
      </c>
      <c r="E1416" s="14">
        <v>14.06</v>
      </c>
      <c r="F1416">
        <v>0</v>
      </c>
      <c r="G1416">
        <v>0</v>
      </c>
    </row>
    <row r="1417" spans="1:7" ht="15.75" thickBot="1" x14ac:dyDescent="0.3">
      <c r="A1417" s="12" t="s">
        <v>20</v>
      </c>
      <c r="B1417" s="13">
        <v>45566</v>
      </c>
      <c r="C1417" s="14">
        <v>11.77</v>
      </c>
      <c r="D1417" s="14">
        <v>11.82</v>
      </c>
      <c r="E1417" s="14">
        <v>14.02</v>
      </c>
      <c r="F1417">
        <v>0</v>
      </c>
      <c r="G1417">
        <v>0</v>
      </c>
    </row>
    <row r="1418" spans="1:7" ht="15.75" thickBot="1" x14ac:dyDescent="0.3">
      <c r="A1418" s="12" t="s">
        <v>20</v>
      </c>
      <c r="B1418" s="13">
        <v>45567</v>
      </c>
      <c r="C1418" s="14">
        <v>11.68</v>
      </c>
      <c r="D1418" s="14">
        <v>11.82</v>
      </c>
      <c r="E1418" s="14">
        <v>13.98</v>
      </c>
      <c r="F1418">
        <v>0</v>
      </c>
      <c r="G1418">
        <v>0</v>
      </c>
    </row>
    <row r="1419" spans="1:7" ht="15.75" thickBot="1" x14ac:dyDescent="0.3">
      <c r="A1419" s="12" t="s">
        <v>20</v>
      </c>
      <c r="B1419" s="13">
        <v>45568</v>
      </c>
      <c r="C1419" s="14">
        <v>11.57</v>
      </c>
      <c r="D1419" s="14">
        <v>11.81</v>
      </c>
      <c r="E1419" s="14">
        <v>13.94</v>
      </c>
      <c r="F1419">
        <v>0</v>
      </c>
      <c r="G1419">
        <v>0</v>
      </c>
    </row>
    <row r="1420" spans="1:7" ht="15.75" thickBot="1" x14ac:dyDescent="0.3">
      <c r="A1420" s="12" t="s">
        <v>20</v>
      </c>
      <c r="B1420" s="13">
        <v>45569</v>
      </c>
      <c r="C1420" s="14">
        <v>11.46</v>
      </c>
      <c r="D1420" s="14">
        <v>11.8</v>
      </c>
      <c r="E1420" s="14">
        <v>13.9</v>
      </c>
      <c r="F1420">
        <v>0</v>
      </c>
      <c r="G1420">
        <v>0</v>
      </c>
    </row>
    <row r="1421" spans="1:7" ht="15.75" thickBot="1" x14ac:dyDescent="0.3">
      <c r="A1421" s="12" t="s">
        <v>20</v>
      </c>
      <c r="B1421" s="13">
        <v>45572</v>
      </c>
      <c r="C1421" s="14">
        <v>11.34</v>
      </c>
      <c r="D1421" s="14">
        <v>11.79</v>
      </c>
      <c r="E1421" s="14">
        <v>13.86</v>
      </c>
      <c r="F1421">
        <v>0</v>
      </c>
      <c r="G1421">
        <v>0</v>
      </c>
    </row>
    <row r="1422" spans="1:7" ht="15.75" thickBot="1" x14ac:dyDescent="0.3">
      <c r="A1422" s="12" t="s">
        <v>20</v>
      </c>
      <c r="B1422" s="13">
        <v>45573</v>
      </c>
      <c r="C1422" s="14">
        <v>11.24</v>
      </c>
      <c r="D1422" s="14">
        <v>11.78</v>
      </c>
      <c r="E1422" s="14">
        <v>13.81</v>
      </c>
      <c r="F1422">
        <v>0</v>
      </c>
      <c r="G1422">
        <v>0</v>
      </c>
    </row>
    <row r="1423" spans="1:7" ht="15.75" thickBot="1" x14ac:dyDescent="0.3">
      <c r="A1423" s="12" t="s">
        <v>20</v>
      </c>
      <c r="B1423" s="13">
        <v>45574</v>
      </c>
      <c r="C1423" s="14">
        <v>11.19</v>
      </c>
      <c r="D1423" s="14">
        <v>11.78</v>
      </c>
      <c r="E1423" s="14">
        <v>13.77</v>
      </c>
      <c r="F1423">
        <v>0</v>
      </c>
      <c r="G1423">
        <v>0</v>
      </c>
    </row>
    <row r="1424" spans="1:7" ht="15.75" thickBot="1" x14ac:dyDescent="0.3">
      <c r="A1424" s="12" t="s">
        <v>20</v>
      </c>
      <c r="B1424" s="13">
        <v>45575</v>
      </c>
      <c r="C1424" s="14">
        <v>11.16</v>
      </c>
      <c r="D1424" s="14">
        <v>11.77</v>
      </c>
      <c r="E1424" s="14">
        <v>13.73</v>
      </c>
      <c r="F1424">
        <v>0</v>
      </c>
      <c r="G1424">
        <v>0</v>
      </c>
    </row>
    <row r="1425" spans="1:7" ht="15.75" thickBot="1" x14ac:dyDescent="0.3">
      <c r="A1425" s="12" t="s">
        <v>20</v>
      </c>
      <c r="B1425" s="13">
        <v>45576</v>
      </c>
      <c r="C1425" s="14">
        <v>11.12</v>
      </c>
      <c r="D1425" s="14">
        <v>11.74</v>
      </c>
      <c r="E1425" s="14">
        <v>13.69</v>
      </c>
      <c r="F1425">
        <v>0</v>
      </c>
      <c r="G1425">
        <v>0</v>
      </c>
    </row>
    <row r="1426" spans="1:7" ht="15.75" thickBot="1" x14ac:dyDescent="0.3">
      <c r="A1426" s="12" t="s">
        <v>20</v>
      </c>
      <c r="B1426" s="13">
        <v>45579</v>
      </c>
      <c r="C1426" s="14">
        <v>11.09</v>
      </c>
      <c r="D1426" s="14">
        <v>11.73</v>
      </c>
      <c r="E1426" s="14">
        <v>13.65</v>
      </c>
      <c r="F1426">
        <v>0</v>
      </c>
      <c r="G1426">
        <v>0</v>
      </c>
    </row>
    <row r="1427" spans="1:7" ht="15.75" thickBot="1" x14ac:dyDescent="0.3">
      <c r="A1427" s="12" t="s">
        <v>20</v>
      </c>
      <c r="B1427" s="13">
        <v>45580</v>
      </c>
      <c r="C1427" s="14">
        <v>11.06</v>
      </c>
      <c r="D1427" s="14">
        <v>11.71</v>
      </c>
      <c r="E1427" s="14">
        <v>13.61</v>
      </c>
      <c r="F1427">
        <v>0</v>
      </c>
      <c r="G1427">
        <v>0</v>
      </c>
    </row>
    <row r="1428" spans="1:7" ht="15.75" thickBot="1" x14ac:dyDescent="0.3">
      <c r="A1428" s="12" t="s">
        <v>20</v>
      </c>
      <c r="B1428" s="13">
        <v>45581</v>
      </c>
      <c r="C1428" s="14">
        <v>11</v>
      </c>
      <c r="D1428" s="14">
        <v>11.7</v>
      </c>
      <c r="E1428" s="14">
        <v>13.57</v>
      </c>
      <c r="F1428">
        <v>0</v>
      </c>
      <c r="G1428">
        <v>0</v>
      </c>
    </row>
    <row r="1429" spans="1:7" ht="15.75" thickBot="1" x14ac:dyDescent="0.3">
      <c r="A1429" s="12" t="s">
        <v>20</v>
      </c>
      <c r="B1429" s="13">
        <v>45582</v>
      </c>
      <c r="C1429" s="14">
        <v>10.95</v>
      </c>
      <c r="D1429" s="14">
        <v>11.68</v>
      </c>
      <c r="E1429" s="14">
        <v>13.53</v>
      </c>
      <c r="F1429">
        <v>0</v>
      </c>
      <c r="G1429">
        <v>0</v>
      </c>
    </row>
    <row r="1430" spans="1:7" ht="15.75" thickBot="1" x14ac:dyDescent="0.3">
      <c r="A1430" s="12" t="s">
        <v>20</v>
      </c>
      <c r="B1430" s="13">
        <v>45583</v>
      </c>
      <c r="C1430" s="14">
        <v>10.9</v>
      </c>
      <c r="D1430" s="14">
        <v>11.66</v>
      </c>
      <c r="E1430" s="14">
        <v>13.49</v>
      </c>
      <c r="F1430">
        <v>0</v>
      </c>
      <c r="G1430">
        <v>0</v>
      </c>
    </row>
    <row r="1431" spans="1:7" ht="15.75" thickBot="1" x14ac:dyDescent="0.3">
      <c r="A1431" s="12" t="s">
        <v>20</v>
      </c>
      <c r="B1431" s="13">
        <v>45586</v>
      </c>
      <c r="C1431" s="14">
        <v>10.85</v>
      </c>
      <c r="D1431" s="14">
        <v>11.64</v>
      </c>
      <c r="E1431" s="14">
        <v>13.45</v>
      </c>
      <c r="F1431">
        <v>0</v>
      </c>
      <c r="G1431">
        <v>0</v>
      </c>
    </row>
    <row r="1432" spans="1:7" ht="15.75" thickBot="1" x14ac:dyDescent="0.3">
      <c r="A1432" s="12" t="s">
        <v>20</v>
      </c>
      <c r="B1432" s="13">
        <v>45587</v>
      </c>
      <c r="C1432" s="14">
        <v>10.79</v>
      </c>
      <c r="D1432" s="14">
        <v>11.61</v>
      </c>
      <c r="E1432" s="14">
        <v>13.4</v>
      </c>
      <c r="F1432">
        <v>0</v>
      </c>
      <c r="G1432">
        <v>0</v>
      </c>
    </row>
    <row r="1433" spans="1:7" ht="15.75" thickBot="1" x14ac:dyDescent="0.3">
      <c r="A1433" s="12" t="s">
        <v>20</v>
      </c>
      <c r="B1433" s="13">
        <v>45588</v>
      </c>
      <c r="C1433" s="14">
        <v>10.73</v>
      </c>
      <c r="D1433" s="14">
        <v>11.59</v>
      </c>
      <c r="E1433" s="14">
        <v>13.36</v>
      </c>
      <c r="F1433">
        <v>0</v>
      </c>
      <c r="G1433">
        <v>0</v>
      </c>
    </row>
    <row r="1434" spans="1:7" ht="15.75" thickBot="1" x14ac:dyDescent="0.3">
      <c r="A1434" s="12" t="s">
        <v>20</v>
      </c>
      <c r="B1434" s="13">
        <v>45589</v>
      </c>
      <c r="C1434" s="14">
        <v>10.66</v>
      </c>
      <c r="D1434" s="14">
        <v>11.57</v>
      </c>
      <c r="E1434" s="14">
        <v>13.32</v>
      </c>
      <c r="F1434">
        <v>0</v>
      </c>
      <c r="G1434">
        <v>0</v>
      </c>
    </row>
    <row r="1435" spans="1:7" ht="15.75" thickBot="1" x14ac:dyDescent="0.3">
      <c r="A1435" s="12" t="s">
        <v>20</v>
      </c>
      <c r="B1435" s="13">
        <v>45590</v>
      </c>
      <c r="C1435" s="14">
        <v>10.6</v>
      </c>
      <c r="D1435" s="14">
        <v>11.55</v>
      </c>
      <c r="E1435" s="14">
        <v>13.27</v>
      </c>
      <c r="F1435">
        <v>0</v>
      </c>
      <c r="G1435">
        <v>0</v>
      </c>
    </row>
    <row r="1436" spans="1:7" ht="15.75" thickBot="1" x14ac:dyDescent="0.3">
      <c r="A1436" s="12" t="s">
        <v>20</v>
      </c>
      <c r="B1436" s="13">
        <v>45593</v>
      </c>
      <c r="C1436" s="14">
        <v>10.56</v>
      </c>
      <c r="D1436" s="14">
        <v>11.53</v>
      </c>
      <c r="E1436" s="14">
        <v>13.23</v>
      </c>
      <c r="F1436">
        <v>0</v>
      </c>
      <c r="G1436">
        <v>0</v>
      </c>
    </row>
    <row r="1437" spans="1:7" ht="15.75" thickBot="1" x14ac:dyDescent="0.3">
      <c r="A1437" s="12" t="s">
        <v>20</v>
      </c>
      <c r="B1437" s="13">
        <v>45594</v>
      </c>
      <c r="C1437" s="14">
        <v>10.52</v>
      </c>
      <c r="D1437" s="14">
        <v>11.5</v>
      </c>
      <c r="E1437" s="14">
        <v>13.18</v>
      </c>
      <c r="F1437">
        <v>0</v>
      </c>
      <c r="G1437">
        <v>0</v>
      </c>
    </row>
    <row r="1438" spans="1:7" ht="15.75" thickBot="1" x14ac:dyDescent="0.3">
      <c r="A1438" s="12" t="s">
        <v>20</v>
      </c>
      <c r="B1438" s="13">
        <v>45595</v>
      </c>
      <c r="C1438" s="14">
        <v>10.5</v>
      </c>
      <c r="D1438" s="14">
        <v>11.47</v>
      </c>
      <c r="E1438" s="14">
        <v>13.13</v>
      </c>
      <c r="F1438">
        <v>0</v>
      </c>
      <c r="G1438">
        <v>0</v>
      </c>
    </row>
    <row r="1439" spans="1:7" ht="15.75" thickBot="1" x14ac:dyDescent="0.3">
      <c r="A1439" s="12" t="s">
        <v>20</v>
      </c>
      <c r="B1439" s="13">
        <v>45596</v>
      </c>
      <c r="C1439" s="14">
        <v>10.48</v>
      </c>
      <c r="D1439" s="14">
        <v>11.43</v>
      </c>
      <c r="E1439" s="14">
        <v>13.08</v>
      </c>
      <c r="F1439">
        <v>0</v>
      </c>
      <c r="G1439">
        <v>0</v>
      </c>
    </row>
    <row r="1440" spans="1:7" ht="15.75" thickBot="1" x14ac:dyDescent="0.3">
      <c r="A1440" s="12" t="s">
        <v>20</v>
      </c>
      <c r="B1440" s="13">
        <v>45597</v>
      </c>
      <c r="C1440" s="14">
        <v>10.46</v>
      </c>
      <c r="D1440" s="14">
        <v>11.38</v>
      </c>
      <c r="E1440" s="14">
        <v>13.03</v>
      </c>
      <c r="F1440">
        <v>0</v>
      </c>
      <c r="G1440">
        <v>0</v>
      </c>
    </row>
    <row r="1441" spans="1:7" ht="15.75" thickBot="1" x14ac:dyDescent="0.3">
      <c r="A1441" s="12" t="s">
        <v>20</v>
      </c>
      <c r="B1441" s="13">
        <v>45600</v>
      </c>
      <c r="C1441" s="14">
        <v>10.43</v>
      </c>
      <c r="D1441" s="14">
        <v>11.33</v>
      </c>
      <c r="E1441" s="14">
        <v>12.99</v>
      </c>
      <c r="F1441">
        <v>0</v>
      </c>
      <c r="G1441">
        <v>0</v>
      </c>
    </row>
    <row r="1442" spans="1:7" ht="15.75" thickBot="1" x14ac:dyDescent="0.3">
      <c r="A1442" s="12" t="s">
        <v>20</v>
      </c>
      <c r="B1442" s="13">
        <v>45601</v>
      </c>
      <c r="C1442" s="14">
        <v>10.41</v>
      </c>
      <c r="D1442" s="14">
        <v>11.27</v>
      </c>
      <c r="E1442" s="14">
        <v>12.94</v>
      </c>
      <c r="F1442">
        <v>0</v>
      </c>
      <c r="G1442">
        <v>0</v>
      </c>
    </row>
    <row r="1443" spans="1:7" ht="15.75" thickBot="1" x14ac:dyDescent="0.3">
      <c r="A1443" s="12" t="s">
        <v>20</v>
      </c>
      <c r="B1443" s="13">
        <v>45602</v>
      </c>
      <c r="C1443" s="14">
        <v>10.39</v>
      </c>
      <c r="D1443" s="14">
        <v>11.22</v>
      </c>
      <c r="E1443" s="14">
        <v>12.89</v>
      </c>
      <c r="F1443">
        <v>0</v>
      </c>
      <c r="G1443">
        <v>0</v>
      </c>
    </row>
    <row r="1444" spans="1:7" ht="15.75" thickBot="1" x14ac:dyDescent="0.3">
      <c r="A1444" s="12" t="s">
        <v>20</v>
      </c>
      <c r="B1444" s="13">
        <v>45603</v>
      </c>
      <c r="C1444" s="14">
        <v>10.39</v>
      </c>
      <c r="D1444" s="14">
        <v>11.17</v>
      </c>
      <c r="E1444" s="14">
        <v>12.85</v>
      </c>
      <c r="F1444">
        <v>0</v>
      </c>
      <c r="G1444">
        <v>0</v>
      </c>
    </row>
    <row r="1445" spans="1:7" ht="15.75" thickBot="1" x14ac:dyDescent="0.3">
      <c r="A1445" s="12" t="s">
        <v>20</v>
      </c>
      <c r="B1445" s="13">
        <v>45604</v>
      </c>
      <c r="C1445" s="14">
        <v>10.39</v>
      </c>
      <c r="D1445" s="14">
        <v>11.11</v>
      </c>
      <c r="E1445" s="14">
        <v>12.8</v>
      </c>
      <c r="F1445">
        <v>0</v>
      </c>
      <c r="G1445">
        <v>0</v>
      </c>
    </row>
    <row r="1446" spans="1:7" ht="15.75" thickBot="1" x14ac:dyDescent="0.3">
      <c r="A1446" s="12" t="s">
        <v>20</v>
      </c>
      <c r="B1446" s="13">
        <v>45607</v>
      </c>
      <c r="C1446" s="14">
        <v>10.39</v>
      </c>
      <c r="D1446" s="14">
        <v>11.07</v>
      </c>
      <c r="E1446" s="14">
        <v>12.75</v>
      </c>
      <c r="F1446">
        <v>0</v>
      </c>
      <c r="G1446">
        <v>0</v>
      </c>
    </row>
    <row r="1447" spans="1:7" ht="15.75" thickBot="1" x14ac:dyDescent="0.3">
      <c r="A1447" s="12" t="s">
        <v>20</v>
      </c>
      <c r="B1447" s="13">
        <v>45608</v>
      </c>
      <c r="C1447" s="14">
        <v>10.39</v>
      </c>
      <c r="D1447" s="14">
        <v>11.02</v>
      </c>
      <c r="E1447" s="14">
        <v>12.7</v>
      </c>
      <c r="F1447">
        <v>0</v>
      </c>
      <c r="G1447">
        <v>0</v>
      </c>
    </row>
    <row r="1448" spans="1:7" ht="15.75" thickBot="1" x14ac:dyDescent="0.3">
      <c r="A1448" s="12" t="s">
        <v>20</v>
      </c>
      <c r="B1448" s="13">
        <v>45609</v>
      </c>
      <c r="C1448" s="14">
        <v>10.42</v>
      </c>
      <c r="D1448" s="14">
        <v>10.98</v>
      </c>
      <c r="E1448" s="14">
        <v>12.65</v>
      </c>
      <c r="F1448">
        <v>0</v>
      </c>
      <c r="G1448">
        <v>0</v>
      </c>
    </row>
    <row r="1449" spans="1:7" ht="15.75" thickBot="1" x14ac:dyDescent="0.3">
      <c r="A1449" s="12" t="s">
        <v>20</v>
      </c>
      <c r="B1449" s="13">
        <v>45610</v>
      </c>
      <c r="C1449" s="14">
        <v>10.44</v>
      </c>
      <c r="D1449" s="14">
        <v>10.93</v>
      </c>
      <c r="E1449" s="14">
        <v>12.61</v>
      </c>
      <c r="F1449">
        <v>0</v>
      </c>
      <c r="G1449">
        <v>0</v>
      </c>
    </row>
    <row r="1450" spans="1:7" ht="15.75" thickBot="1" x14ac:dyDescent="0.3">
      <c r="A1450" s="12" t="s">
        <v>20</v>
      </c>
      <c r="B1450" s="13">
        <v>45611</v>
      </c>
      <c r="C1450" s="14">
        <v>10.44</v>
      </c>
      <c r="D1450" s="14">
        <v>10.88</v>
      </c>
      <c r="E1450" s="14">
        <v>12.56</v>
      </c>
      <c r="F1450">
        <v>0</v>
      </c>
      <c r="G1450">
        <v>0</v>
      </c>
    </row>
    <row r="1451" spans="1:7" ht="15.75" thickBot="1" x14ac:dyDescent="0.3">
      <c r="A1451" s="12" t="s">
        <v>20</v>
      </c>
      <c r="B1451" s="13">
        <v>45614</v>
      </c>
      <c r="C1451" s="14">
        <v>10.46</v>
      </c>
      <c r="D1451" s="14">
        <v>10.83</v>
      </c>
      <c r="E1451" s="14">
        <v>12.51</v>
      </c>
      <c r="F1451">
        <v>0</v>
      </c>
      <c r="G1451">
        <v>0</v>
      </c>
    </row>
    <row r="1452" spans="1:7" ht="15.75" thickBot="1" x14ac:dyDescent="0.3">
      <c r="A1452" s="12" t="s">
        <v>20</v>
      </c>
      <c r="B1452" s="13">
        <v>45615</v>
      </c>
      <c r="C1452" s="14">
        <v>10.49</v>
      </c>
      <c r="D1452" s="14">
        <v>10.79</v>
      </c>
      <c r="E1452" s="14">
        <v>12.47</v>
      </c>
      <c r="F1452">
        <v>0</v>
      </c>
      <c r="G1452">
        <v>0</v>
      </c>
    </row>
    <row r="1453" spans="1:7" ht="15.75" thickBot="1" x14ac:dyDescent="0.3">
      <c r="A1453" s="12" t="s">
        <v>20</v>
      </c>
      <c r="B1453" s="13">
        <v>45616</v>
      </c>
      <c r="C1453" s="14">
        <v>10.54</v>
      </c>
      <c r="D1453" s="14">
        <v>10.78</v>
      </c>
      <c r="E1453" s="14">
        <v>12.44</v>
      </c>
      <c r="F1453">
        <v>0</v>
      </c>
      <c r="G1453">
        <v>0</v>
      </c>
    </row>
    <row r="1454" spans="1:7" ht="15.75" thickBot="1" x14ac:dyDescent="0.3">
      <c r="A1454" s="12" t="s">
        <v>20</v>
      </c>
      <c r="B1454" s="13">
        <v>45617</v>
      </c>
      <c r="C1454" s="14">
        <v>10.59</v>
      </c>
      <c r="D1454" s="14">
        <v>10.77</v>
      </c>
      <c r="E1454" s="14">
        <v>12.42</v>
      </c>
      <c r="F1454">
        <v>0</v>
      </c>
      <c r="G1454">
        <v>0</v>
      </c>
    </row>
    <row r="1455" spans="1:7" ht="15.75" thickBot="1" x14ac:dyDescent="0.3">
      <c r="A1455" s="12" t="s">
        <v>20</v>
      </c>
      <c r="B1455" s="13">
        <v>45618</v>
      </c>
      <c r="C1455" s="14">
        <v>10.63</v>
      </c>
      <c r="D1455" s="14">
        <v>10.76</v>
      </c>
      <c r="E1455" s="14">
        <v>12.39</v>
      </c>
      <c r="F1455">
        <v>0</v>
      </c>
      <c r="G1455">
        <v>0</v>
      </c>
    </row>
    <row r="1456" spans="1:7" ht="15.75" thickBot="1" x14ac:dyDescent="0.3">
      <c r="A1456" s="12" t="s">
        <v>20</v>
      </c>
      <c r="B1456" s="13">
        <v>45621</v>
      </c>
      <c r="C1456" s="14">
        <v>10.66</v>
      </c>
      <c r="D1456" s="14">
        <v>10.76</v>
      </c>
      <c r="E1456" s="14">
        <v>12.37</v>
      </c>
      <c r="F1456">
        <v>0</v>
      </c>
      <c r="G1456">
        <v>0</v>
      </c>
    </row>
    <row r="1457" spans="1:7" ht="15.75" thickBot="1" x14ac:dyDescent="0.3">
      <c r="A1457" s="12" t="s">
        <v>20</v>
      </c>
      <c r="B1457" s="13">
        <v>45622</v>
      </c>
      <c r="C1457" s="14">
        <v>10.7</v>
      </c>
      <c r="D1457" s="14">
        <v>10.76</v>
      </c>
      <c r="E1457" s="14">
        <v>12.35</v>
      </c>
      <c r="F1457">
        <v>0</v>
      </c>
      <c r="G1457">
        <v>0</v>
      </c>
    </row>
    <row r="1458" spans="1:7" ht="15.75" thickBot="1" x14ac:dyDescent="0.3">
      <c r="A1458" s="12" t="s">
        <v>20</v>
      </c>
      <c r="B1458" s="13">
        <v>45623</v>
      </c>
      <c r="C1458" s="14">
        <v>10.73</v>
      </c>
      <c r="D1458" s="14">
        <v>10.76</v>
      </c>
      <c r="E1458" s="14">
        <v>12.32</v>
      </c>
      <c r="F1458">
        <v>0</v>
      </c>
      <c r="G1458">
        <v>0</v>
      </c>
    </row>
    <row r="1459" spans="1:7" ht="15.75" thickBot="1" x14ac:dyDescent="0.3">
      <c r="A1459" s="12" t="s">
        <v>20</v>
      </c>
      <c r="B1459" s="13">
        <v>45624</v>
      </c>
      <c r="C1459" s="14">
        <v>10.76</v>
      </c>
      <c r="D1459" s="14">
        <v>10.75</v>
      </c>
      <c r="E1459" s="14">
        <v>12.29</v>
      </c>
      <c r="F1459">
        <v>0</v>
      </c>
      <c r="G1459">
        <v>0</v>
      </c>
    </row>
    <row r="1460" spans="1:7" ht="15.75" thickBot="1" x14ac:dyDescent="0.3">
      <c r="A1460" s="12" t="s">
        <v>20</v>
      </c>
      <c r="B1460" s="13">
        <v>45625</v>
      </c>
      <c r="C1460" s="14">
        <v>10.79</v>
      </c>
      <c r="D1460" s="14">
        <v>10.74</v>
      </c>
      <c r="E1460" s="14">
        <v>12.26</v>
      </c>
      <c r="F1460">
        <v>0</v>
      </c>
      <c r="G1460">
        <v>0</v>
      </c>
    </row>
    <row r="1461" spans="1:7" ht="15.75" thickBot="1" x14ac:dyDescent="0.3">
      <c r="A1461" s="12" t="s">
        <v>20</v>
      </c>
      <c r="B1461" s="13">
        <v>45628</v>
      </c>
      <c r="C1461" s="14">
        <v>10.82</v>
      </c>
      <c r="D1461" s="14">
        <v>10.73</v>
      </c>
      <c r="E1461" s="14">
        <v>12.24</v>
      </c>
      <c r="F1461">
        <v>0</v>
      </c>
      <c r="G1461">
        <v>0</v>
      </c>
    </row>
    <row r="1462" spans="1:7" ht="15.75" thickBot="1" x14ac:dyDescent="0.3">
      <c r="A1462" s="12" t="s">
        <v>20</v>
      </c>
      <c r="B1462" s="13">
        <v>45629</v>
      </c>
      <c r="C1462" s="14">
        <v>10.85</v>
      </c>
      <c r="D1462" s="14">
        <v>10.72</v>
      </c>
      <c r="E1462" s="14">
        <v>12.21</v>
      </c>
      <c r="F1462">
        <v>0</v>
      </c>
      <c r="G1462">
        <v>0</v>
      </c>
    </row>
    <row r="1463" spans="1:7" ht="15.75" thickBot="1" x14ac:dyDescent="0.3">
      <c r="A1463" s="12" t="s">
        <v>20</v>
      </c>
      <c r="B1463" s="13">
        <v>45630</v>
      </c>
      <c r="C1463" s="14">
        <v>10.85</v>
      </c>
      <c r="D1463" s="14">
        <v>10.7</v>
      </c>
      <c r="E1463" s="14">
        <v>12.18</v>
      </c>
      <c r="F1463">
        <v>0</v>
      </c>
      <c r="G1463">
        <v>0</v>
      </c>
    </row>
    <row r="1464" spans="1:7" ht="15.75" thickBot="1" x14ac:dyDescent="0.3">
      <c r="A1464" s="12" t="s">
        <v>20</v>
      </c>
      <c r="B1464" s="13">
        <v>45631</v>
      </c>
      <c r="C1464" s="14">
        <v>10.85</v>
      </c>
      <c r="D1464" s="14">
        <v>10.69</v>
      </c>
      <c r="E1464" s="14">
        <v>12.16</v>
      </c>
      <c r="F1464">
        <v>0</v>
      </c>
      <c r="G1464">
        <v>0</v>
      </c>
    </row>
    <row r="1465" spans="1:7" ht="15.75" thickBot="1" x14ac:dyDescent="0.3">
      <c r="A1465" s="12" t="s">
        <v>20</v>
      </c>
      <c r="B1465" s="13">
        <v>45632</v>
      </c>
      <c r="C1465" s="14">
        <v>10.85</v>
      </c>
      <c r="D1465" s="14">
        <v>10.67</v>
      </c>
      <c r="E1465" s="14">
        <v>12.14</v>
      </c>
      <c r="F1465">
        <v>0</v>
      </c>
      <c r="G1465">
        <v>0</v>
      </c>
    </row>
    <row r="1466" spans="1:7" ht="15.75" thickBot="1" x14ac:dyDescent="0.3">
      <c r="A1466" s="12" t="s">
        <v>20</v>
      </c>
      <c r="B1466" s="13">
        <v>45635</v>
      </c>
      <c r="C1466" s="14">
        <v>10.85</v>
      </c>
      <c r="D1466" s="14">
        <v>10.66</v>
      </c>
      <c r="E1466" s="14">
        <v>12.12</v>
      </c>
      <c r="F1466">
        <v>0</v>
      </c>
      <c r="G1466">
        <v>0</v>
      </c>
    </row>
    <row r="1467" spans="1:7" ht="15.75" thickBot="1" x14ac:dyDescent="0.3">
      <c r="A1467" s="12" t="s">
        <v>20</v>
      </c>
      <c r="B1467" s="13">
        <v>45636</v>
      </c>
      <c r="C1467" s="14">
        <v>10.85</v>
      </c>
      <c r="D1467" s="14">
        <v>10.65</v>
      </c>
      <c r="E1467" s="14">
        <v>12.1</v>
      </c>
      <c r="F1467">
        <v>0</v>
      </c>
      <c r="G1467">
        <v>0</v>
      </c>
    </row>
    <row r="1468" spans="1:7" ht="15.75" thickBot="1" x14ac:dyDescent="0.3">
      <c r="A1468" s="12" t="s">
        <v>20</v>
      </c>
      <c r="B1468" s="13">
        <v>45637</v>
      </c>
      <c r="C1468" s="14">
        <v>10.84</v>
      </c>
      <c r="D1468" s="14">
        <v>10.64</v>
      </c>
      <c r="E1468" s="14">
        <v>12.07</v>
      </c>
      <c r="F1468">
        <v>0</v>
      </c>
      <c r="G1468">
        <v>0</v>
      </c>
    </row>
    <row r="1469" spans="1:7" ht="15.75" thickBot="1" x14ac:dyDescent="0.3">
      <c r="A1469" s="12" t="s">
        <v>20</v>
      </c>
      <c r="B1469" s="13">
        <v>45638</v>
      </c>
      <c r="C1469" s="14">
        <v>10.83</v>
      </c>
      <c r="D1469" s="14">
        <v>10.64</v>
      </c>
      <c r="E1469" s="14">
        <v>12.05</v>
      </c>
      <c r="F1469">
        <v>0</v>
      </c>
      <c r="G1469">
        <v>0</v>
      </c>
    </row>
    <row r="1470" spans="1:7" ht="15.75" thickBot="1" x14ac:dyDescent="0.3">
      <c r="A1470" s="12" t="s">
        <v>20</v>
      </c>
      <c r="B1470" s="13">
        <v>45639</v>
      </c>
      <c r="C1470" s="14">
        <v>10.83</v>
      </c>
      <c r="D1470" s="14">
        <v>10.63</v>
      </c>
      <c r="E1470" s="14">
        <v>12.03</v>
      </c>
      <c r="F1470">
        <v>0</v>
      </c>
      <c r="G1470">
        <v>0</v>
      </c>
    </row>
    <row r="1471" spans="1:7" ht="15.75" thickBot="1" x14ac:dyDescent="0.3">
      <c r="A1471" s="12" t="s">
        <v>20</v>
      </c>
      <c r="B1471" s="13">
        <v>45642</v>
      </c>
      <c r="C1471" s="14">
        <v>10.82</v>
      </c>
      <c r="D1471" s="14">
        <v>10.62</v>
      </c>
      <c r="E1471" s="14">
        <v>12</v>
      </c>
      <c r="F1471">
        <v>0</v>
      </c>
      <c r="G1471">
        <v>0</v>
      </c>
    </row>
    <row r="1472" spans="1:7" ht="15.75" thickBot="1" x14ac:dyDescent="0.3">
      <c r="A1472" s="12" t="s">
        <v>20</v>
      </c>
      <c r="B1472" s="13">
        <v>45643</v>
      </c>
      <c r="C1472" s="14">
        <v>10.81</v>
      </c>
      <c r="D1472" s="14">
        <v>10.61</v>
      </c>
      <c r="E1472" s="14">
        <v>11.98</v>
      </c>
      <c r="F1472">
        <v>0</v>
      </c>
      <c r="G1472">
        <v>0</v>
      </c>
    </row>
    <row r="1473" spans="1:7" ht="15.75" thickBot="1" x14ac:dyDescent="0.3">
      <c r="A1473" s="12" t="s">
        <v>20</v>
      </c>
      <c r="B1473" s="13">
        <v>45644</v>
      </c>
      <c r="C1473" s="14">
        <v>10.77</v>
      </c>
      <c r="D1473" s="14">
        <v>10.61</v>
      </c>
      <c r="E1473" s="14">
        <v>11.95</v>
      </c>
      <c r="F1473">
        <v>0</v>
      </c>
      <c r="G1473">
        <v>0</v>
      </c>
    </row>
    <row r="1474" spans="1:7" ht="15.75" thickBot="1" x14ac:dyDescent="0.3">
      <c r="A1474" s="12" t="s">
        <v>20</v>
      </c>
      <c r="B1474" s="13">
        <v>45645</v>
      </c>
      <c r="C1474" s="14">
        <v>10.73</v>
      </c>
      <c r="D1474" s="14">
        <v>10.6</v>
      </c>
      <c r="E1474" s="14">
        <v>11.93</v>
      </c>
      <c r="F1474">
        <v>0</v>
      </c>
      <c r="G1474">
        <v>0</v>
      </c>
    </row>
    <row r="1475" spans="1:7" ht="15.75" thickBot="1" x14ac:dyDescent="0.3">
      <c r="A1475" s="12" t="s">
        <v>20</v>
      </c>
      <c r="B1475" s="13">
        <v>45646</v>
      </c>
      <c r="C1475" s="14">
        <v>10.69</v>
      </c>
      <c r="D1475" s="14">
        <v>10.59</v>
      </c>
      <c r="E1475" s="14">
        <v>11.9</v>
      </c>
      <c r="F1475">
        <v>0</v>
      </c>
      <c r="G1475">
        <v>0</v>
      </c>
    </row>
    <row r="1476" spans="1:7" ht="15.75" thickBot="1" x14ac:dyDescent="0.3">
      <c r="A1476" s="12" t="s">
        <v>20</v>
      </c>
      <c r="B1476" s="13">
        <v>45649</v>
      </c>
      <c r="C1476" s="14">
        <v>10.66</v>
      </c>
      <c r="D1476" s="14">
        <v>10.59</v>
      </c>
      <c r="E1476" s="14">
        <v>11.87</v>
      </c>
      <c r="F1476">
        <v>0</v>
      </c>
      <c r="G1476">
        <v>0</v>
      </c>
    </row>
    <row r="1477" spans="1:7" ht="15.75" thickBot="1" x14ac:dyDescent="0.3">
      <c r="A1477" s="12" t="s">
        <v>20</v>
      </c>
      <c r="B1477" s="13">
        <v>45650</v>
      </c>
      <c r="C1477" s="14">
        <v>10.62</v>
      </c>
      <c r="D1477" s="14">
        <v>10.58</v>
      </c>
      <c r="E1477" s="14">
        <v>11.84</v>
      </c>
      <c r="F1477">
        <v>0</v>
      </c>
      <c r="G1477">
        <v>0</v>
      </c>
    </row>
    <row r="1478" spans="1:7" ht="15.75" thickBot="1" x14ac:dyDescent="0.3">
      <c r="A1478" s="12" t="s">
        <v>20</v>
      </c>
      <c r="B1478" s="13">
        <v>45651</v>
      </c>
      <c r="C1478" s="14">
        <v>10.58</v>
      </c>
      <c r="D1478" s="14">
        <v>10.59</v>
      </c>
      <c r="E1478" s="14">
        <v>11.82</v>
      </c>
      <c r="F1478">
        <v>0</v>
      </c>
      <c r="G1478">
        <v>0</v>
      </c>
    </row>
    <row r="1479" spans="1:7" ht="15.75" thickBot="1" x14ac:dyDescent="0.3">
      <c r="A1479" s="12" t="s">
        <v>20</v>
      </c>
      <c r="B1479" s="13">
        <v>45652</v>
      </c>
      <c r="C1479" s="14">
        <v>10.55</v>
      </c>
      <c r="D1479" s="14">
        <v>10.59</v>
      </c>
      <c r="E1479" s="14">
        <v>11.79</v>
      </c>
      <c r="F1479">
        <v>0</v>
      </c>
      <c r="G1479">
        <v>0</v>
      </c>
    </row>
    <row r="1480" spans="1:7" ht="15.75" thickBot="1" x14ac:dyDescent="0.3">
      <c r="A1480" s="12" t="s">
        <v>20</v>
      </c>
      <c r="B1480" s="13">
        <v>45653</v>
      </c>
      <c r="C1480" s="14">
        <v>10.51</v>
      </c>
      <c r="D1480" s="14">
        <v>10.58</v>
      </c>
      <c r="E1480" s="14">
        <v>11.76</v>
      </c>
      <c r="F1480">
        <v>0</v>
      </c>
      <c r="G1480">
        <v>0</v>
      </c>
    </row>
    <row r="1481" spans="1:7" ht="15.75" thickBot="1" x14ac:dyDescent="0.3">
      <c r="A1481" s="12" t="s">
        <v>20</v>
      </c>
      <c r="B1481" s="13">
        <v>45656</v>
      </c>
      <c r="C1481" s="14">
        <v>10.48</v>
      </c>
      <c r="D1481" s="14">
        <v>10.59</v>
      </c>
      <c r="E1481" s="14">
        <v>11.74</v>
      </c>
      <c r="F1481">
        <v>0</v>
      </c>
      <c r="G1481">
        <v>0</v>
      </c>
    </row>
    <row r="1482" spans="1:7" ht="15.75" thickBot="1" x14ac:dyDescent="0.3">
      <c r="A1482" s="12" t="s">
        <v>20</v>
      </c>
      <c r="B1482" s="13">
        <v>45657</v>
      </c>
      <c r="C1482" s="14">
        <v>10.45</v>
      </c>
      <c r="D1482" s="14">
        <v>10.59</v>
      </c>
      <c r="E1482" s="14">
        <v>11.71</v>
      </c>
      <c r="F1482">
        <v>0</v>
      </c>
      <c r="G1482">
        <v>0</v>
      </c>
    </row>
    <row r="1483" spans="1:7" ht="15.75" thickBot="1" x14ac:dyDescent="0.3">
      <c r="A1483" s="12" t="s">
        <v>20</v>
      </c>
      <c r="B1483" s="13">
        <v>45659</v>
      </c>
      <c r="C1483" s="14">
        <v>10.45</v>
      </c>
      <c r="D1483" s="14">
        <v>10.59</v>
      </c>
      <c r="E1483" s="14">
        <v>11.68</v>
      </c>
      <c r="F1483">
        <v>0</v>
      </c>
      <c r="G1483">
        <v>0</v>
      </c>
    </row>
    <row r="1484" spans="1:7" ht="15.75" thickBot="1" x14ac:dyDescent="0.3">
      <c r="A1484" s="12" t="s">
        <v>20</v>
      </c>
      <c r="B1484" s="13">
        <v>45660</v>
      </c>
      <c r="C1484" s="14">
        <v>10.43</v>
      </c>
      <c r="D1484" s="14">
        <v>10.6</v>
      </c>
      <c r="E1484" s="14">
        <v>11.65</v>
      </c>
      <c r="F1484">
        <v>0</v>
      </c>
      <c r="G1484">
        <v>0</v>
      </c>
    </row>
    <row r="1485" spans="1:7" ht="15.75" thickBot="1" x14ac:dyDescent="0.3">
      <c r="A1485" s="12" t="s">
        <v>20</v>
      </c>
      <c r="B1485" s="13">
        <v>45663</v>
      </c>
      <c r="C1485" s="14">
        <v>10.42</v>
      </c>
      <c r="D1485" s="14">
        <v>10.6</v>
      </c>
      <c r="E1485" s="14">
        <v>11.62</v>
      </c>
      <c r="F1485">
        <v>0</v>
      </c>
      <c r="G1485">
        <v>0</v>
      </c>
    </row>
    <row r="1486" spans="1:7" ht="15.75" thickBot="1" x14ac:dyDescent="0.3">
      <c r="A1486" s="12" t="s">
        <v>20</v>
      </c>
      <c r="B1486" s="13">
        <v>45664</v>
      </c>
      <c r="C1486" s="14">
        <v>10.4</v>
      </c>
      <c r="D1486" s="14">
        <v>10.6</v>
      </c>
      <c r="E1486" s="14">
        <v>11.59</v>
      </c>
      <c r="F1486">
        <v>0</v>
      </c>
      <c r="G1486">
        <v>0</v>
      </c>
    </row>
    <row r="1487" spans="1:7" ht="15.75" thickBot="1" x14ac:dyDescent="0.3">
      <c r="A1487" s="12" t="s">
        <v>20</v>
      </c>
      <c r="B1487" s="13">
        <v>45665</v>
      </c>
      <c r="C1487" s="14">
        <v>10.39</v>
      </c>
      <c r="D1487" s="14">
        <v>10.6</v>
      </c>
      <c r="E1487" s="14">
        <v>11.56</v>
      </c>
      <c r="F1487">
        <v>0</v>
      </c>
      <c r="G1487">
        <v>0</v>
      </c>
    </row>
    <row r="1488" spans="1:7" ht="15.75" thickBot="1" x14ac:dyDescent="0.3">
      <c r="A1488" s="12" t="s">
        <v>20</v>
      </c>
      <c r="B1488" s="13">
        <v>45666</v>
      </c>
      <c r="C1488" s="14">
        <v>10.38</v>
      </c>
      <c r="D1488" s="14">
        <v>10.59</v>
      </c>
      <c r="E1488" s="14">
        <v>11.53</v>
      </c>
      <c r="F1488">
        <v>0</v>
      </c>
      <c r="G1488">
        <v>0</v>
      </c>
    </row>
    <row r="1489" spans="1:7" ht="15.75" thickBot="1" x14ac:dyDescent="0.3">
      <c r="A1489" s="12" t="s">
        <v>20</v>
      </c>
      <c r="B1489" s="13">
        <v>45667</v>
      </c>
      <c r="C1489" s="14">
        <v>10.35</v>
      </c>
      <c r="D1489" s="14">
        <v>10.58</v>
      </c>
      <c r="E1489" s="14">
        <v>11.5</v>
      </c>
      <c r="F1489">
        <v>0</v>
      </c>
      <c r="G1489">
        <v>0</v>
      </c>
    </row>
    <row r="1490" spans="1:7" ht="15.75" thickBot="1" x14ac:dyDescent="0.3">
      <c r="A1490" s="12" t="s">
        <v>20</v>
      </c>
      <c r="B1490" s="13">
        <v>45670</v>
      </c>
      <c r="C1490" s="14">
        <v>10.3</v>
      </c>
      <c r="D1490" s="14">
        <v>10.56</v>
      </c>
      <c r="E1490" s="14">
        <v>11.47</v>
      </c>
      <c r="F1490">
        <v>0</v>
      </c>
      <c r="G1490">
        <v>0</v>
      </c>
    </row>
    <row r="1491" spans="1:7" ht="15.75" thickBot="1" x14ac:dyDescent="0.3">
      <c r="A1491" s="12" t="s">
        <v>22</v>
      </c>
      <c r="B1491" s="13">
        <v>45517</v>
      </c>
      <c r="C1491" s="14">
        <v>18.91</v>
      </c>
      <c r="D1491" s="14">
        <v>22.2</v>
      </c>
      <c r="E1491" s="14">
        <v>24.78</v>
      </c>
      <c r="F1491">
        <v>0</v>
      </c>
      <c r="G1491">
        <v>0</v>
      </c>
    </row>
    <row r="1492" spans="1:7" ht="15.75" thickBot="1" x14ac:dyDescent="0.3">
      <c r="A1492" s="12" t="s">
        <v>22</v>
      </c>
      <c r="B1492" s="13">
        <v>45518</v>
      </c>
      <c r="C1492" s="14">
        <v>18.75</v>
      </c>
      <c r="D1492" s="14">
        <v>22.04</v>
      </c>
      <c r="E1492" s="14">
        <v>24.73</v>
      </c>
      <c r="F1492">
        <v>0</v>
      </c>
      <c r="G1492">
        <v>0</v>
      </c>
    </row>
    <row r="1493" spans="1:7" ht="15.75" thickBot="1" x14ac:dyDescent="0.3">
      <c r="A1493" s="12" t="s">
        <v>22</v>
      </c>
      <c r="B1493" s="13">
        <v>45519</v>
      </c>
      <c r="C1493" s="14">
        <v>18.579999999999998</v>
      </c>
      <c r="D1493" s="14">
        <v>21.88</v>
      </c>
      <c r="E1493" s="14">
        <v>24.68</v>
      </c>
      <c r="F1493">
        <v>0</v>
      </c>
      <c r="G1493">
        <v>0</v>
      </c>
    </row>
    <row r="1494" spans="1:7" ht="15.75" thickBot="1" x14ac:dyDescent="0.3">
      <c r="A1494" s="12" t="s">
        <v>22</v>
      </c>
      <c r="B1494" s="13">
        <v>45520</v>
      </c>
      <c r="C1494" s="14">
        <v>18.510000000000002</v>
      </c>
      <c r="D1494" s="14">
        <v>21.74</v>
      </c>
      <c r="E1494" s="14">
        <v>24.64</v>
      </c>
      <c r="F1494">
        <v>0</v>
      </c>
      <c r="G1494">
        <v>0</v>
      </c>
    </row>
    <row r="1495" spans="1:7" ht="15.75" thickBot="1" x14ac:dyDescent="0.3">
      <c r="A1495" s="12" t="s">
        <v>22</v>
      </c>
      <c r="B1495" s="13">
        <v>45523</v>
      </c>
      <c r="C1495" s="14">
        <v>18.46</v>
      </c>
      <c r="D1495" s="14">
        <v>21.61</v>
      </c>
      <c r="E1495" s="14">
        <v>24.6</v>
      </c>
      <c r="F1495">
        <v>0</v>
      </c>
      <c r="G1495">
        <v>0</v>
      </c>
    </row>
    <row r="1496" spans="1:7" ht="15.75" thickBot="1" x14ac:dyDescent="0.3">
      <c r="A1496" s="12" t="s">
        <v>22</v>
      </c>
      <c r="B1496" s="13">
        <v>45524</v>
      </c>
      <c r="C1496" s="14">
        <v>18.510000000000002</v>
      </c>
      <c r="D1496" s="14">
        <v>21.51</v>
      </c>
      <c r="E1496" s="14">
        <v>24.56</v>
      </c>
      <c r="F1496">
        <v>0</v>
      </c>
      <c r="G1496">
        <v>0</v>
      </c>
    </row>
    <row r="1497" spans="1:7" ht="15.75" thickBot="1" x14ac:dyDescent="0.3">
      <c r="A1497" s="12" t="s">
        <v>22</v>
      </c>
      <c r="B1497" s="13">
        <v>45525</v>
      </c>
      <c r="C1497" s="14">
        <v>18.55</v>
      </c>
      <c r="D1497" s="14">
        <v>21.42</v>
      </c>
      <c r="E1497" s="14">
        <v>24.54</v>
      </c>
      <c r="F1497">
        <v>0</v>
      </c>
      <c r="G1497">
        <v>0</v>
      </c>
    </row>
    <row r="1498" spans="1:7" ht="15.75" thickBot="1" x14ac:dyDescent="0.3">
      <c r="A1498" s="12" t="s">
        <v>22</v>
      </c>
      <c r="B1498" s="13">
        <v>45526</v>
      </c>
      <c r="C1498" s="14">
        <v>18.62</v>
      </c>
      <c r="D1498" s="14">
        <v>21.32</v>
      </c>
      <c r="E1498" s="14">
        <v>24.51</v>
      </c>
      <c r="F1498">
        <v>0</v>
      </c>
      <c r="G1498">
        <v>0</v>
      </c>
    </row>
    <row r="1499" spans="1:7" ht="15.75" thickBot="1" x14ac:dyDescent="0.3">
      <c r="A1499" s="12" t="s">
        <v>22</v>
      </c>
      <c r="B1499" s="13">
        <v>45527</v>
      </c>
      <c r="C1499" s="14">
        <v>18.7</v>
      </c>
      <c r="D1499" s="14">
        <v>21.24</v>
      </c>
      <c r="E1499" s="14">
        <v>24.49</v>
      </c>
      <c r="F1499">
        <v>0</v>
      </c>
      <c r="G1499">
        <v>0</v>
      </c>
    </row>
    <row r="1500" spans="1:7" ht="15.75" thickBot="1" x14ac:dyDescent="0.3">
      <c r="A1500" s="12" t="s">
        <v>22</v>
      </c>
      <c r="B1500" s="13">
        <v>45530</v>
      </c>
      <c r="C1500" s="14">
        <v>18.82</v>
      </c>
      <c r="D1500" s="14">
        <v>21.18</v>
      </c>
      <c r="E1500" s="14">
        <v>24.47</v>
      </c>
      <c r="F1500">
        <v>0</v>
      </c>
      <c r="G1500">
        <v>0</v>
      </c>
    </row>
    <row r="1501" spans="1:7" ht="15.75" thickBot="1" x14ac:dyDescent="0.3">
      <c r="A1501" s="12" t="s">
        <v>22</v>
      </c>
      <c r="B1501" s="13">
        <v>45531</v>
      </c>
      <c r="C1501" s="14">
        <v>18.96</v>
      </c>
      <c r="D1501" s="14">
        <v>21.12</v>
      </c>
      <c r="E1501" s="14">
        <v>24.45</v>
      </c>
      <c r="F1501">
        <v>0</v>
      </c>
      <c r="G1501">
        <v>0</v>
      </c>
    </row>
    <row r="1502" spans="1:7" ht="15.75" thickBot="1" x14ac:dyDescent="0.3">
      <c r="A1502" s="12" t="s">
        <v>22</v>
      </c>
      <c r="B1502" s="13">
        <v>45532</v>
      </c>
      <c r="C1502" s="14">
        <v>19.100000000000001</v>
      </c>
      <c r="D1502" s="14">
        <v>21.06</v>
      </c>
      <c r="E1502" s="14">
        <v>24.43</v>
      </c>
      <c r="F1502">
        <v>0</v>
      </c>
      <c r="G1502">
        <v>0</v>
      </c>
    </row>
    <row r="1503" spans="1:7" ht="15.75" thickBot="1" x14ac:dyDescent="0.3">
      <c r="A1503" s="12" t="s">
        <v>22</v>
      </c>
      <c r="B1503" s="13">
        <v>45533</v>
      </c>
      <c r="C1503" s="14">
        <v>19.29</v>
      </c>
      <c r="D1503" s="14">
        <v>21</v>
      </c>
      <c r="E1503" s="14">
        <v>24.41</v>
      </c>
      <c r="F1503">
        <v>0</v>
      </c>
      <c r="G1503">
        <v>0</v>
      </c>
    </row>
    <row r="1504" spans="1:7" ht="15.75" thickBot="1" x14ac:dyDescent="0.3">
      <c r="A1504" s="12" t="s">
        <v>22</v>
      </c>
      <c r="B1504" s="13">
        <v>45534</v>
      </c>
      <c r="C1504" s="14">
        <v>19.47</v>
      </c>
      <c r="D1504" s="14">
        <v>20.95</v>
      </c>
      <c r="E1504" s="14">
        <v>24.38</v>
      </c>
      <c r="F1504">
        <v>0</v>
      </c>
      <c r="G1504">
        <v>0</v>
      </c>
    </row>
    <row r="1505" spans="1:7" ht="15.75" thickBot="1" x14ac:dyDescent="0.3">
      <c r="A1505" s="12" t="s">
        <v>22</v>
      </c>
      <c r="B1505" s="13">
        <v>45539</v>
      </c>
      <c r="C1505" s="14">
        <v>19.739999999999998</v>
      </c>
      <c r="D1505" s="14">
        <v>20.92</v>
      </c>
      <c r="E1505" s="14">
        <v>24.36</v>
      </c>
      <c r="F1505">
        <v>0</v>
      </c>
      <c r="G1505">
        <v>0</v>
      </c>
    </row>
    <row r="1506" spans="1:7" ht="15.75" thickBot="1" x14ac:dyDescent="0.3">
      <c r="A1506" s="12" t="s">
        <v>22</v>
      </c>
      <c r="B1506" s="13">
        <v>45540</v>
      </c>
      <c r="C1506" s="14">
        <v>19.96</v>
      </c>
      <c r="D1506" s="14">
        <v>20.87</v>
      </c>
      <c r="E1506" s="14">
        <v>24.34</v>
      </c>
      <c r="F1506">
        <v>0</v>
      </c>
      <c r="G1506">
        <v>0</v>
      </c>
    </row>
    <row r="1507" spans="1:7" ht="15.75" thickBot="1" x14ac:dyDescent="0.3">
      <c r="A1507" s="12" t="s">
        <v>22</v>
      </c>
      <c r="B1507" s="13">
        <v>45541</v>
      </c>
      <c r="C1507" s="14">
        <v>20.149999999999999</v>
      </c>
      <c r="D1507" s="14">
        <v>20.82</v>
      </c>
      <c r="E1507" s="14">
        <v>24.32</v>
      </c>
      <c r="F1507">
        <v>0</v>
      </c>
      <c r="G1507">
        <v>0</v>
      </c>
    </row>
    <row r="1508" spans="1:7" ht="15.75" thickBot="1" x14ac:dyDescent="0.3">
      <c r="A1508" s="12" t="s">
        <v>22</v>
      </c>
      <c r="B1508" s="13">
        <v>45544</v>
      </c>
      <c r="C1508" s="14">
        <v>20.37</v>
      </c>
      <c r="D1508" s="14">
        <v>20.77</v>
      </c>
      <c r="E1508" s="14">
        <v>24.29</v>
      </c>
      <c r="F1508">
        <v>0</v>
      </c>
      <c r="G1508">
        <v>0</v>
      </c>
    </row>
    <row r="1509" spans="1:7" ht="15.75" thickBot="1" x14ac:dyDescent="0.3">
      <c r="A1509" s="12" t="s">
        <v>22</v>
      </c>
      <c r="B1509" s="13">
        <v>45545</v>
      </c>
      <c r="C1509" s="14">
        <v>20.53</v>
      </c>
      <c r="D1509" s="14">
        <v>20.71</v>
      </c>
      <c r="E1509" s="14">
        <v>24.26</v>
      </c>
      <c r="F1509">
        <v>0</v>
      </c>
      <c r="G1509">
        <v>0</v>
      </c>
    </row>
    <row r="1510" spans="1:7" ht="15.75" thickBot="1" x14ac:dyDescent="0.3">
      <c r="A1510" s="12" t="s">
        <v>22</v>
      </c>
      <c r="B1510" s="13">
        <v>45546</v>
      </c>
      <c r="C1510" s="14">
        <v>20.71</v>
      </c>
      <c r="D1510" s="14">
        <v>20.66</v>
      </c>
      <c r="E1510" s="14">
        <v>24.23</v>
      </c>
      <c r="F1510">
        <v>0</v>
      </c>
      <c r="G1510">
        <v>0</v>
      </c>
    </row>
    <row r="1511" spans="1:7" ht="15.75" thickBot="1" x14ac:dyDescent="0.3">
      <c r="A1511" s="12" t="s">
        <v>22</v>
      </c>
      <c r="B1511" s="13">
        <v>45547</v>
      </c>
      <c r="C1511" s="14">
        <v>20.86</v>
      </c>
      <c r="D1511" s="14">
        <v>20.59</v>
      </c>
      <c r="E1511" s="14">
        <v>24.2</v>
      </c>
      <c r="F1511">
        <v>0</v>
      </c>
      <c r="G1511">
        <v>0</v>
      </c>
    </row>
    <row r="1512" spans="1:7" ht="15.75" thickBot="1" x14ac:dyDescent="0.3">
      <c r="A1512" s="12" t="s">
        <v>22</v>
      </c>
      <c r="B1512" s="13">
        <v>45548</v>
      </c>
      <c r="C1512" s="14">
        <v>21.04</v>
      </c>
      <c r="D1512" s="14">
        <v>20.53</v>
      </c>
      <c r="E1512" s="14">
        <v>24.18</v>
      </c>
      <c r="F1512">
        <v>0</v>
      </c>
      <c r="G1512">
        <v>0</v>
      </c>
    </row>
    <row r="1513" spans="1:7" ht="15.75" thickBot="1" x14ac:dyDescent="0.3">
      <c r="A1513" s="12" t="s">
        <v>22</v>
      </c>
      <c r="B1513" s="13">
        <v>45551</v>
      </c>
      <c r="C1513" s="14">
        <v>21.19</v>
      </c>
      <c r="D1513" s="14">
        <v>20.47</v>
      </c>
      <c r="E1513" s="14">
        <v>24.14</v>
      </c>
      <c r="F1513">
        <v>0</v>
      </c>
      <c r="G1513">
        <v>0</v>
      </c>
    </row>
    <row r="1514" spans="1:7" ht="15.75" thickBot="1" x14ac:dyDescent="0.3">
      <c r="A1514" s="12" t="s">
        <v>22</v>
      </c>
      <c r="B1514" s="13">
        <v>45552</v>
      </c>
      <c r="C1514" s="14">
        <v>21.34</v>
      </c>
      <c r="D1514" s="14">
        <v>20.43</v>
      </c>
      <c r="E1514" s="14">
        <v>24.1</v>
      </c>
      <c r="F1514">
        <v>0</v>
      </c>
      <c r="G1514">
        <v>0</v>
      </c>
    </row>
    <row r="1515" spans="1:7" ht="15.75" thickBot="1" x14ac:dyDescent="0.3">
      <c r="A1515" s="12" t="s">
        <v>22</v>
      </c>
      <c r="B1515" s="13">
        <v>45553</v>
      </c>
      <c r="C1515" s="14">
        <v>21.47</v>
      </c>
      <c r="D1515" s="14">
        <v>20.399999999999999</v>
      </c>
      <c r="E1515" s="14">
        <v>24.07</v>
      </c>
      <c r="F1515">
        <v>0</v>
      </c>
      <c r="G1515">
        <v>0</v>
      </c>
    </row>
    <row r="1516" spans="1:7" ht="15.75" thickBot="1" x14ac:dyDescent="0.3">
      <c r="A1516" s="12" t="s">
        <v>22</v>
      </c>
      <c r="B1516" s="13">
        <v>45554</v>
      </c>
      <c r="C1516" s="14">
        <v>21.57</v>
      </c>
      <c r="D1516" s="14">
        <v>20.38</v>
      </c>
      <c r="E1516" s="14">
        <v>24.04</v>
      </c>
      <c r="F1516">
        <v>0</v>
      </c>
      <c r="G1516">
        <v>0</v>
      </c>
    </row>
    <row r="1517" spans="1:7" ht="15.75" thickBot="1" x14ac:dyDescent="0.3">
      <c r="A1517" s="12" t="s">
        <v>22</v>
      </c>
      <c r="B1517" s="13">
        <v>45555</v>
      </c>
      <c r="C1517" s="14">
        <v>21.63</v>
      </c>
      <c r="D1517" s="14">
        <v>20.36</v>
      </c>
      <c r="E1517" s="14">
        <v>24.01</v>
      </c>
      <c r="F1517">
        <v>0</v>
      </c>
      <c r="G1517">
        <v>0</v>
      </c>
    </row>
    <row r="1518" spans="1:7" ht="15.75" thickBot="1" x14ac:dyDescent="0.3">
      <c r="A1518" s="12" t="s">
        <v>22</v>
      </c>
      <c r="B1518" s="13">
        <v>45558</v>
      </c>
      <c r="C1518" s="14">
        <v>21.67</v>
      </c>
      <c r="D1518" s="14">
        <v>20.329999999999998</v>
      </c>
      <c r="E1518" s="14">
        <v>23.97</v>
      </c>
      <c r="F1518">
        <v>0</v>
      </c>
      <c r="G1518">
        <v>0</v>
      </c>
    </row>
    <row r="1519" spans="1:7" ht="15.75" thickBot="1" x14ac:dyDescent="0.3">
      <c r="A1519" s="12" t="s">
        <v>22</v>
      </c>
      <c r="B1519" s="13">
        <v>45559</v>
      </c>
      <c r="C1519" s="14">
        <v>21.72</v>
      </c>
      <c r="D1519" s="14">
        <v>20.32</v>
      </c>
      <c r="E1519" s="14">
        <v>23.95</v>
      </c>
      <c r="F1519">
        <v>0</v>
      </c>
      <c r="G1519">
        <v>0</v>
      </c>
    </row>
    <row r="1520" spans="1:7" ht="15.75" thickBot="1" x14ac:dyDescent="0.3">
      <c r="A1520" s="12" t="s">
        <v>22</v>
      </c>
      <c r="B1520" s="13">
        <v>45560</v>
      </c>
      <c r="C1520" s="14">
        <v>21.78</v>
      </c>
      <c r="D1520" s="14">
        <v>20.32</v>
      </c>
      <c r="E1520" s="14">
        <v>23.93</v>
      </c>
      <c r="F1520">
        <v>0</v>
      </c>
      <c r="G1520">
        <v>0</v>
      </c>
    </row>
    <row r="1521" spans="1:7" ht="15.75" thickBot="1" x14ac:dyDescent="0.3">
      <c r="A1521" s="12" t="s">
        <v>22</v>
      </c>
      <c r="B1521" s="13">
        <v>45561</v>
      </c>
      <c r="C1521" s="14">
        <v>21.83</v>
      </c>
      <c r="D1521" s="14">
        <v>20.329999999999998</v>
      </c>
      <c r="E1521" s="14">
        <v>23.9</v>
      </c>
      <c r="F1521">
        <v>0</v>
      </c>
      <c r="G1521">
        <v>0</v>
      </c>
    </row>
    <row r="1522" spans="1:7" ht="15.75" thickBot="1" x14ac:dyDescent="0.3">
      <c r="A1522" s="12" t="s">
        <v>22</v>
      </c>
      <c r="B1522" s="13">
        <v>45562</v>
      </c>
      <c r="C1522" s="14">
        <v>21.88</v>
      </c>
      <c r="D1522" s="14">
        <v>20.36</v>
      </c>
      <c r="E1522" s="14">
        <v>23.88</v>
      </c>
      <c r="F1522">
        <v>0</v>
      </c>
      <c r="G1522">
        <v>0</v>
      </c>
    </row>
    <row r="1523" spans="1:7" ht="15.75" thickBot="1" x14ac:dyDescent="0.3">
      <c r="A1523" s="12" t="s">
        <v>22</v>
      </c>
      <c r="B1523" s="13">
        <v>45565</v>
      </c>
      <c r="C1523" s="14">
        <v>21.93</v>
      </c>
      <c r="D1523" s="14">
        <v>20.39</v>
      </c>
      <c r="E1523" s="14">
        <v>23.86</v>
      </c>
      <c r="F1523">
        <v>0</v>
      </c>
      <c r="G1523">
        <v>0</v>
      </c>
    </row>
    <row r="1524" spans="1:7" ht="15.75" thickBot="1" x14ac:dyDescent="0.3">
      <c r="A1524" s="12" t="s">
        <v>22</v>
      </c>
      <c r="B1524" s="13">
        <v>45566</v>
      </c>
      <c r="C1524" s="14">
        <v>21.98</v>
      </c>
      <c r="D1524" s="14">
        <v>20.440000000000001</v>
      </c>
      <c r="E1524" s="14">
        <v>23.84</v>
      </c>
      <c r="F1524">
        <v>0</v>
      </c>
      <c r="G1524">
        <v>0</v>
      </c>
    </row>
    <row r="1525" spans="1:7" ht="15.75" thickBot="1" x14ac:dyDescent="0.3">
      <c r="A1525" s="12" t="s">
        <v>22</v>
      </c>
      <c r="B1525" s="13">
        <v>45567</v>
      </c>
      <c r="C1525" s="14">
        <v>21.92</v>
      </c>
      <c r="D1525" s="14">
        <v>20.46</v>
      </c>
      <c r="E1525" s="14">
        <v>23.8</v>
      </c>
      <c r="F1525">
        <v>0</v>
      </c>
      <c r="G1525">
        <v>0</v>
      </c>
    </row>
    <row r="1526" spans="1:7" ht="15.75" thickBot="1" x14ac:dyDescent="0.3">
      <c r="A1526" s="12" t="s">
        <v>22</v>
      </c>
      <c r="B1526" s="13">
        <v>45568</v>
      </c>
      <c r="C1526" s="14">
        <v>21.85</v>
      </c>
      <c r="D1526" s="14">
        <v>20.48</v>
      </c>
      <c r="E1526" s="14">
        <v>23.77</v>
      </c>
      <c r="F1526">
        <v>0</v>
      </c>
      <c r="G1526">
        <v>0</v>
      </c>
    </row>
    <row r="1527" spans="1:7" ht="15.75" thickBot="1" x14ac:dyDescent="0.3">
      <c r="A1527" s="12" t="s">
        <v>22</v>
      </c>
      <c r="B1527" s="13">
        <v>45569</v>
      </c>
      <c r="C1527" s="14">
        <v>21.81</v>
      </c>
      <c r="D1527" s="14">
        <v>20.49</v>
      </c>
      <c r="E1527" s="14">
        <v>23.73</v>
      </c>
      <c r="F1527">
        <v>0</v>
      </c>
      <c r="G1527">
        <v>0</v>
      </c>
    </row>
    <row r="1528" spans="1:7" ht="15.75" thickBot="1" x14ac:dyDescent="0.3">
      <c r="A1528" s="12" t="s">
        <v>22</v>
      </c>
      <c r="B1528" s="13">
        <v>45572</v>
      </c>
      <c r="C1528" s="14">
        <v>21.78</v>
      </c>
      <c r="D1528" s="14">
        <v>20.51</v>
      </c>
      <c r="E1528" s="14">
        <v>23.7</v>
      </c>
      <c r="F1528">
        <v>0</v>
      </c>
      <c r="G1528">
        <v>0</v>
      </c>
    </row>
    <row r="1529" spans="1:7" ht="15.75" thickBot="1" x14ac:dyDescent="0.3">
      <c r="A1529" s="12" t="s">
        <v>22</v>
      </c>
      <c r="B1529" s="13">
        <v>45573</v>
      </c>
      <c r="C1529" s="14">
        <v>21.79</v>
      </c>
      <c r="D1529" s="14">
        <v>20.54</v>
      </c>
      <c r="E1529" s="14">
        <v>23.66</v>
      </c>
      <c r="F1529">
        <v>0</v>
      </c>
      <c r="G1529">
        <v>0</v>
      </c>
    </row>
    <row r="1530" spans="1:7" ht="15.75" thickBot="1" x14ac:dyDescent="0.3">
      <c r="A1530" s="12" t="s">
        <v>22</v>
      </c>
      <c r="B1530" s="13">
        <v>45574</v>
      </c>
      <c r="C1530" s="14">
        <v>21.79</v>
      </c>
      <c r="D1530" s="14">
        <v>20.57</v>
      </c>
      <c r="E1530" s="14">
        <v>23.63</v>
      </c>
      <c r="F1530">
        <v>0</v>
      </c>
      <c r="G1530">
        <v>0</v>
      </c>
    </row>
    <row r="1531" spans="1:7" ht="15.75" thickBot="1" x14ac:dyDescent="0.3">
      <c r="A1531" s="12" t="s">
        <v>22</v>
      </c>
      <c r="B1531" s="13">
        <v>45575</v>
      </c>
      <c r="C1531" s="14">
        <v>21.77</v>
      </c>
      <c r="D1531" s="14">
        <v>20.6</v>
      </c>
      <c r="E1531" s="14">
        <v>23.6</v>
      </c>
      <c r="F1531">
        <v>0</v>
      </c>
      <c r="G1531">
        <v>0</v>
      </c>
    </row>
    <row r="1532" spans="1:7" ht="15.75" thickBot="1" x14ac:dyDescent="0.3">
      <c r="A1532" s="12" t="s">
        <v>22</v>
      </c>
      <c r="B1532" s="13">
        <v>45576</v>
      </c>
      <c r="C1532" s="14">
        <v>21.76</v>
      </c>
      <c r="D1532" s="14">
        <v>20.65</v>
      </c>
      <c r="E1532" s="14">
        <v>23.57</v>
      </c>
      <c r="F1532">
        <v>0</v>
      </c>
      <c r="G1532">
        <v>0</v>
      </c>
    </row>
    <row r="1533" spans="1:7" ht="15.75" thickBot="1" x14ac:dyDescent="0.3">
      <c r="A1533" s="12" t="s">
        <v>22</v>
      </c>
      <c r="B1533" s="13">
        <v>45579</v>
      </c>
      <c r="C1533" s="14">
        <v>21.77</v>
      </c>
      <c r="D1533" s="14">
        <v>20.71</v>
      </c>
      <c r="E1533" s="14">
        <v>23.54</v>
      </c>
      <c r="F1533">
        <v>0</v>
      </c>
      <c r="G1533">
        <v>0</v>
      </c>
    </row>
    <row r="1534" spans="1:7" ht="15.75" thickBot="1" x14ac:dyDescent="0.3">
      <c r="A1534" s="12" t="s">
        <v>22</v>
      </c>
      <c r="B1534" s="13">
        <v>45580</v>
      </c>
      <c r="C1534" s="14">
        <v>21.68</v>
      </c>
      <c r="D1534" s="14">
        <v>20.76</v>
      </c>
      <c r="E1534" s="14">
        <v>23.51</v>
      </c>
      <c r="F1534">
        <v>0</v>
      </c>
      <c r="G1534">
        <v>0</v>
      </c>
    </row>
    <row r="1535" spans="1:7" ht="15.75" thickBot="1" x14ac:dyDescent="0.3">
      <c r="A1535" s="12" t="s">
        <v>22</v>
      </c>
      <c r="B1535" s="13">
        <v>45581</v>
      </c>
      <c r="C1535" s="14">
        <v>21.58</v>
      </c>
      <c r="D1535" s="14">
        <v>20.81</v>
      </c>
      <c r="E1535" s="14">
        <v>23.47</v>
      </c>
      <c r="F1535">
        <v>0</v>
      </c>
      <c r="G1535">
        <v>0</v>
      </c>
    </row>
    <row r="1536" spans="1:7" ht="15.75" thickBot="1" x14ac:dyDescent="0.3">
      <c r="A1536" s="12" t="s">
        <v>22</v>
      </c>
      <c r="B1536" s="13">
        <v>45582</v>
      </c>
      <c r="C1536" s="14">
        <v>21.51</v>
      </c>
      <c r="D1536" s="14">
        <v>20.88</v>
      </c>
      <c r="E1536" s="14">
        <v>23.44</v>
      </c>
      <c r="F1536">
        <v>0</v>
      </c>
      <c r="G1536">
        <v>0</v>
      </c>
    </row>
    <row r="1537" spans="1:7" ht="15.75" thickBot="1" x14ac:dyDescent="0.3">
      <c r="A1537" s="12" t="s">
        <v>22</v>
      </c>
      <c r="B1537" s="13">
        <v>45583</v>
      </c>
      <c r="C1537" s="14">
        <v>21.45</v>
      </c>
      <c r="D1537" s="14">
        <v>20.94</v>
      </c>
      <c r="E1537" s="14">
        <v>23.41</v>
      </c>
      <c r="F1537">
        <v>0</v>
      </c>
      <c r="G1537">
        <v>0</v>
      </c>
    </row>
    <row r="1538" spans="1:7" ht="15.75" thickBot="1" x14ac:dyDescent="0.3">
      <c r="A1538" s="12" t="s">
        <v>22</v>
      </c>
      <c r="B1538" s="13">
        <v>45586</v>
      </c>
      <c r="C1538" s="14">
        <v>21.37</v>
      </c>
      <c r="D1538" s="14">
        <v>21.01</v>
      </c>
      <c r="E1538" s="14">
        <v>23.38</v>
      </c>
      <c r="F1538">
        <v>0</v>
      </c>
      <c r="G1538">
        <v>0</v>
      </c>
    </row>
    <row r="1539" spans="1:7" ht="15.75" thickBot="1" x14ac:dyDescent="0.3">
      <c r="A1539" s="12" t="s">
        <v>22</v>
      </c>
      <c r="B1539" s="13">
        <v>45587</v>
      </c>
      <c r="C1539" s="14">
        <v>21.29</v>
      </c>
      <c r="D1539" s="14">
        <v>21.07</v>
      </c>
      <c r="E1539" s="14">
        <v>23.34</v>
      </c>
      <c r="F1539">
        <v>0</v>
      </c>
      <c r="G1539">
        <v>0</v>
      </c>
    </row>
    <row r="1540" spans="1:7" ht="15.75" thickBot="1" x14ac:dyDescent="0.3">
      <c r="A1540" s="12" t="s">
        <v>22</v>
      </c>
      <c r="B1540" s="13">
        <v>45588</v>
      </c>
      <c r="C1540" s="14">
        <v>21.21</v>
      </c>
      <c r="D1540" s="14">
        <v>21.16</v>
      </c>
      <c r="E1540" s="14">
        <v>23.32</v>
      </c>
      <c r="F1540">
        <v>0</v>
      </c>
      <c r="G1540">
        <v>0</v>
      </c>
    </row>
    <row r="1541" spans="1:7" ht="15.75" thickBot="1" x14ac:dyDescent="0.3">
      <c r="A1541" s="12" t="s">
        <v>22</v>
      </c>
      <c r="B1541" s="13">
        <v>45589</v>
      </c>
      <c r="C1541" s="14">
        <v>21.14</v>
      </c>
      <c r="D1541" s="14">
        <v>21.22</v>
      </c>
      <c r="E1541" s="14">
        <v>23.28</v>
      </c>
      <c r="F1541">
        <v>0</v>
      </c>
      <c r="G1541">
        <v>0</v>
      </c>
    </row>
    <row r="1542" spans="1:7" ht="15.75" thickBot="1" x14ac:dyDescent="0.3">
      <c r="A1542" s="12" t="s">
        <v>22</v>
      </c>
      <c r="B1542" s="13">
        <v>45590</v>
      </c>
      <c r="C1542" s="14">
        <v>21.08</v>
      </c>
      <c r="D1542" s="14">
        <v>21.29</v>
      </c>
      <c r="E1542" s="14">
        <v>23.24</v>
      </c>
      <c r="F1542">
        <v>0</v>
      </c>
      <c r="G1542">
        <v>0</v>
      </c>
    </row>
    <row r="1543" spans="1:7" ht="15.75" thickBot="1" x14ac:dyDescent="0.3">
      <c r="A1543" s="12" t="s">
        <v>22</v>
      </c>
      <c r="B1543" s="13">
        <v>45593</v>
      </c>
      <c r="C1543" s="14">
        <v>21.03</v>
      </c>
      <c r="D1543" s="14">
        <v>21.37</v>
      </c>
      <c r="E1543" s="14">
        <v>23.2</v>
      </c>
      <c r="F1543">
        <v>0</v>
      </c>
      <c r="G1543">
        <v>0</v>
      </c>
    </row>
    <row r="1544" spans="1:7" ht="15.75" thickBot="1" x14ac:dyDescent="0.3">
      <c r="A1544" s="12" t="s">
        <v>22</v>
      </c>
      <c r="B1544" s="13">
        <v>45594</v>
      </c>
      <c r="C1544" s="14">
        <v>20.97</v>
      </c>
      <c r="D1544" s="14">
        <v>21.42</v>
      </c>
      <c r="E1544" s="14">
        <v>23.15</v>
      </c>
      <c r="F1544">
        <v>0</v>
      </c>
      <c r="G1544">
        <v>0</v>
      </c>
    </row>
    <row r="1545" spans="1:7" ht="15.75" thickBot="1" x14ac:dyDescent="0.3">
      <c r="A1545" s="12" t="s">
        <v>22</v>
      </c>
      <c r="B1545" s="13">
        <v>45595</v>
      </c>
      <c r="C1545" s="14">
        <v>20.97</v>
      </c>
      <c r="D1545" s="14">
        <v>21.46</v>
      </c>
      <c r="E1545" s="14">
        <v>23.1</v>
      </c>
      <c r="F1545">
        <v>0</v>
      </c>
      <c r="G1545">
        <v>0</v>
      </c>
    </row>
    <row r="1546" spans="1:7" ht="15.75" thickBot="1" x14ac:dyDescent="0.3">
      <c r="A1546" s="12" t="s">
        <v>22</v>
      </c>
      <c r="B1546" s="13">
        <v>45596</v>
      </c>
      <c r="C1546" s="14">
        <v>20.99</v>
      </c>
      <c r="D1546" s="14">
        <v>21.48</v>
      </c>
      <c r="E1546" s="14">
        <v>23.05</v>
      </c>
      <c r="F1546">
        <v>0</v>
      </c>
      <c r="G1546">
        <v>0</v>
      </c>
    </row>
    <row r="1547" spans="1:7" ht="15.75" thickBot="1" x14ac:dyDescent="0.3">
      <c r="A1547" s="12" t="s">
        <v>22</v>
      </c>
      <c r="B1547" s="13">
        <v>45597</v>
      </c>
      <c r="C1547" s="14">
        <v>21</v>
      </c>
      <c r="D1547" s="14">
        <v>21.47</v>
      </c>
      <c r="E1547" s="14">
        <v>22.99</v>
      </c>
      <c r="F1547">
        <v>0</v>
      </c>
      <c r="G1547">
        <v>0</v>
      </c>
    </row>
    <row r="1548" spans="1:7" ht="15.75" thickBot="1" x14ac:dyDescent="0.3">
      <c r="A1548" s="12" t="s">
        <v>22</v>
      </c>
      <c r="B1548" s="13">
        <v>45600</v>
      </c>
      <c r="C1548" s="14">
        <v>20.99</v>
      </c>
      <c r="D1548" s="14">
        <v>21.46</v>
      </c>
      <c r="E1548" s="14">
        <v>22.94</v>
      </c>
      <c r="F1548">
        <v>0</v>
      </c>
      <c r="G1548">
        <v>0</v>
      </c>
    </row>
    <row r="1549" spans="1:7" ht="15.75" thickBot="1" x14ac:dyDescent="0.3">
      <c r="A1549" s="12" t="s">
        <v>22</v>
      </c>
      <c r="B1549" s="13">
        <v>45601</v>
      </c>
      <c r="C1549" s="14">
        <v>21</v>
      </c>
      <c r="D1549" s="14">
        <v>21.45</v>
      </c>
      <c r="E1549" s="14">
        <v>22.88</v>
      </c>
      <c r="F1549">
        <v>0</v>
      </c>
      <c r="G1549">
        <v>0</v>
      </c>
    </row>
    <row r="1550" spans="1:7" ht="15.75" thickBot="1" x14ac:dyDescent="0.3">
      <c r="A1550" s="12" t="s">
        <v>22</v>
      </c>
      <c r="B1550" s="13">
        <v>45602</v>
      </c>
      <c r="C1550" s="14">
        <v>21.01</v>
      </c>
      <c r="D1550" s="14">
        <v>21.44</v>
      </c>
      <c r="E1550" s="14">
        <v>22.83</v>
      </c>
      <c r="F1550">
        <v>0</v>
      </c>
      <c r="G1550">
        <v>0</v>
      </c>
    </row>
    <row r="1551" spans="1:7" ht="15.75" thickBot="1" x14ac:dyDescent="0.3">
      <c r="A1551" s="12" t="s">
        <v>22</v>
      </c>
      <c r="B1551" s="13">
        <v>45603</v>
      </c>
      <c r="C1551" s="14">
        <v>21.05</v>
      </c>
      <c r="D1551" s="14">
        <v>21.44</v>
      </c>
      <c r="E1551" s="14">
        <v>22.78</v>
      </c>
      <c r="F1551">
        <v>0</v>
      </c>
      <c r="G1551">
        <v>0</v>
      </c>
    </row>
    <row r="1552" spans="1:7" ht="15.75" thickBot="1" x14ac:dyDescent="0.3">
      <c r="A1552" s="12" t="s">
        <v>22</v>
      </c>
      <c r="B1552" s="13">
        <v>45604</v>
      </c>
      <c r="C1552" s="14">
        <v>21.06</v>
      </c>
      <c r="D1552" s="14">
        <v>21.43</v>
      </c>
      <c r="E1552" s="14">
        <v>22.72</v>
      </c>
      <c r="F1552">
        <v>0</v>
      </c>
      <c r="G1552">
        <v>0</v>
      </c>
    </row>
    <row r="1553" spans="1:7" ht="15.75" thickBot="1" x14ac:dyDescent="0.3">
      <c r="A1553" s="12" t="s">
        <v>22</v>
      </c>
      <c r="B1553" s="13">
        <v>45607</v>
      </c>
      <c r="C1553" s="14">
        <v>21.06</v>
      </c>
      <c r="D1553" s="14">
        <v>21.42</v>
      </c>
      <c r="E1553" s="14">
        <v>22.67</v>
      </c>
      <c r="F1553">
        <v>0</v>
      </c>
      <c r="G1553">
        <v>0</v>
      </c>
    </row>
    <row r="1554" spans="1:7" ht="15.75" thickBot="1" x14ac:dyDescent="0.3">
      <c r="A1554" s="12" t="s">
        <v>22</v>
      </c>
      <c r="B1554" s="13">
        <v>45608</v>
      </c>
      <c r="C1554" s="14">
        <v>21.08</v>
      </c>
      <c r="D1554" s="14">
        <v>21.4</v>
      </c>
      <c r="E1554" s="14">
        <v>22.61</v>
      </c>
      <c r="F1554">
        <v>0</v>
      </c>
      <c r="G1554">
        <v>0</v>
      </c>
    </row>
    <row r="1555" spans="1:7" ht="15.75" thickBot="1" x14ac:dyDescent="0.3">
      <c r="A1555" s="12" t="s">
        <v>22</v>
      </c>
      <c r="B1555" s="13">
        <v>45609</v>
      </c>
      <c r="C1555" s="14">
        <v>21.16</v>
      </c>
      <c r="D1555" s="14">
        <v>21.38</v>
      </c>
      <c r="E1555" s="14">
        <v>22.56</v>
      </c>
      <c r="F1555">
        <v>0</v>
      </c>
      <c r="G1555">
        <v>0</v>
      </c>
    </row>
    <row r="1556" spans="1:7" ht="15.75" thickBot="1" x14ac:dyDescent="0.3">
      <c r="A1556" s="12" t="s">
        <v>22</v>
      </c>
      <c r="B1556" s="13">
        <v>45610</v>
      </c>
      <c r="C1556" s="14">
        <v>21.13</v>
      </c>
      <c r="D1556" s="14">
        <v>21.35</v>
      </c>
      <c r="E1556" s="14">
        <v>22.51</v>
      </c>
      <c r="F1556">
        <v>0</v>
      </c>
      <c r="G1556">
        <v>0</v>
      </c>
    </row>
    <row r="1557" spans="1:7" ht="15.75" thickBot="1" x14ac:dyDescent="0.3">
      <c r="A1557" s="12" t="s">
        <v>22</v>
      </c>
      <c r="B1557" s="13">
        <v>45611</v>
      </c>
      <c r="C1557" s="14">
        <v>21.08</v>
      </c>
      <c r="D1557" s="14">
        <v>21.32</v>
      </c>
      <c r="E1557" s="14">
        <v>22.45</v>
      </c>
      <c r="F1557">
        <v>0</v>
      </c>
      <c r="G1557">
        <v>0</v>
      </c>
    </row>
    <row r="1558" spans="1:7" ht="15.75" thickBot="1" x14ac:dyDescent="0.3">
      <c r="A1558" s="12" t="s">
        <v>22</v>
      </c>
      <c r="B1558" s="13">
        <v>45614</v>
      </c>
      <c r="C1558" s="14">
        <v>21.06</v>
      </c>
      <c r="D1558" s="14">
        <v>21.29</v>
      </c>
      <c r="E1558" s="14">
        <v>22.39</v>
      </c>
      <c r="F1558">
        <v>0</v>
      </c>
      <c r="G1558">
        <v>0</v>
      </c>
    </row>
    <row r="1559" spans="1:7" ht="15.75" thickBot="1" x14ac:dyDescent="0.3">
      <c r="A1559" s="12" t="s">
        <v>22</v>
      </c>
      <c r="B1559" s="13">
        <v>45615</v>
      </c>
      <c r="C1559" s="14">
        <v>21.02</v>
      </c>
      <c r="D1559" s="14">
        <v>21.27</v>
      </c>
      <c r="E1559" s="14">
        <v>22.35</v>
      </c>
      <c r="F1559">
        <v>0</v>
      </c>
      <c r="G1559">
        <v>0</v>
      </c>
    </row>
    <row r="1560" spans="1:7" ht="15.75" thickBot="1" x14ac:dyDescent="0.3">
      <c r="A1560" s="12" t="s">
        <v>22</v>
      </c>
      <c r="B1560" s="13">
        <v>45616</v>
      </c>
      <c r="C1560" s="14">
        <v>20.99</v>
      </c>
      <c r="D1560" s="14">
        <v>21.27</v>
      </c>
      <c r="E1560" s="14">
        <v>22.31</v>
      </c>
      <c r="F1560">
        <v>0</v>
      </c>
      <c r="G1560">
        <v>0</v>
      </c>
    </row>
    <row r="1561" spans="1:7" ht="15.75" thickBot="1" x14ac:dyDescent="0.3">
      <c r="A1561" s="12" t="s">
        <v>22</v>
      </c>
      <c r="B1561" s="13">
        <v>45617</v>
      </c>
      <c r="C1561" s="14">
        <v>20.97</v>
      </c>
      <c r="D1561" s="14">
        <v>21.26</v>
      </c>
      <c r="E1561" s="14">
        <v>22.28</v>
      </c>
      <c r="F1561">
        <v>0</v>
      </c>
      <c r="G1561">
        <v>0</v>
      </c>
    </row>
    <row r="1562" spans="1:7" ht="15.75" thickBot="1" x14ac:dyDescent="0.3">
      <c r="A1562" s="12" t="s">
        <v>22</v>
      </c>
      <c r="B1562" s="13">
        <v>45618</v>
      </c>
      <c r="C1562" s="14">
        <v>20.93</v>
      </c>
      <c r="D1562" s="14">
        <v>21.25</v>
      </c>
      <c r="E1562" s="14">
        <v>22.26</v>
      </c>
      <c r="F1562">
        <v>0</v>
      </c>
      <c r="G1562">
        <v>0</v>
      </c>
    </row>
    <row r="1563" spans="1:7" ht="15.75" thickBot="1" x14ac:dyDescent="0.3">
      <c r="A1563" s="12" t="s">
        <v>22</v>
      </c>
      <c r="B1563" s="13">
        <v>45621</v>
      </c>
      <c r="C1563" s="14">
        <v>20.9</v>
      </c>
      <c r="D1563" s="14">
        <v>21.25</v>
      </c>
      <c r="E1563" s="14">
        <v>22.24</v>
      </c>
      <c r="F1563">
        <v>0</v>
      </c>
      <c r="G1563">
        <v>0</v>
      </c>
    </row>
    <row r="1564" spans="1:7" ht="15.75" thickBot="1" x14ac:dyDescent="0.3">
      <c r="A1564" s="12" t="s">
        <v>22</v>
      </c>
      <c r="B1564" s="13">
        <v>45622</v>
      </c>
      <c r="C1564" s="14">
        <v>20.9</v>
      </c>
      <c r="D1564" s="14">
        <v>21.25</v>
      </c>
      <c r="E1564" s="14">
        <v>22.23</v>
      </c>
      <c r="F1564">
        <v>0</v>
      </c>
      <c r="G1564">
        <v>0</v>
      </c>
    </row>
    <row r="1565" spans="1:7" ht="15.75" thickBot="1" x14ac:dyDescent="0.3">
      <c r="A1565" s="12" t="s">
        <v>22</v>
      </c>
      <c r="B1565" s="13">
        <v>45623</v>
      </c>
      <c r="C1565" s="14">
        <v>20.91</v>
      </c>
      <c r="D1565" s="14">
        <v>21.24</v>
      </c>
      <c r="E1565" s="14">
        <v>22.21</v>
      </c>
      <c r="F1565">
        <v>0</v>
      </c>
      <c r="G1565">
        <v>0</v>
      </c>
    </row>
    <row r="1566" spans="1:7" ht="15.75" thickBot="1" x14ac:dyDescent="0.3">
      <c r="A1566" s="12" t="s">
        <v>22</v>
      </c>
      <c r="B1566" s="13">
        <v>45624</v>
      </c>
      <c r="C1566" s="14">
        <v>20.91</v>
      </c>
      <c r="D1566" s="14">
        <v>21.21</v>
      </c>
      <c r="E1566" s="14">
        <v>22.19</v>
      </c>
      <c r="F1566">
        <v>0</v>
      </c>
      <c r="G1566">
        <v>0</v>
      </c>
    </row>
    <row r="1567" spans="1:7" ht="15.75" thickBot="1" x14ac:dyDescent="0.3">
      <c r="A1567" s="12" t="s">
        <v>22</v>
      </c>
      <c r="B1567" s="13">
        <v>45625</v>
      </c>
      <c r="C1567" s="14">
        <v>20.92</v>
      </c>
      <c r="D1567" s="14">
        <v>21.19</v>
      </c>
      <c r="E1567" s="14">
        <v>22.17</v>
      </c>
      <c r="F1567">
        <v>0</v>
      </c>
      <c r="G1567">
        <v>0</v>
      </c>
    </row>
    <row r="1568" spans="1:7" ht="15.75" thickBot="1" x14ac:dyDescent="0.3">
      <c r="A1568" s="12" t="s">
        <v>22</v>
      </c>
      <c r="B1568" s="13">
        <v>45628</v>
      </c>
      <c r="C1568" s="14">
        <v>20.92</v>
      </c>
      <c r="D1568" s="14">
        <v>21.16</v>
      </c>
      <c r="E1568" s="14">
        <v>22.15</v>
      </c>
      <c r="F1568">
        <v>0</v>
      </c>
      <c r="G1568">
        <v>0</v>
      </c>
    </row>
    <row r="1569" spans="1:7" ht="15.75" thickBot="1" x14ac:dyDescent="0.3">
      <c r="A1569" s="12" t="s">
        <v>22</v>
      </c>
      <c r="B1569" s="13">
        <v>45629</v>
      </c>
      <c r="C1569" s="14">
        <v>20.9</v>
      </c>
      <c r="D1569" s="14">
        <v>21.13</v>
      </c>
      <c r="E1569" s="14">
        <v>22.13</v>
      </c>
      <c r="F1569">
        <v>0</v>
      </c>
      <c r="G1569">
        <v>0</v>
      </c>
    </row>
    <row r="1570" spans="1:7" ht="15.75" thickBot="1" x14ac:dyDescent="0.3">
      <c r="A1570" s="12" t="s">
        <v>22</v>
      </c>
      <c r="B1570" s="13">
        <v>45630</v>
      </c>
      <c r="C1570" s="14">
        <v>20.85</v>
      </c>
      <c r="D1570" s="14">
        <v>21.07</v>
      </c>
      <c r="E1570" s="14">
        <v>22.1</v>
      </c>
      <c r="F1570">
        <v>0</v>
      </c>
      <c r="G1570">
        <v>0</v>
      </c>
    </row>
    <row r="1571" spans="1:7" ht="15.75" thickBot="1" x14ac:dyDescent="0.3">
      <c r="A1571" s="12" t="s">
        <v>22</v>
      </c>
      <c r="B1571" s="13">
        <v>45631</v>
      </c>
      <c r="C1571" s="14">
        <v>20.86</v>
      </c>
      <c r="D1571" s="14">
        <v>21.05</v>
      </c>
      <c r="E1571" s="14">
        <v>22.08</v>
      </c>
      <c r="F1571">
        <v>0</v>
      </c>
      <c r="G1571">
        <v>0</v>
      </c>
    </row>
    <row r="1572" spans="1:7" ht="15.75" thickBot="1" x14ac:dyDescent="0.3">
      <c r="A1572" s="12" t="s">
        <v>22</v>
      </c>
      <c r="B1572" s="13">
        <v>45632</v>
      </c>
      <c r="C1572" s="14">
        <v>20.89</v>
      </c>
      <c r="D1572" s="14">
        <v>21.04</v>
      </c>
      <c r="E1572" s="14">
        <v>22.06</v>
      </c>
      <c r="F1572">
        <v>0</v>
      </c>
      <c r="G1572">
        <v>0</v>
      </c>
    </row>
    <row r="1573" spans="1:7" ht="15.75" thickBot="1" x14ac:dyDescent="0.3">
      <c r="A1573" s="12" t="s">
        <v>22</v>
      </c>
      <c r="B1573" s="13">
        <v>45635</v>
      </c>
      <c r="C1573" s="14">
        <v>20.96</v>
      </c>
      <c r="D1573" s="14">
        <v>21.03</v>
      </c>
      <c r="E1573" s="14">
        <v>22.05</v>
      </c>
      <c r="F1573">
        <v>0</v>
      </c>
      <c r="G1573">
        <v>0</v>
      </c>
    </row>
    <row r="1574" spans="1:7" ht="15.75" thickBot="1" x14ac:dyDescent="0.3">
      <c r="A1574" s="12" t="s">
        <v>22</v>
      </c>
      <c r="B1574" s="13">
        <v>45636</v>
      </c>
      <c r="C1574" s="14">
        <v>21.02</v>
      </c>
      <c r="D1574" s="14">
        <v>21.02</v>
      </c>
      <c r="E1574" s="14">
        <v>22.02</v>
      </c>
      <c r="F1574">
        <v>0</v>
      </c>
      <c r="G1574">
        <v>0</v>
      </c>
    </row>
    <row r="1575" spans="1:7" ht="15.75" thickBot="1" x14ac:dyDescent="0.3">
      <c r="A1575" s="12" t="s">
        <v>22</v>
      </c>
      <c r="B1575" s="13">
        <v>45637</v>
      </c>
      <c r="C1575" s="14">
        <v>21.06</v>
      </c>
      <c r="D1575" s="14">
        <v>21.03</v>
      </c>
      <c r="E1575" s="14">
        <v>22</v>
      </c>
      <c r="F1575">
        <v>0</v>
      </c>
      <c r="G1575">
        <v>0</v>
      </c>
    </row>
    <row r="1576" spans="1:7" ht="15.75" thickBot="1" x14ac:dyDescent="0.3">
      <c r="A1576" s="12" t="s">
        <v>22</v>
      </c>
      <c r="B1576" s="13">
        <v>45638</v>
      </c>
      <c r="C1576" s="14">
        <v>21.12</v>
      </c>
      <c r="D1576" s="14">
        <v>21.06</v>
      </c>
      <c r="E1576" s="14">
        <v>21.98</v>
      </c>
      <c r="F1576">
        <v>0</v>
      </c>
      <c r="G1576">
        <v>0</v>
      </c>
    </row>
    <row r="1577" spans="1:7" ht="15.75" thickBot="1" x14ac:dyDescent="0.3">
      <c r="A1577" s="12" t="s">
        <v>22</v>
      </c>
      <c r="B1577" s="13">
        <v>45639</v>
      </c>
      <c r="C1577" s="14">
        <v>21.19</v>
      </c>
      <c r="D1577" s="14">
        <v>21.07</v>
      </c>
      <c r="E1577" s="14">
        <v>21.95</v>
      </c>
      <c r="F1577">
        <v>0</v>
      </c>
      <c r="G1577">
        <v>0</v>
      </c>
    </row>
    <row r="1578" spans="1:7" ht="15.75" thickBot="1" x14ac:dyDescent="0.3">
      <c r="A1578" s="12" t="s">
        <v>22</v>
      </c>
      <c r="B1578" s="13">
        <v>45642</v>
      </c>
      <c r="C1578" s="14">
        <v>21.26</v>
      </c>
      <c r="D1578" s="14">
        <v>21.08</v>
      </c>
      <c r="E1578" s="14">
        <v>21.92</v>
      </c>
      <c r="F1578">
        <v>0</v>
      </c>
      <c r="G1578">
        <v>0</v>
      </c>
    </row>
    <row r="1579" spans="1:7" ht="15.75" thickBot="1" x14ac:dyDescent="0.3">
      <c r="A1579" s="12" t="s">
        <v>22</v>
      </c>
      <c r="B1579" s="13">
        <v>45643</v>
      </c>
      <c r="C1579" s="14">
        <v>21.32</v>
      </c>
      <c r="D1579" s="14">
        <v>21.08</v>
      </c>
      <c r="E1579" s="14">
        <v>21.89</v>
      </c>
      <c r="F1579">
        <v>0</v>
      </c>
      <c r="G1579">
        <v>0</v>
      </c>
    </row>
    <row r="1580" spans="1:7" ht="15.75" thickBot="1" x14ac:dyDescent="0.3">
      <c r="A1580" s="12" t="s">
        <v>22</v>
      </c>
      <c r="B1580" s="13">
        <v>45644</v>
      </c>
      <c r="C1580" s="14">
        <v>21.35</v>
      </c>
      <c r="D1580" s="14">
        <v>21.09</v>
      </c>
      <c r="E1580" s="14">
        <v>21.86</v>
      </c>
      <c r="F1580">
        <v>0</v>
      </c>
      <c r="G1580">
        <v>0</v>
      </c>
    </row>
    <row r="1581" spans="1:7" ht="15.75" thickBot="1" x14ac:dyDescent="0.3">
      <c r="A1581" s="12" t="s">
        <v>22</v>
      </c>
      <c r="B1581" s="13">
        <v>45645</v>
      </c>
      <c r="C1581" s="14">
        <v>21.35</v>
      </c>
      <c r="D1581" s="14">
        <v>21.1</v>
      </c>
      <c r="E1581" s="14">
        <v>21.83</v>
      </c>
      <c r="F1581">
        <v>0</v>
      </c>
      <c r="G1581">
        <v>0</v>
      </c>
    </row>
    <row r="1582" spans="1:7" ht="15.75" thickBot="1" x14ac:dyDescent="0.3">
      <c r="A1582" s="12" t="s">
        <v>22</v>
      </c>
      <c r="B1582" s="13">
        <v>45646</v>
      </c>
      <c r="C1582" s="14">
        <v>21.36</v>
      </c>
      <c r="D1582" s="14">
        <v>21.09</v>
      </c>
      <c r="E1582" s="14">
        <v>21.8</v>
      </c>
      <c r="F1582">
        <v>0</v>
      </c>
      <c r="G1582">
        <v>0</v>
      </c>
    </row>
    <row r="1583" spans="1:7" ht="15.75" thickBot="1" x14ac:dyDescent="0.3">
      <c r="A1583" s="12" t="s">
        <v>22</v>
      </c>
      <c r="B1583" s="13">
        <v>45649</v>
      </c>
      <c r="C1583" s="14">
        <v>21.36</v>
      </c>
      <c r="D1583" s="14">
        <v>21.09</v>
      </c>
      <c r="E1583" s="14">
        <v>21.76</v>
      </c>
      <c r="F1583">
        <v>0</v>
      </c>
      <c r="G1583">
        <v>0</v>
      </c>
    </row>
    <row r="1584" spans="1:7" ht="15.75" thickBot="1" x14ac:dyDescent="0.3">
      <c r="A1584" s="12" t="s">
        <v>22</v>
      </c>
      <c r="B1584" s="13">
        <v>45650</v>
      </c>
      <c r="C1584" s="14">
        <v>21.3</v>
      </c>
      <c r="D1584" s="14">
        <v>21.09</v>
      </c>
      <c r="E1584" s="14">
        <v>21.72</v>
      </c>
      <c r="F1584">
        <v>0</v>
      </c>
      <c r="G1584">
        <v>0</v>
      </c>
    </row>
    <row r="1585" spans="1:7" ht="15.75" thickBot="1" x14ac:dyDescent="0.3">
      <c r="A1585" s="12" t="s">
        <v>22</v>
      </c>
      <c r="B1585" s="13">
        <v>45651</v>
      </c>
      <c r="C1585" s="14">
        <v>21.26</v>
      </c>
      <c r="D1585" s="14">
        <v>21.11</v>
      </c>
      <c r="E1585" s="14">
        <v>21.68</v>
      </c>
      <c r="F1585">
        <v>0</v>
      </c>
      <c r="G1585">
        <v>0</v>
      </c>
    </row>
    <row r="1586" spans="1:7" ht="15.75" thickBot="1" x14ac:dyDescent="0.3">
      <c r="A1586" s="12" t="s">
        <v>22</v>
      </c>
      <c r="B1586" s="13">
        <v>45652</v>
      </c>
      <c r="C1586" s="14">
        <v>21.24</v>
      </c>
      <c r="D1586" s="14">
        <v>21.1</v>
      </c>
      <c r="E1586" s="14">
        <v>21.65</v>
      </c>
      <c r="F1586">
        <v>0</v>
      </c>
      <c r="G1586">
        <v>0</v>
      </c>
    </row>
    <row r="1587" spans="1:7" ht="15.75" thickBot="1" x14ac:dyDescent="0.3">
      <c r="A1587" s="12" t="s">
        <v>22</v>
      </c>
      <c r="B1587" s="13">
        <v>45653</v>
      </c>
      <c r="C1587" s="14">
        <v>21.21</v>
      </c>
      <c r="D1587" s="14">
        <v>21.09</v>
      </c>
      <c r="E1587" s="14">
        <v>21.62</v>
      </c>
      <c r="F1587">
        <v>0</v>
      </c>
      <c r="G1587">
        <v>0</v>
      </c>
    </row>
    <row r="1588" spans="1:7" ht="15.75" thickBot="1" x14ac:dyDescent="0.3">
      <c r="A1588" s="12" t="s">
        <v>22</v>
      </c>
      <c r="B1588" s="13">
        <v>45656</v>
      </c>
      <c r="C1588" s="14">
        <v>21.22</v>
      </c>
      <c r="D1588" s="14">
        <v>21.1</v>
      </c>
      <c r="E1588" s="14">
        <v>21.59</v>
      </c>
      <c r="F1588">
        <v>0</v>
      </c>
      <c r="G1588">
        <v>0</v>
      </c>
    </row>
    <row r="1589" spans="1:7" ht="15.75" thickBot="1" x14ac:dyDescent="0.3">
      <c r="A1589" s="12" t="s">
        <v>22</v>
      </c>
      <c r="B1589" s="13">
        <v>45657</v>
      </c>
      <c r="C1589" s="14">
        <v>21.22</v>
      </c>
      <c r="D1589" s="14">
        <v>21.1</v>
      </c>
      <c r="E1589" s="14">
        <v>21.56</v>
      </c>
      <c r="F1589">
        <v>0</v>
      </c>
      <c r="G1589">
        <v>0</v>
      </c>
    </row>
    <row r="1590" spans="1:7" ht="15.75" thickBot="1" x14ac:dyDescent="0.3">
      <c r="A1590" s="12" t="s">
        <v>22</v>
      </c>
      <c r="B1590" s="13">
        <v>45659</v>
      </c>
      <c r="C1590" s="14">
        <v>21.23</v>
      </c>
      <c r="D1590" s="14">
        <v>21.08</v>
      </c>
      <c r="E1590" s="14">
        <v>21.53</v>
      </c>
      <c r="F1590">
        <v>0</v>
      </c>
      <c r="G1590">
        <v>0</v>
      </c>
    </row>
    <row r="1591" spans="1:7" ht="15.75" thickBot="1" x14ac:dyDescent="0.3">
      <c r="A1591" s="12" t="s">
        <v>22</v>
      </c>
      <c r="B1591" s="13">
        <v>45660</v>
      </c>
      <c r="C1591" s="14">
        <v>21.17</v>
      </c>
      <c r="D1591" s="14">
        <v>21.06</v>
      </c>
      <c r="E1591" s="14">
        <v>21.49</v>
      </c>
      <c r="F1591">
        <v>0</v>
      </c>
      <c r="G1591">
        <v>0</v>
      </c>
    </row>
    <row r="1592" spans="1:7" ht="15.75" thickBot="1" x14ac:dyDescent="0.3">
      <c r="A1592" s="12" t="s">
        <v>22</v>
      </c>
      <c r="B1592" s="13">
        <v>45663</v>
      </c>
      <c r="C1592" s="14">
        <v>21.05</v>
      </c>
      <c r="D1592" s="14">
        <v>21.02</v>
      </c>
      <c r="E1592" s="14">
        <v>21.45</v>
      </c>
      <c r="F1592">
        <v>0</v>
      </c>
      <c r="G1592">
        <v>0</v>
      </c>
    </row>
    <row r="1593" spans="1:7" ht="15.75" thickBot="1" x14ac:dyDescent="0.3">
      <c r="A1593" s="12" t="s">
        <v>22</v>
      </c>
      <c r="B1593" s="13">
        <v>45664</v>
      </c>
      <c r="C1593" s="14">
        <v>20.88</v>
      </c>
      <c r="D1593" s="14">
        <v>20.97</v>
      </c>
      <c r="E1593" s="14">
        <v>21.41</v>
      </c>
      <c r="F1593">
        <v>0</v>
      </c>
      <c r="G1593">
        <v>0</v>
      </c>
    </row>
    <row r="1594" spans="1:7" ht="15.75" thickBot="1" x14ac:dyDescent="0.3">
      <c r="A1594" s="12" t="s">
        <v>22</v>
      </c>
      <c r="B1594" s="13">
        <v>45665</v>
      </c>
      <c r="C1594" s="14">
        <v>20.74</v>
      </c>
      <c r="D1594" s="14">
        <v>20.93</v>
      </c>
      <c r="E1594" s="14">
        <v>21.36</v>
      </c>
      <c r="F1594">
        <v>0</v>
      </c>
      <c r="G1594">
        <v>0</v>
      </c>
    </row>
    <row r="1595" spans="1:7" ht="15.75" thickBot="1" x14ac:dyDescent="0.3">
      <c r="A1595" s="12" t="s">
        <v>22</v>
      </c>
      <c r="B1595" s="13">
        <v>45666</v>
      </c>
      <c r="C1595" s="14">
        <v>20.6</v>
      </c>
      <c r="D1595" s="14">
        <v>20.89</v>
      </c>
      <c r="E1595" s="14">
        <v>21.32</v>
      </c>
      <c r="F1595">
        <v>0</v>
      </c>
      <c r="G1595">
        <v>0</v>
      </c>
    </row>
    <row r="1596" spans="1:7" ht="15.75" thickBot="1" x14ac:dyDescent="0.3">
      <c r="A1596" s="12" t="s">
        <v>22</v>
      </c>
      <c r="B1596" s="13">
        <v>45667</v>
      </c>
      <c r="C1596" s="14">
        <v>20.420000000000002</v>
      </c>
      <c r="D1596" s="14">
        <v>20.83</v>
      </c>
      <c r="E1596" s="14">
        <v>21.27</v>
      </c>
      <c r="F1596">
        <v>0</v>
      </c>
      <c r="G1596">
        <v>0</v>
      </c>
    </row>
    <row r="1597" spans="1:7" ht="15.75" thickBot="1" x14ac:dyDescent="0.3">
      <c r="A1597" s="12" t="s">
        <v>22</v>
      </c>
      <c r="B1597" s="13">
        <v>45670</v>
      </c>
      <c r="C1597" s="14">
        <v>20.28</v>
      </c>
      <c r="D1597" s="14">
        <v>20.78</v>
      </c>
      <c r="E1597" s="14">
        <v>21.22</v>
      </c>
      <c r="F1597">
        <v>0</v>
      </c>
      <c r="G1597">
        <v>0</v>
      </c>
    </row>
    <row r="1598" spans="1:7" ht="15.75" thickBot="1" x14ac:dyDescent="0.3">
      <c r="A1598" s="12" t="s">
        <v>129</v>
      </c>
      <c r="B1598" s="13">
        <v>45517</v>
      </c>
      <c r="C1598" s="14">
        <v>46.95</v>
      </c>
      <c r="D1598" s="14">
        <v>44.53</v>
      </c>
      <c r="E1598" s="14">
        <v>38.57</v>
      </c>
      <c r="F1598">
        <v>1</v>
      </c>
      <c r="G1598">
        <v>1</v>
      </c>
    </row>
    <row r="1599" spans="1:7" ht="15.75" thickBot="1" x14ac:dyDescent="0.3">
      <c r="A1599" s="12" t="s">
        <v>129</v>
      </c>
      <c r="B1599" s="13">
        <v>45518</v>
      </c>
      <c r="C1599" s="14">
        <v>47.16</v>
      </c>
      <c r="D1599" s="14">
        <v>44.68</v>
      </c>
      <c r="E1599" s="14">
        <v>38.67</v>
      </c>
      <c r="F1599">
        <v>1</v>
      </c>
      <c r="G1599">
        <v>1</v>
      </c>
    </row>
    <row r="1600" spans="1:7" ht="15.75" thickBot="1" x14ac:dyDescent="0.3">
      <c r="A1600" s="12" t="s">
        <v>129</v>
      </c>
      <c r="B1600" s="13">
        <v>45519</v>
      </c>
      <c r="C1600" s="14">
        <v>47.24</v>
      </c>
      <c r="D1600" s="14">
        <v>44.82</v>
      </c>
      <c r="E1600" s="14">
        <v>38.770000000000003</v>
      </c>
      <c r="F1600">
        <v>1</v>
      </c>
      <c r="G1600">
        <v>1</v>
      </c>
    </row>
    <row r="1601" spans="1:7" ht="15.75" thickBot="1" x14ac:dyDescent="0.3">
      <c r="A1601" s="12" t="s">
        <v>129</v>
      </c>
      <c r="B1601" s="13">
        <v>45520</v>
      </c>
      <c r="C1601" s="14">
        <v>47.42</v>
      </c>
      <c r="D1601" s="14">
        <v>45.01</v>
      </c>
      <c r="E1601" s="14">
        <v>38.880000000000003</v>
      </c>
      <c r="F1601">
        <v>1</v>
      </c>
      <c r="G1601">
        <v>1</v>
      </c>
    </row>
    <row r="1602" spans="1:7" ht="15.75" thickBot="1" x14ac:dyDescent="0.3">
      <c r="A1602" s="12" t="s">
        <v>129</v>
      </c>
      <c r="B1602" s="13">
        <v>45523</v>
      </c>
      <c r="C1602" s="14">
        <v>47.63</v>
      </c>
      <c r="D1602" s="14">
        <v>45.17</v>
      </c>
      <c r="E1602" s="14">
        <v>39</v>
      </c>
      <c r="F1602">
        <v>1</v>
      </c>
      <c r="G1602">
        <v>1</v>
      </c>
    </row>
    <row r="1603" spans="1:7" ht="15.75" thickBot="1" x14ac:dyDescent="0.3">
      <c r="A1603" s="12" t="s">
        <v>129</v>
      </c>
      <c r="B1603" s="13">
        <v>45524</v>
      </c>
      <c r="C1603" s="14">
        <v>47.82</v>
      </c>
      <c r="D1603" s="14">
        <v>45.3</v>
      </c>
      <c r="E1603" s="14">
        <v>39.1</v>
      </c>
      <c r="F1603">
        <v>1</v>
      </c>
      <c r="G1603">
        <v>1</v>
      </c>
    </row>
    <row r="1604" spans="1:7" ht="15.75" thickBot="1" x14ac:dyDescent="0.3">
      <c r="A1604" s="12" t="s">
        <v>129</v>
      </c>
      <c r="B1604" s="13">
        <v>45525</v>
      </c>
      <c r="C1604" s="14">
        <v>47.94</v>
      </c>
      <c r="D1604" s="14">
        <v>45.41</v>
      </c>
      <c r="E1604" s="14">
        <v>39.200000000000003</v>
      </c>
      <c r="F1604">
        <v>1</v>
      </c>
      <c r="G1604">
        <v>1</v>
      </c>
    </row>
    <row r="1605" spans="1:7" ht="15.75" thickBot="1" x14ac:dyDescent="0.3">
      <c r="A1605" s="12" t="s">
        <v>129</v>
      </c>
      <c r="B1605" s="13">
        <v>45526</v>
      </c>
      <c r="C1605" s="14">
        <v>48.07</v>
      </c>
      <c r="D1605" s="14">
        <v>45.55</v>
      </c>
      <c r="E1605" s="14">
        <v>39.299999999999997</v>
      </c>
      <c r="F1605">
        <v>1</v>
      </c>
      <c r="G1605">
        <v>1</v>
      </c>
    </row>
    <row r="1606" spans="1:7" ht="15.75" thickBot="1" x14ac:dyDescent="0.3">
      <c r="A1606" s="12" t="s">
        <v>129</v>
      </c>
      <c r="B1606" s="13">
        <v>45527</v>
      </c>
      <c r="C1606" s="14">
        <v>48.13</v>
      </c>
      <c r="D1606" s="14">
        <v>45.72</v>
      </c>
      <c r="E1606" s="14">
        <v>39.409999999999997</v>
      </c>
      <c r="F1606">
        <v>1</v>
      </c>
      <c r="G1606">
        <v>1</v>
      </c>
    </row>
    <row r="1607" spans="1:7" ht="15.75" thickBot="1" x14ac:dyDescent="0.3">
      <c r="A1607" s="12" t="s">
        <v>129</v>
      </c>
      <c r="B1607" s="13">
        <v>45530</v>
      </c>
      <c r="C1607" s="14">
        <v>48.17</v>
      </c>
      <c r="D1607" s="14">
        <v>45.89</v>
      </c>
      <c r="E1607" s="14">
        <v>39.51</v>
      </c>
      <c r="F1607">
        <v>1</v>
      </c>
      <c r="G1607">
        <v>1</v>
      </c>
    </row>
    <row r="1608" spans="1:7" ht="15.75" thickBot="1" x14ac:dyDescent="0.3">
      <c r="A1608" s="12" t="s">
        <v>129</v>
      </c>
      <c r="B1608" s="13">
        <v>45531</v>
      </c>
      <c r="C1608" s="14">
        <v>48.27</v>
      </c>
      <c r="D1608" s="14">
        <v>46.05</v>
      </c>
      <c r="E1608" s="14">
        <v>39.619999999999997</v>
      </c>
      <c r="F1608">
        <v>1</v>
      </c>
      <c r="G1608">
        <v>1</v>
      </c>
    </row>
    <row r="1609" spans="1:7" ht="15.75" thickBot="1" x14ac:dyDescent="0.3">
      <c r="A1609" s="12" t="s">
        <v>129</v>
      </c>
      <c r="B1609" s="13">
        <v>45532</v>
      </c>
      <c r="C1609" s="14">
        <v>48.44</v>
      </c>
      <c r="D1609" s="14">
        <v>46.21</v>
      </c>
      <c r="E1609" s="14">
        <v>39.72</v>
      </c>
      <c r="F1609">
        <v>1</v>
      </c>
      <c r="G1609">
        <v>1</v>
      </c>
    </row>
    <row r="1610" spans="1:7" ht="15.75" thickBot="1" x14ac:dyDescent="0.3">
      <c r="A1610" s="12" t="s">
        <v>129</v>
      </c>
      <c r="B1610" s="13">
        <v>45533</v>
      </c>
      <c r="C1610" s="14">
        <v>48.62</v>
      </c>
      <c r="D1610" s="14">
        <v>46.36</v>
      </c>
      <c r="E1610" s="14">
        <v>39.82</v>
      </c>
      <c r="F1610">
        <v>1</v>
      </c>
      <c r="G1610">
        <v>1</v>
      </c>
    </row>
    <row r="1611" spans="1:7" ht="15.75" thickBot="1" x14ac:dyDescent="0.3">
      <c r="A1611" s="12" t="s">
        <v>129</v>
      </c>
      <c r="B1611" s="13">
        <v>45534</v>
      </c>
      <c r="C1611" s="14">
        <v>48.67</v>
      </c>
      <c r="D1611" s="14">
        <v>46.49</v>
      </c>
      <c r="E1611" s="14">
        <v>39.93</v>
      </c>
      <c r="F1611">
        <v>1</v>
      </c>
      <c r="G1611">
        <v>1</v>
      </c>
    </row>
    <row r="1612" spans="1:7" ht="15.75" thickBot="1" x14ac:dyDescent="0.3">
      <c r="A1612" s="12" t="s">
        <v>129</v>
      </c>
      <c r="B1612" s="13">
        <v>45539</v>
      </c>
      <c r="C1612" s="14">
        <v>48.75</v>
      </c>
      <c r="D1612" s="14">
        <v>46.61</v>
      </c>
      <c r="E1612" s="14">
        <v>40.020000000000003</v>
      </c>
      <c r="F1612">
        <v>1</v>
      </c>
      <c r="G1612">
        <v>1</v>
      </c>
    </row>
    <row r="1613" spans="1:7" ht="15.75" thickBot="1" x14ac:dyDescent="0.3">
      <c r="A1613" s="12" t="s">
        <v>129</v>
      </c>
      <c r="B1613" s="13">
        <v>45540</v>
      </c>
      <c r="C1613" s="14">
        <v>48.7</v>
      </c>
      <c r="D1613" s="14">
        <v>46.71</v>
      </c>
      <c r="E1613" s="14">
        <v>40.1</v>
      </c>
      <c r="F1613">
        <v>1</v>
      </c>
      <c r="G1613">
        <v>1</v>
      </c>
    </row>
    <row r="1614" spans="1:7" ht="15.75" thickBot="1" x14ac:dyDescent="0.3">
      <c r="A1614" s="12" t="s">
        <v>129</v>
      </c>
      <c r="B1614" s="13">
        <v>45541</v>
      </c>
      <c r="C1614" s="14">
        <v>48.66</v>
      </c>
      <c r="D1614" s="14">
        <v>46.81</v>
      </c>
      <c r="E1614" s="14">
        <v>40.19</v>
      </c>
      <c r="F1614">
        <v>1</v>
      </c>
      <c r="G1614">
        <v>1</v>
      </c>
    </row>
    <row r="1615" spans="1:7" ht="15.75" thickBot="1" x14ac:dyDescent="0.3">
      <c r="A1615" s="12" t="s">
        <v>129</v>
      </c>
      <c r="B1615" s="13">
        <v>45544</v>
      </c>
      <c r="C1615" s="14">
        <v>48.6</v>
      </c>
      <c r="D1615" s="14">
        <v>46.91</v>
      </c>
      <c r="E1615" s="14">
        <v>40.28</v>
      </c>
      <c r="F1615">
        <v>1</v>
      </c>
      <c r="G1615">
        <v>1</v>
      </c>
    </row>
    <row r="1616" spans="1:7" ht="15.75" thickBot="1" x14ac:dyDescent="0.3">
      <c r="A1616" s="12" t="s">
        <v>129</v>
      </c>
      <c r="B1616" s="13">
        <v>45545</v>
      </c>
      <c r="C1616" s="14">
        <v>48.52</v>
      </c>
      <c r="D1616" s="14">
        <v>47.02</v>
      </c>
      <c r="E1616" s="14">
        <v>40.369999999999997</v>
      </c>
      <c r="F1616">
        <v>1</v>
      </c>
      <c r="G1616">
        <v>1</v>
      </c>
    </row>
    <row r="1617" spans="1:7" ht="15.75" thickBot="1" x14ac:dyDescent="0.3">
      <c r="A1617" s="12" t="s">
        <v>129</v>
      </c>
      <c r="B1617" s="13">
        <v>45546</v>
      </c>
      <c r="C1617" s="14">
        <v>48.37</v>
      </c>
      <c r="D1617" s="14">
        <v>47.12</v>
      </c>
      <c r="E1617" s="14">
        <v>40.450000000000003</v>
      </c>
      <c r="F1617">
        <v>1</v>
      </c>
      <c r="G1617">
        <v>1</v>
      </c>
    </row>
    <row r="1618" spans="1:7" ht="15.75" thickBot="1" x14ac:dyDescent="0.3">
      <c r="A1618" s="12" t="s">
        <v>129</v>
      </c>
      <c r="B1618" s="13">
        <v>45547</v>
      </c>
      <c r="C1618" s="14">
        <v>48.2</v>
      </c>
      <c r="D1618" s="14">
        <v>47.2</v>
      </c>
      <c r="E1618" s="14">
        <v>40.53</v>
      </c>
      <c r="F1618">
        <v>1</v>
      </c>
      <c r="G1618">
        <v>1</v>
      </c>
    </row>
    <row r="1619" spans="1:7" ht="15.75" thickBot="1" x14ac:dyDescent="0.3">
      <c r="A1619" s="12" t="s">
        <v>129</v>
      </c>
      <c r="B1619" s="13">
        <v>45548</v>
      </c>
      <c r="C1619" s="14">
        <v>48.03</v>
      </c>
      <c r="D1619" s="14">
        <v>47.28</v>
      </c>
      <c r="E1619" s="14">
        <v>40.61</v>
      </c>
      <c r="F1619">
        <v>1</v>
      </c>
      <c r="G1619">
        <v>1</v>
      </c>
    </row>
    <row r="1620" spans="1:7" ht="15.75" thickBot="1" x14ac:dyDescent="0.3">
      <c r="A1620" s="12" t="s">
        <v>129</v>
      </c>
      <c r="B1620" s="13">
        <v>45551</v>
      </c>
      <c r="C1620" s="14">
        <v>47.83</v>
      </c>
      <c r="D1620" s="14">
        <v>47.3</v>
      </c>
      <c r="E1620" s="14">
        <v>40.69</v>
      </c>
      <c r="F1620">
        <v>1</v>
      </c>
      <c r="G1620">
        <v>1</v>
      </c>
    </row>
    <row r="1621" spans="1:7" ht="15.75" thickBot="1" x14ac:dyDescent="0.3">
      <c r="A1621" s="12" t="s">
        <v>129</v>
      </c>
      <c r="B1621" s="13">
        <v>45552</v>
      </c>
      <c r="C1621" s="14">
        <v>47.55</v>
      </c>
      <c r="D1621" s="14">
        <v>47.32</v>
      </c>
      <c r="E1621" s="14">
        <v>40.770000000000003</v>
      </c>
      <c r="F1621">
        <v>1</v>
      </c>
      <c r="G1621">
        <v>1</v>
      </c>
    </row>
    <row r="1622" spans="1:7" ht="15.75" thickBot="1" x14ac:dyDescent="0.3">
      <c r="A1622" s="12" t="s">
        <v>129</v>
      </c>
      <c r="B1622" s="13">
        <v>45553</v>
      </c>
      <c r="C1622" s="14">
        <v>47.28</v>
      </c>
      <c r="D1622" s="14">
        <v>47.29</v>
      </c>
      <c r="E1622" s="14">
        <v>40.85</v>
      </c>
      <c r="F1622">
        <v>0</v>
      </c>
      <c r="G1622">
        <v>1</v>
      </c>
    </row>
    <row r="1623" spans="1:7" ht="15.75" thickBot="1" x14ac:dyDescent="0.3">
      <c r="A1623" s="12" t="s">
        <v>129</v>
      </c>
      <c r="B1623" s="13">
        <v>45554</v>
      </c>
      <c r="C1623" s="14">
        <v>47.07</v>
      </c>
      <c r="D1623" s="14">
        <v>47.28</v>
      </c>
      <c r="E1623" s="14">
        <v>40.93</v>
      </c>
      <c r="F1623">
        <v>0</v>
      </c>
      <c r="G1623">
        <v>1</v>
      </c>
    </row>
    <row r="1624" spans="1:7" ht="15.75" thickBot="1" x14ac:dyDescent="0.3">
      <c r="A1624" s="12" t="s">
        <v>129</v>
      </c>
      <c r="B1624" s="13">
        <v>45555</v>
      </c>
      <c r="C1624" s="14">
        <v>46.93</v>
      </c>
      <c r="D1624" s="14">
        <v>47.27</v>
      </c>
      <c r="E1624" s="14">
        <v>41.01</v>
      </c>
      <c r="F1624">
        <v>0</v>
      </c>
      <c r="G1624">
        <v>1</v>
      </c>
    </row>
    <row r="1625" spans="1:7" ht="15.75" thickBot="1" x14ac:dyDescent="0.3">
      <c r="A1625" s="12" t="s">
        <v>129</v>
      </c>
      <c r="B1625" s="13">
        <v>45558</v>
      </c>
      <c r="C1625" s="14">
        <v>46.74</v>
      </c>
      <c r="D1625" s="14">
        <v>47.24</v>
      </c>
      <c r="E1625" s="14">
        <v>41.08</v>
      </c>
      <c r="F1625">
        <v>0</v>
      </c>
      <c r="G1625">
        <v>1</v>
      </c>
    </row>
    <row r="1626" spans="1:7" ht="15.75" thickBot="1" x14ac:dyDescent="0.3">
      <c r="A1626" s="12" t="s">
        <v>129</v>
      </c>
      <c r="B1626" s="13">
        <v>45559</v>
      </c>
      <c r="C1626" s="14">
        <v>46.56</v>
      </c>
      <c r="D1626" s="14">
        <v>47.21</v>
      </c>
      <c r="E1626" s="14">
        <v>41.15</v>
      </c>
      <c r="F1626">
        <v>0</v>
      </c>
      <c r="G1626">
        <v>1</v>
      </c>
    </row>
    <row r="1627" spans="1:7" ht="15.75" thickBot="1" x14ac:dyDescent="0.3">
      <c r="A1627" s="12" t="s">
        <v>129</v>
      </c>
      <c r="B1627" s="13">
        <v>45560</v>
      </c>
      <c r="C1627" s="14">
        <v>46.4</v>
      </c>
      <c r="D1627" s="14">
        <v>47.16</v>
      </c>
      <c r="E1627" s="14">
        <v>41.22</v>
      </c>
      <c r="F1627">
        <v>0</v>
      </c>
      <c r="G1627">
        <v>1</v>
      </c>
    </row>
    <row r="1628" spans="1:7" ht="15.75" thickBot="1" x14ac:dyDescent="0.3">
      <c r="A1628" s="12" t="s">
        <v>129</v>
      </c>
      <c r="B1628" s="13">
        <v>45561</v>
      </c>
      <c r="C1628" s="14">
        <v>46.22</v>
      </c>
      <c r="D1628" s="14">
        <v>47.13</v>
      </c>
      <c r="E1628" s="14">
        <v>41.3</v>
      </c>
      <c r="F1628">
        <v>0</v>
      </c>
      <c r="G1628">
        <v>1</v>
      </c>
    </row>
    <row r="1629" spans="1:7" ht="15.75" thickBot="1" x14ac:dyDescent="0.3">
      <c r="A1629" s="12" t="s">
        <v>129</v>
      </c>
      <c r="B1629" s="13">
        <v>45562</v>
      </c>
      <c r="C1629" s="14">
        <v>46</v>
      </c>
      <c r="D1629" s="14">
        <v>47.13</v>
      </c>
      <c r="E1629" s="14">
        <v>41.37</v>
      </c>
      <c r="F1629">
        <v>0</v>
      </c>
      <c r="G1629">
        <v>1</v>
      </c>
    </row>
    <row r="1630" spans="1:7" ht="15.75" thickBot="1" x14ac:dyDescent="0.3">
      <c r="A1630" s="12" t="s">
        <v>129</v>
      </c>
      <c r="B1630" s="13">
        <v>45565</v>
      </c>
      <c r="C1630" s="14">
        <v>45.78</v>
      </c>
      <c r="D1630" s="14">
        <v>47.07</v>
      </c>
      <c r="E1630" s="14">
        <v>41.44</v>
      </c>
      <c r="F1630">
        <v>0</v>
      </c>
      <c r="G1630">
        <v>1</v>
      </c>
    </row>
    <row r="1631" spans="1:7" ht="15.75" thickBot="1" x14ac:dyDescent="0.3">
      <c r="A1631" s="12" t="s">
        <v>129</v>
      </c>
      <c r="B1631" s="13">
        <v>45566</v>
      </c>
      <c r="C1631" s="14">
        <v>45.58</v>
      </c>
      <c r="D1631" s="14">
        <v>47.02</v>
      </c>
      <c r="E1631" s="14">
        <v>41.51</v>
      </c>
      <c r="F1631">
        <v>0</v>
      </c>
      <c r="G1631">
        <v>1</v>
      </c>
    </row>
    <row r="1632" spans="1:7" ht="15.75" thickBot="1" x14ac:dyDescent="0.3">
      <c r="A1632" s="12" t="s">
        <v>129</v>
      </c>
      <c r="B1632" s="13">
        <v>45567</v>
      </c>
      <c r="C1632" s="14">
        <v>45.48</v>
      </c>
      <c r="D1632" s="14">
        <v>46.99</v>
      </c>
      <c r="E1632" s="14">
        <v>41.58</v>
      </c>
      <c r="F1632">
        <v>0</v>
      </c>
      <c r="G1632">
        <v>1</v>
      </c>
    </row>
    <row r="1633" spans="1:7" ht="15.75" thickBot="1" x14ac:dyDescent="0.3">
      <c r="A1633" s="12" t="s">
        <v>129</v>
      </c>
      <c r="B1633" s="13">
        <v>45568</v>
      </c>
      <c r="C1633" s="14">
        <v>45.4</v>
      </c>
      <c r="D1633" s="14">
        <v>46.97</v>
      </c>
      <c r="E1633" s="14">
        <v>41.64</v>
      </c>
      <c r="F1633">
        <v>0</v>
      </c>
      <c r="G1633">
        <v>1</v>
      </c>
    </row>
    <row r="1634" spans="1:7" ht="15.75" thickBot="1" x14ac:dyDescent="0.3">
      <c r="A1634" s="12" t="s">
        <v>129</v>
      </c>
      <c r="B1634" s="13">
        <v>45569</v>
      </c>
      <c r="C1634" s="14">
        <v>45.3</v>
      </c>
      <c r="D1634" s="14">
        <v>46.94</v>
      </c>
      <c r="E1634" s="14">
        <v>41.71</v>
      </c>
      <c r="F1634">
        <v>0</v>
      </c>
      <c r="G1634">
        <v>1</v>
      </c>
    </row>
    <row r="1635" spans="1:7" ht="15.75" thickBot="1" x14ac:dyDescent="0.3">
      <c r="A1635" s="12" t="s">
        <v>129</v>
      </c>
      <c r="B1635" s="13">
        <v>45572</v>
      </c>
      <c r="C1635" s="14">
        <v>45.23</v>
      </c>
      <c r="D1635" s="14">
        <v>46.92</v>
      </c>
      <c r="E1635" s="14">
        <v>41.78</v>
      </c>
      <c r="F1635">
        <v>0</v>
      </c>
      <c r="G1635">
        <v>1</v>
      </c>
    </row>
    <row r="1636" spans="1:7" ht="15.75" thickBot="1" x14ac:dyDescent="0.3">
      <c r="A1636" s="12" t="s">
        <v>129</v>
      </c>
      <c r="B1636" s="13">
        <v>45573</v>
      </c>
      <c r="C1636" s="14">
        <v>45.14</v>
      </c>
      <c r="D1636" s="14">
        <v>46.85</v>
      </c>
      <c r="E1636" s="14">
        <v>41.85</v>
      </c>
      <c r="F1636">
        <v>0</v>
      </c>
      <c r="G1636">
        <v>1</v>
      </c>
    </row>
    <row r="1637" spans="1:7" ht="15.75" thickBot="1" x14ac:dyDescent="0.3">
      <c r="A1637" s="12" t="s">
        <v>129</v>
      </c>
      <c r="B1637" s="13">
        <v>45574</v>
      </c>
      <c r="C1637" s="14">
        <v>45.07</v>
      </c>
      <c r="D1637" s="14">
        <v>46.79</v>
      </c>
      <c r="E1637" s="14">
        <v>41.92</v>
      </c>
      <c r="F1637">
        <v>0</v>
      </c>
      <c r="G1637">
        <v>1</v>
      </c>
    </row>
    <row r="1638" spans="1:7" ht="15.75" thickBot="1" x14ac:dyDescent="0.3">
      <c r="A1638" s="12" t="s">
        <v>129</v>
      </c>
      <c r="B1638" s="13">
        <v>45575</v>
      </c>
      <c r="C1638" s="14">
        <v>45.03</v>
      </c>
      <c r="D1638" s="14">
        <v>46.73</v>
      </c>
      <c r="E1638" s="14">
        <v>41.98</v>
      </c>
      <c r="F1638">
        <v>0</v>
      </c>
      <c r="G1638">
        <v>1</v>
      </c>
    </row>
    <row r="1639" spans="1:7" ht="15.75" thickBot="1" x14ac:dyDescent="0.3">
      <c r="A1639" s="12" t="s">
        <v>129</v>
      </c>
      <c r="B1639" s="13">
        <v>45576</v>
      </c>
      <c r="C1639" s="14">
        <v>44.97</v>
      </c>
      <c r="D1639" s="14">
        <v>46.71</v>
      </c>
      <c r="E1639" s="14">
        <v>42.04</v>
      </c>
      <c r="F1639">
        <v>0</v>
      </c>
      <c r="G1639">
        <v>1</v>
      </c>
    </row>
    <row r="1640" spans="1:7" ht="15.75" thickBot="1" x14ac:dyDescent="0.3">
      <c r="A1640" s="12" t="s">
        <v>129</v>
      </c>
      <c r="B1640" s="13">
        <v>45579</v>
      </c>
      <c r="C1640" s="14">
        <v>44.94</v>
      </c>
      <c r="D1640" s="14">
        <v>46.69</v>
      </c>
      <c r="E1640" s="14">
        <v>42.1</v>
      </c>
      <c r="F1640">
        <v>0</v>
      </c>
      <c r="G1640">
        <v>1</v>
      </c>
    </row>
    <row r="1641" spans="1:7" ht="15.75" thickBot="1" x14ac:dyDescent="0.3">
      <c r="A1641" s="12" t="s">
        <v>129</v>
      </c>
      <c r="B1641" s="13">
        <v>45580</v>
      </c>
      <c r="C1641" s="14">
        <v>44.83</v>
      </c>
      <c r="D1641" s="14">
        <v>46.6</v>
      </c>
      <c r="E1641" s="14">
        <v>42.15</v>
      </c>
      <c r="F1641">
        <v>0</v>
      </c>
      <c r="G1641">
        <v>1</v>
      </c>
    </row>
    <row r="1642" spans="1:7" ht="15.75" thickBot="1" x14ac:dyDescent="0.3">
      <c r="A1642" s="12" t="s">
        <v>129</v>
      </c>
      <c r="B1642" s="13">
        <v>45581</v>
      </c>
      <c r="C1642" s="14">
        <v>44.68</v>
      </c>
      <c r="D1642" s="14">
        <v>46.53</v>
      </c>
      <c r="E1642" s="14">
        <v>42.2</v>
      </c>
      <c r="F1642">
        <v>0</v>
      </c>
      <c r="G1642">
        <v>1</v>
      </c>
    </row>
    <row r="1643" spans="1:7" ht="15.75" thickBot="1" x14ac:dyDescent="0.3">
      <c r="A1643" s="12" t="s">
        <v>129</v>
      </c>
      <c r="B1643" s="13">
        <v>45582</v>
      </c>
      <c r="C1643" s="14">
        <v>44.52</v>
      </c>
      <c r="D1643" s="14">
        <v>46.43</v>
      </c>
      <c r="E1643" s="14">
        <v>42.24</v>
      </c>
      <c r="F1643">
        <v>0</v>
      </c>
      <c r="G1643">
        <v>1</v>
      </c>
    </row>
    <row r="1644" spans="1:7" ht="15.75" thickBot="1" x14ac:dyDescent="0.3">
      <c r="A1644" s="12" t="s">
        <v>129</v>
      </c>
      <c r="B1644" s="13">
        <v>45583</v>
      </c>
      <c r="C1644" s="14">
        <v>44.34</v>
      </c>
      <c r="D1644" s="14">
        <v>46.32</v>
      </c>
      <c r="E1644" s="14">
        <v>42.28</v>
      </c>
      <c r="F1644">
        <v>0</v>
      </c>
      <c r="G1644">
        <v>1</v>
      </c>
    </row>
    <row r="1645" spans="1:7" ht="15.75" thickBot="1" x14ac:dyDescent="0.3">
      <c r="A1645" s="12" t="s">
        <v>129</v>
      </c>
      <c r="B1645" s="13">
        <v>45586</v>
      </c>
      <c r="C1645" s="14">
        <v>44.16</v>
      </c>
      <c r="D1645" s="14">
        <v>46.2</v>
      </c>
      <c r="E1645" s="14">
        <v>42.32</v>
      </c>
      <c r="F1645">
        <v>0</v>
      </c>
      <c r="G1645">
        <v>1</v>
      </c>
    </row>
    <row r="1646" spans="1:7" ht="15.75" thickBot="1" x14ac:dyDescent="0.3">
      <c r="A1646" s="12" t="s">
        <v>129</v>
      </c>
      <c r="B1646" s="13">
        <v>45587</v>
      </c>
      <c r="C1646" s="14">
        <v>43.99</v>
      </c>
      <c r="D1646" s="14">
        <v>46.08</v>
      </c>
      <c r="E1646" s="14">
        <v>42.36</v>
      </c>
      <c r="F1646">
        <v>0</v>
      </c>
      <c r="G1646">
        <v>1</v>
      </c>
    </row>
    <row r="1647" spans="1:7" ht="15.75" thickBot="1" x14ac:dyDescent="0.3">
      <c r="A1647" s="12" t="s">
        <v>129</v>
      </c>
      <c r="B1647" s="13">
        <v>45588</v>
      </c>
      <c r="C1647" s="14">
        <v>43.83</v>
      </c>
      <c r="D1647" s="14">
        <v>45.95</v>
      </c>
      <c r="E1647" s="14">
        <v>42.41</v>
      </c>
      <c r="F1647">
        <v>0</v>
      </c>
      <c r="G1647">
        <v>1</v>
      </c>
    </row>
    <row r="1648" spans="1:7" ht="15.75" thickBot="1" x14ac:dyDescent="0.3">
      <c r="A1648" s="12" t="s">
        <v>129</v>
      </c>
      <c r="B1648" s="13">
        <v>45589</v>
      </c>
      <c r="C1648" s="14">
        <v>43.64</v>
      </c>
      <c r="D1648" s="14">
        <v>45.81</v>
      </c>
      <c r="E1648" s="14">
        <v>42.44</v>
      </c>
      <c r="F1648">
        <v>0</v>
      </c>
      <c r="G1648">
        <v>1</v>
      </c>
    </row>
    <row r="1649" spans="1:7" ht="15.75" thickBot="1" x14ac:dyDescent="0.3">
      <c r="A1649" s="12" t="s">
        <v>129</v>
      </c>
      <c r="B1649" s="13">
        <v>45590</v>
      </c>
      <c r="C1649" s="14">
        <v>43.47</v>
      </c>
      <c r="D1649" s="14">
        <v>45.65</v>
      </c>
      <c r="E1649" s="14">
        <v>42.47</v>
      </c>
      <c r="F1649">
        <v>0</v>
      </c>
      <c r="G1649">
        <v>1</v>
      </c>
    </row>
    <row r="1650" spans="1:7" ht="15.75" thickBot="1" x14ac:dyDescent="0.3">
      <c r="A1650" s="12" t="s">
        <v>129</v>
      </c>
      <c r="B1650" s="13">
        <v>45593</v>
      </c>
      <c r="C1650" s="14">
        <v>43.35</v>
      </c>
      <c r="D1650" s="14">
        <v>45.51</v>
      </c>
      <c r="E1650" s="14">
        <v>42.51</v>
      </c>
      <c r="F1650">
        <v>0</v>
      </c>
      <c r="G1650">
        <v>1</v>
      </c>
    </row>
    <row r="1651" spans="1:7" ht="15.75" thickBot="1" x14ac:dyDescent="0.3">
      <c r="A1651" s="12" t="s">
        <v>129</v>
      </c>
      <c r="B1651" s="13">
        <v>45594</v>
      </c>
      <c r="C1651" s="14">
        <v>43.22</v>
      </c>
      <c r="D1651" s="14">
        <v>45.34</v>
      </c>
      <c r="E1651" s="14">
        <v>42.55</v>
      </c>
      <c r="F1651">
        <v>0</v>
      </c>
      <c r="G1651">
        <v>1</v>
      </c>
    </row>
    <row r="1652" spans="1:7" ht="15.75" thickBot="1" x14ac:dyDescent="0.3">
      <c r="A1652" s="12" t="s">
        <v>129</v>
      </c>
      <c r="B1652" s="13">
        <v>45595</v>
      </c>
      <c r="C1652" s="14">
        <v>43.04</v>
      </c>
      <c r="D1652" s="14">
        <v>45.16</v>
      </c>
      <c r="E1652" s="14">
        <v>42.58</v>
      </c>
      <c r="F1652">
        <v>0</v>
      </c>
      <c r="G1652">
        <v>1</v>
      </c>
    </row>
    <row r="1653" spans="1:7" ht="15.75" thickBot="1" x14ac:dyDescent="0.3">
      <c r="A1653" s="12" t="s">
        <v>129</v>
      </c>
      <c r="B1653" s="13">
        <v>45596</v>
      </c>
      <c r="C1653" s="14">
        <v>42.87</v>
      </c>
      <c r="D1653" s="14">
        <v>44.99</v>
      </c>
      <c r="E1653" s="14">
        <v>42.61</v>
      </c>
      <c r="F1653">
        <v>0</v>
      </c>
      <c r="G1653">
        <v>1</v>
      </c>
    </row>
    <row r="1654" spans="1:7" ht="15.75" thickBot="1" x14ac:dyDescent="0.3">
      <c r="A1654" s="12" t="s">
        <v>129</v>
      </c>
      <c r="B1654" s="13">
        <v>45597</v>
      </c>
      <c r="C1654" s="14">
        <v>42.65</v>
      </c>
      <c r="D1654" s="14">
        <v>44.83</v>
      </c>
      <c r="E1654" s="14">
        <v>42.64</v>
      </c>
      <c r="F1654">
        <v>0</v>
      </c>
      <c r="G1654">
        <v>1</v>
      </c>
    </row>
    <row r="1655" spans="1:7" ht="15.75" thickBot="1" x14ac:dyDescent="0.3">
      <c r="A1655" s="12" t="s">
        <v>129</v>
      </c>
      <c r="B1655" s="13">
        <v>45600</v>
      </c>
      <c r="C1655" s="14">
        <v>42.4</v>
      </c>
      <c r="D1655" s="14">
        <v>44.65</v>
      </c>
      <c r="E1655" s="14">
        <v>42.67</v>
      </c>
      <c r="F1655">
        <v>0</v>
      </c>
      <c r="G1655">
        <v>1</v>
      </c>
    </row>
    <row r="1656" spans="1:7" ht="15.75" thickBot="1" x14ac:dyDescent="0.3">
      <c r="A1656" s="12" t="s">
        <v>129</v>
      </c>
      <c r="B1656" s="13">
        <v>45601</v>
      </c>
      <c r="C1656" s="14">
        <v>42.17</v>
      </c>
      <c r="D1656" s="14">
        <v>44.47</v>
      </c>
      <c r="E1656" s="14">
        <v>42.7</v>
      </c>
      <c r="F1656">
        <v>0</v>
      </c>
      <c r="G1656">
        <v>1</v>
      </c>
    </row>
    <row r="1657" spans="1:7" ht="15.75" thickBot="1" x14ac:dyDescent="0.3">
      <c r="A1657" s="12" t="s">
        <v>129</v>
      </c>
      <c r="B1657" s="13">
        <v>45602</v>
      </c>
      <c r="C1657" s="14">
        <v>41.95</v>
      </c>
      <c r="D1657" s="14">
        <v>44.3</v>
      </c>
      <c r="E1657" s="14">
        <v>42.72</v>
      </c>
      <c r="F1657">
        <v>0</v>
      </c>
      <c r="G1657">
        <v>1</v>
      </c>
    </row>
    <row r="1658" spans="1:7" ht="15.75" thickBot="1" x14ac:dyDescent="0.3">
      <c r="A1658" s="12" t="s">
        <v>129</v>
      </c>
      <c r="B1658" s="13">
        <v>45603</v>
      </c>
      <c r="C1658" s="14">
        <v>41.74</v>
      </c>
      <c r="D1658" s="14">
        <v>44.12</v>
      </c>
      <c r="E1658" s="14">
        <v>42.75</v>
      </c>
      <c r="F1658">
        <v>0</v>
      </c>
      <c r="G1658">
        <v>1</v>
      </c>
    </row>
    <row r="1659" spans="1:7" ht="15.75" thickBot="1" x14ac:dyDescent="0.3">
      <c r="A1659" s="12" t="s">
        <v>129</v>
      </c>
      <c r="B1659" s="13">
        <v>45604</v>
      </c>
      <c r="C1659" s="14">
        <v>41.51</v>
      </c>
      <c r="D1659" s="14">
        <v>43.94</v>
      </c>
      <c r="E1659" s="14">
        <v>42.78</v>
      </c>
      <c r="F1659">
        <v>0</v>
      </c>
      <c r="G1659">
        <v>1</v>
      </c>
    </row>
    <row r="1660" spans="1:7" ht="15.75" thickBot="1" x14ac:dyDescent="0.3">
      <c r="A1660" s="12" t="s">
        <v>129</v>
      </c>
      <c r="B1660" s="13">
        <v>45607</v>
      </c>
      <c r="C1660" s="14">
        <v>41.25</v>
      </c>
      <c r="D1660" s="14">
        <v>43.75</v>
      </c>
      <c r="E1660" s="14">
        <v>42.8</v>
      </c>
      <c r="F1660">
        <v>0</v>
      </c>
      <c r="G1660">
        <v>1</v>
      </c>
    </row>
    <row r="1661" spans="1:7" ht="15.75" thickBot="1" x14ac:dyDescent="0.3">
      <c r="A1661" s="12" t="s">
        <v>129</v>
      </c>
      <c r="B1661" s="13">
        <v>45608</v>
      </c>
      <c r="C1661" s="14">
        <v>41.08</v>
      </c>
      <c r="D1661" s="14">
        <v>43.56</v>
      </c>
      <c r="E1661" s="14">
        <v>42.82</v>
      </c>
      <c r="F1661">
        <v>0</v>
      </c>
      <c r="G1661">
        <v>1</v>
      </c>
    </row>
    <row r="1662" spans="1:7" ht="15.75" thickBot="1" x14ac:dyDescent="0.3">
      <c r="A1662" s="12" t="s">
        <v>129</v>
      </c>
      <c r="B1662" s="13">
        <v>45609</v>
      </c>
      <c r="C1662" s="14">
        <v>40.93</v>
      </c>
      <c r="D1662" s="14">
        <v>43.4</v>
      </c>
      <c r="E1662" s="14">
        <v>42.85</v>
      </c>
      <c r="F1662">
        <v>0</v>
      </c>
      <c r="G1662">
        <v>1</v>
      </c>
    </row>
    <row r="1663" spans="1:7" ht="15.75" thickBot="1" x14ac:dyDescent="0.3">
      <c r="A1663" s="12" t="s">
        <v>129</v>
      </c>
      <c r="B1663" s="13">
        <v>45610</v>
      </c>
      <c r="C1663" s="14">
        <v>40.76</v>
      </c>
      <c r="D1663" s="14">
        <v>43.26</v>
      </c>
      <c r="E1663" s="14">
        <v>42.87</v>
      </c>
      <c r="F1663">
        <v>0</v>
      </c>
      <c r="G1663">
        <v>1</v>
      </c>
    </row>
    <row r="1664" spans="1:7" ht="15.75" thickBot="1" x14ac:dyDescent="0.3">
      <c r="A1664" s="12" t="s">
        <v>129</v>
      </c>
      <c r="B1664" s="13">
        <v>45611</v>
      </c>
      <c r="C1664" s="14">
        <v>40.57</v>
      </c>
      <c r="D1664" s="14">
        <v>43.09</v>
      </c>
      <c r="E1664" s="14">
        <v>42.89</v>
      </c>
      <c r="F1664">
        <v>0</v>
      </c>
      <c r="G1664">
        <v>1</v>
      </c>
    </row>
    <row r="1665" spans="1:7" ht="15.75" thickBot="1" x14ac:dyDescent="0.3">
      <c r="A1665" s="12" t="s">
        <v>129</v>
      </c>
      <c r="B1665" s="13">
        <v>45614</v>
      </c>
      <c r="C1665" s="14">
        <v>40.369999999999997</v>
      </c>
      <c r="D1665" s="14">
        <v>42.91</v>
      </c>
      <c r="E1665" s="14">
        <v>42.91</v>
      </c>
      <c r="F1665">
        <v>0</v>
      </c>
      <c r="G1665">
        <v>1</v>
      </c>
    </row>
    <row r="1666" spans="1:7" ht="15.75" thickBot="1" x14ac:dyDescent="0.3">
      <c r="A1666" s="12" t="s">
        <v>129</v>
      </c>
      <c r="B1666" s="13">
        <v>45615</v>
      </c>
      <c r="C1666" s="14">
        <v>40.200000000000003</v>
      </c>
      <c r="D1666" s="14">
        <v>42.75</v>
      </c>
      <c r="E1666" s="14">
        <v>42.93</v>
      </c>
      <c r="F1666">
        <v>0</v>
      </c>
      <c r="G1666">
        <v>0</v>
      </c>
    </row>
    <row r="1667" spans="1:7" ht="15.75" thickBot="1" x14ac:dyDescent="0.3">
      <c r="A1667" s="12" t="s">
        <v>129</v>
      </c>
      <c r="B1667" s="13">
        <v>45616</v>
      </c>
      <c r="C1667" s="14">
        <v>40.01</v>
      </c>
      <c r="D1667" s="14">
        <v>42.61</v>
      </c>
      <c r="E1667" s="14">
        <v>42.96</v>
      </c>
      <c r="F1667">
        <v>0</v>
      </c>
      <c r="G1667">
        <v>0</v>
      </c>
    </row>
    <row r="1668" spans="1:7" ht="15.75" thickBot="1" x14ac:dyDescent="0.3">
      <c r="A1668" s="12" t="s">
        <v>129</v>
      </c>
      <c r="B1668" s="13">
        <v>45617</v>
      </c>
      <c r="C1668" s="14">
        <v>39.880000000000003</v>
      </c>
      <c r="D1668" s="14">
        <v>42.48</v>
      </c>
      <c r="E1668" s="14">
        <v>42.99</v>
      </c>
      <c r="F1668">
        <v>0</v>
      </c>
      <c r="G1668">
        <v>0</v>
      </c>
    </row>
    <row r="1669" spans="1:7" ht="15.75" thickBot="1" x14ac:dyDescent="0.3">
      <c r="A1669" s="12" t="s">
        <v>129</v>
      </c>
      <c r="B1669" s="13">
        <v>45618</v>
      </c>
      <c r="C1669" s="14">
        <v>39.76</v>
      </c>
      <c r="D1669" s="14">
        <v>42.35</v>
      </c>
      <c r="E1669" s="14">
        <v>43.03</v>
      </c>
      <c r="F1669">
        <v>0</v>
      </c>
      <c r="G1669">
        <v>0</v>
      </c>
    </row>
    <row r="1670" spans="1:7" ht="15.75" thickBot="1" x14ac:dyDescent="0.3">
      <c r="A1670" s="12" t="s">
        <v>129</v>
      </c>
      <c r="B1670" s="13">
        <v>45621</v>
      </c>
      <c r="C1670" s="14">
        <v>39.630000000000003</v>
      </c>
      <c r="D1670" s="14">
        <v>42.23</v>
      </c>
      <c r="E1670" s="14">
        <v>43.07</v>
      </c>
      <c r="F1670">
        <v>0</v>
      </c>
      <c r="G1670">
        <v>0</v>
      </c>
    </row>
    <row r="1671" spans="1:7" ht="15.75" thickBot="1" x14ac:dyDescent="0.3">
      <c r="A1671" s="12" t="s">
        <v>129</v>
      </c>
      <c r="B1671" s="13">
        <v>45622</v>
      </c>
      <c r="C1671" s="14">
        <v>39.49</v>
      </c>
      <c r="D1671" s="14">
        <v>42.12</v>
      </c>
      <c r="E1671" s="14">
        <v>43.11</v>
      </c>
      <c r="F1671">
        <v>0</v>
      </c>
      <c r="G1671">
        <v>0</v>
      </c>
    </row>
    <row r="1672" spans="1:7" ht="15.75" thickBot="1" x14ac:dyDescent="0.3">
      <c r="A1672" s="12" t="s">
        <v>129</v>
      </c>
      <c r="B1672" s="13">
        <v>45623</v>
      </c>
      <c r="C1672" s="14">
        <v>39.380000000000003</v>
      </c>
      <c r="D1672" s="14">
        <v>42</v>
      </c>
      <c r="E1672" s="14">
        <v>43.14</v>
      </c>
      <c r="F1672">
        <v>0</v>
      </c>
      <c r="G1672">
        <v>0</v>
      </c>
    </row>
    <row r="1673" spans="1:7" ht="15.75" thickBot="1" x14ac:dyDescent="0.3">
      <c r="A1673" s="12" t="s">
        <v>129</v>
      </c>
      <c r="B1673" s="13">
        <v>45624</v>
      </c>
      <c r="C1673" s="14">
        <v>39.33</v>
      </c>
      <c r="D1673" s="14">
        <v>41.89</v>
      </c>
      <c r="E1673" s="14">
        <v>43.19</v>
      </c>
      <c r="F1673">
        <v>0</v>
      </c>
      <c r="G1673">
        <v>0</v>
      </c>
    </row>
    <row r="1674" spans="1:7" ht="15.75" thickBot="1" x14ac:dyDescent="0.3">
      <c r="A1674" s="12" t="s">
        <v>129</v>
      </c>
      <c r="B1674" s="13">
        <v>45625</v>
      </c>
      <c r="C1674" s="14">
        <v>39.299999999999997</v>
      </c>
      <c r="D1674" s="14">
        <v>41.77</v>
      </c>
      <c r="E1674" s="14">
        <v>43.22</v>
      </c>
      <c r="F1674">
        <v>0</v>
      </c>
      <c r="G1674">
        <v>0</v>
      </c>
    </row>
    <row r="1675" spans="1:7" ht="15.75" thickBot="1" x14ac:dyDescent="0.3">
      <c r="A1675" s="12" t="s">
        <v>129</v>
      </c>
      <c r="B1675" s="13">
        <v>45628</v>
      </c>
      <c r="C1675" s="14">
        <v>39.29</v>
      </c>
      <c r="D1675" s="14">
        <v>41.66</v>
      </c>
      <c r="E1675" s="14">
        <v>43.26</v>
      </c>
      <c r="F1675">
        <v>0</v>
      </c>
      <c r="G1675">
        <v>0</v>
      </c>
    </row>
    <row r="1676" spans="1:7" ht="15.75" thickBot="1" x14ac:dyDescent="0.3">
      <c r="A1676" s="12" t="s">
        <v>129</v>
      </c>
      <c r="B1676" s="13">
        <v>45629</v>
      </c>
      <c r="C1676" s="14">
        <v>39.28</v>
      </c>
      <c r="D1676" s="14">
        <v>41.56</v>
      </c>
      <c r="E1676" s="14">
        <v>43.29</v>
      </c>
      <c r="F1676">
        <v>0</v>
      </c>
      <c r="G1676">
        <v>0</v>
      </c>
    </row>
    <row r="1677" spans="1:7" ht="15.75" thickBot="1" x14ac:dyDescent="0.3">
      <c r="A1677" s="12" t="s">
        <v>129</v>
      </c>
      <c r="B1677" s="13">
        <v>45630</v>
      </c>
      <c r="C1677" s="14">
        <v>39.29</v>
      </c>
      <c r="D1677" s="14">
        <v>41.46</v>
      </c>
      <c r="E1677" s="14">
        <v>43.33</v>
      </c>
      <c r="F1677">
        <v>0</v>
      </c>
      <c r="G1677">
        <v>0</v>
      </c>
    </row>
    <row r="1678" spans="1:7" ht="15.75" thickBot="1" x14ac:dyDescent="0.3">
      <c r="A1678" s="12" t="s">
        <v>129</v>
      </c>
      <c r="B1678" s="13">
        <v>45631</v>
      </c>
      <c r="C1678" s="14">
        <v>39.31</v>
      </c>
      <c r="D1678" s="14">
        <v>41.36</v>
      </c>
      <c r="E1678" s="14">
        <v>43.35</v>
      </c>
      <c r="F1678">
        <v>0</v>
      </c>
      <c r="G1678">
        <v>0</v>
      </c>
    </row>
    <row r="1679" spans="1:7" ht="15.75" thickBot="1" x14ac:dyDescent="0.3">
      <c r="A1679" s="12" t="s">
        <v>129</v>
      </c>
      <c r="B1679" s="13">
        <v>45632</v>
      </c>
      <c r="C1679" s="14">
        <v>39.33</v>
      </c>
      <c r="D1679" s="14">
        <v>41.27</v>
      </c>
      <c r="E1679" s="14">
        <v>43.36</v>
      </c>
      <c r="F1679">
        <v>0</v>
      </c>
      <c r="G1679">
        <v>0</v>
      </c>
    </row>
    <row r="1680" spans="1:7" ht="15.75" thickBot="1" x14ac:dyDescent="0.3">
      <c r="A1680" s="12" t="s">
        <v>129</v>
      </c>
      <c r="B1680" s="13">
        <v>45635</v>
      </c>
      <c r="C1680" s="14">
        <v>39.369999999999997</v>
      </c>
      <c r="D1680" s="14">
        <v>41.18</v>
      </c>
      <c r="E1680" s="14">
        <v>43.37</v>
      </c>
      <c r="F1680">
        <v>0</v>
      </c>
      <c r="G1680">
        <v>0</v>
      </c>
    </row>
    <row r="1681" spans="1:7" ht="15.75" thickBot="1" x14ac:dyDescent="0.3">
      <c r="A1681" s="12" t="s">
        <v>129</v>
      </c>
      <c r="B1681" s="13">
        <v>45636</v>
      </c>
      <c r="C1681" s="14">
        <v>39.42</v>
      </c>
      <c r="D1681" s="14">
        <v>41.1</v>
      </c>
      <c r="E1681" s="14">
        <v>43.38</v>
      </c>
      <c r="F1681">
        <v>0</v>
      </c>
      <c r="G1681">
        <v>0</v>
      </c>
    </row>
    <row r="1682" spans="1:7" ht="15.75" thickBot="1" x14ac:dyDescent="0.3">
      <c r="A1682" s="12" t="s">
        <v>129</v>
      </c>
      <c r="B1682" s="13">
        <v>45637</v>
      </c>
      <c r="C1682" s="14">
        <v>39.47</v>
      </c>
      <c r="D1682" s="14">
        <v>41</v>
      </c>
      <c r="E1682" s="14">
        <v>43.39</v>
      </c>
      <c r="F1682">
        <v>0</v>
      </c>
      <c r="G1682">
        <v>0</v>
      </c>
    </row>
    <row r="1683" spans="1:7" ht="15.75" thickBot="1" x14ac:dyDescent="0.3">
      <c r="A1683" s="12" t="s">
        <v>129</v>
      </c>
      <c r="B1683" s="13">
        <v>45638</v>
      </c>
      <c r="C1683" s="14">
        <v>39.49</v>
      </c>
      <c r="D1683" s="14">
        <v>40.9</v>
      </c>
      <c r="E1683" s="14">
        <v>43.41</v>
      </c>
      <c r="F1683">
        <v>0</v>
      </c>
      <c r="G1683">
        <v>0</v>
      </c>
    </row>
    <row r="1684" spans="1:7" ht="15.75" thickBot="1" x14ac:dyDescent="0.3">
      <c r="A1684" s="12" t="s">
        <v>129</v>
      </c>
      <c r="B1684" s="13">
        <v>45639</v>
      </c>
      <c r="C1684" s="14">
        <v>39.51</v>
      </c>
      <c r="D1684" s="14">
        <v>40.770000000000003</v>
      </c>
      <c r="E1684" s="14">
        <v>43.41</v>
      </c>
      <c r="F1684">
        <v>0</v>
      </c>
      <c r="G1684">
        <v>0</v>
      </c>
    </row>
    <row r="1685" spans="1:7" ht="15.75" thickBot="1" x14ac:dyDescent="0.3">
      <c r="A1685" s="12" t="s">
        <v>129</v>
      </c>
      <c r="B1685" s="13">
        <v>45642</v>
      </c>
      <c r="C1685" s="14">
        <v>39.56</v>
      </c>
      <c r="D1685" s="14">
        <v>40.64</v>
      </c>
      <c r="E1685" s="14">
        <v>43.41</v>
      </c>
      <c r="F1685">
        <v>0</v>
      </c>
      <c r="G1685">
        <v>0</v>
      </c>
    </row>
    <row r="1686" spans="1:7" ht="15.75" thickBot="1" x14ac:dyDescent="0.3">
      <c r="A1686" s="12" t="s">
        <v>129</v>
      </c>
      <c r="B1686" s="13">
        <v>45643</v>
      </c>
      <c r="C1686" s="14">
        <v>39.58</v>
      </c>
      <c r="D1686" s="14">
        <v>40.53</v>
      </c>
      <c r="E1686" s="14">
        <v>43.42</v>
      </c>
      <c r="F1686">
        <v>0</v>
      </c>
      <c r="G1686">
        <v>0</v>
      </c>
    </row>
    <row r="1687" spans="1:7" ht="15.75" thickBot="1" x14ac:dyDescent="0.3">
      <c r="A1687" s="12" t="s">
        <v>129</v>
      </c>
      <c r="B1687" s="13">
        <v>45644</v>
      </c>
      <c r="C1687" s="14">
        <v>39.619999999999997</v>
      </c>
      <c r="D1687" s="14">
        <v>40.43</v>
      </c>
      <c r="E1687" s="14">
        <v>43.43</v>
      </c>
      <c r="F1687">
        <v>0</v>
      </c>
      <c r="G1687">
        <v>0</v>
      </c>
    </row>
    <row r="1688" spans="1:7" ht="15.75" thickBot="1" x14ac:dyDescent="0.3">
      <c r="A1688" s="12" t="s">
        <v>129</v>
      </c>
      <c r="B1688" s="13">
        <v>45645</v>
      </c>
      <c r="C1688" s="14">
        <v>39.64</v>
      </c>
      <c r="D1688" s="14">
        <v>40.32</v>
      </c>
      <c r="E1688" s="14">
        <v>43.44</v>
      </c>
      <c r="F1688">
        <v>0</v>
      </c>
      <c r="G1688">
        <v>0</v>
      </c>
    </row>
    <row r="1689" spans="1:7" ht="15.75" thickBot="1" x14ac:dyDescent="0.3">
      <c r="A1689" s="12" t="s">
        <v>129</v>
      </c>
      <c r="B1689" s="13">
        <v>45646</v>
      </c>
      <c r="C1689" s="14">
        <v>39.630000000000003</v>
      </c>
      <c r="D1689" s="14">
        <v>40.21</v>
      </c>
      <c r="E1689" s="14">
        <v>43.45</v>
      </c>
      <c r="F1689">
        <v>0</v>
      </c>
      <c r="G1689">
        <v>0</v>
      </c>
    </row>
    <row r="1690" spans="1:7" ht="15.75" thickBot="1" x14ac:dyDescent="0.3">
      <c r="A1690" s="12" t="s">
        <v>129</v>
      </c>
      <c r="B1690" s="13">
        <v>45649</v>
      </c>
      <c r="C1690" s="14">
        <v>39.6</v>
      </c>
      <c r="D1690" s="14">
        <v>40.1</v>
      </c>
      <c r="E1690" s="14">
        <v>43.44</v>
      </c>
      <c r="F1690">
        <v>0</v>
      </c>
      <c r="G1690">
        <v>0</v>
      </c>
    </row>
    <row r="1691" spans="1:7" ht="15.75" thickBot="1" x14ac:dyDescent="0.3">
      <c r="A1691" s="12" t="s">
        <v>129</v>
      </c>
      <c r="B1691" s="13">
        <v>45650</v>
      </c>
      <c r="C1691" s="14">
        <v>39.56</v>
      </c>
      <c r="D1691" s="14">
        <v>40.01</v>
      </c>
      <c r="E1691" s="14">
        <v>43.42</v>
      </c>
      <c r="F1691">
        <v>0</v>
      </c>
      <c r="G1691">
        <v>0</v>
      </c>
    </row>
    <row r="1692" spans="1:7" ht="15.75" thickBot="1" x14ac:dyDescent="0.3">
      <c r="A1692" s="12" t="s">
        <v>129</v>
      </c>
      <c r="B1692" s="13">
        <v>45651</v>
      </c>
      <c r="C1692" s="14">
        <v>39.53</v>
      </c>
      <c r="D1692" s="14">
        <v>39.94</v>
      </c>
      <c r="E1692" s="14">
        <v>43.4</v>
      </c>
      <c r="F1692">
        <v>0</v>
      </c>
      <c r="G1692">
        <v>0</v>
      </c>
    </row>
    <row r="1693" spans="1:7" ht="15.75" thickBot="1" x14ac:dyDescent="0.3">
      <c r="A1693" s="12" t="s">
        <v>129</v>
      </c>
      <c r="B1693" s="13">
        <v>45652</v>
      </c>
      <c r="C1693" s="14">
        <v>39.46</v>
      </c>
      <c r="D1693" s="14">
        <v>39.869999999999997</v>
      </c>
      <c r="E1693" s="14">
        <v>43.38</v>
      </c>
      <c r="F1693">
        <v>0</v>
      </c>
      <c r="G1693">
        <v>0</v>
      </c>
    </row>
    <row r="1694" spans="1:7" ht="15.75" thickBot="1" x14ac:dyDescent="0.3">
      <c r="A1694" s="12" t="s">
        <v>129</v>
      </c>
      <c r="B1694" s="13">
        <v>45653</v>
      </c>
      <c r="C1694" s="14">
        <v>39.380000000000003</v>
      </c>
      <c r="D1694" s="14">
        <v>39.79</v>
      </c>
      <c r="E1694" s="14">
        <v>43.36</v>
      </c>
      <c r="F1694">
        <v>0</v>
      </c>
      <c r="G1694">
        <v>0</v>
      </c>
    </row>
    <row r="1695" spans="1:7" ht="15.75" thickBot="1" x14ac:dyDescent="0.3">
      <c r="A1695" s="12" t="s">
        <v>129</v>
      </c>
      <c r="B1695" s="13">
        <v>45656</v>
      </c>
      <c r="C1695" s="14">
        <v>39.299999999999997</v>
      </c>
      <c r="D1695" s="14">
        <v>39.72</v>
      </c>
      <c r="E1695" s="14">
        <v>43.34</v>
      </c>
      <c r="F1695">
        <v>0</v>
      </c>
      <c r="G1695">
        <v>0</v>
      </c>
    </row>
    <row r="1696" spans="1:7" ht="15.75" thickBot="1" x14ac:dyDescent="0.3">
      <c r="A1696" s="12" t="s">
        <v>129</v>
      </c>
      <c r="B1696" s="13">
        <v>45657</v>
      </c>
      <c r="C1696" s="14">
        <v>39.18</v>
      </c>
      <c r="D1696" s="14">
        <v>39.64</v>
      </c>
      <c r="E1696" s="14">
        <v>43.32</v>
      </c>
      <c r="F1696">
        <v>0</v>
      </c>
      <c r="G1696">
        <v>0</v>
      </c>
    </row>
    <row r="1697" spans="1:7" ht="15.75" thickBot="1" x14ac:dyDescent="0.3">
      <c r="A1697" s="12" t="s">
        <v>129</v>
      </c>
      <c r="B1697" s="13">
        <v>45659</v>
      </c>
      <c r="C1697" s="14">
        <v>39.07</v>
      </c>
      <c r="D1697" s="14">
        <v>39.549999999999997</v>
      </c>
      <c r="E1697" s="14">
        <v>43.3</v>
      </c>
      <c r="F1697">
        <v>0</v>
      </c>
      <c r="G1697">
        <v>0</v>
      </c>
    </row>
    <row r="1698" spans="1:7" ht="15.75" thickBot="1" x14ac:dyDescent="0.3">
      <c r="A1698" s="12" t="s">
        <v>129</v>
      </c>
      <c r="B1698" s="13">
        <v>45660</v>
      </c>
      <c r="C1698" s="14">
        <v>38.96</v>
      </c>
      <c r="D1698" s="14">
        <v>39.49</v>
      </c>
      <c r="E1698" s="14">
        <v>43.28</v>
      </c>
      <c r="F1698">
        <v>0</v>
      </c>
      <c r="G1698">
        <v>0</v>
      </c>
    </row>
    <row r="1699" spans="1:7" ht="15.75" thickBot="1" x14ac:dyDescent="0.3">
      <c r="A1699" s="12" t="s">
        <v>129</v>
      </c>
      <c r="B1699" s="13">
        <v>45663</v>
      </c>
      <c r="C1699" s="14">
        <v>38.86</v>
      </c>
      <c r="D1699" s="14">
        <v>39.42</v>
      </c>
      <c r="E1699" s="14">
        <v>43.25</v>
      </c>
      <c r="F1699">
        <v>0</v>
      </c>
      <c r="G1699">
        <v>0</v>
      </c>
    </row>
    <row r="1700" spans="1:7" ht="15.75" thickBot="1" x14ac:dyDescent="0.3">
      <c r="A1700" s="12" t="s">
        <v>129</v>
      </c>
      <c r="B1700" s="13">
        <v>45664</v>
      </c>
      <c r="C1700" s="14">
        <v>38.74</v>
      </c>
      <c r="D1700" s="14">
        <v>39.340000000000003</v>
      </c>
      <c r="E1700" s="14">
        <v>43.23</v>
      </c>
      <c r="F1700">
        <v>0</v>
      </c>
      <c r="G1700">
        <v>0</v>
      </c>
    </row>
    <row r="1701" spans="1:7" ht="15.75" thickBot="1" x14ac:dyDescent="0.3">
      <c r="A1701" s="12" t="s">
        <v>129</v>
      </c>
      <c r="B1701" s="13">
        <v>45665</v>
      </c>
      <c r="C1701" s="14">
        <v>38.65</v>
      </c>
      <c r="D1701" s="14">
        <v>39.270000000000003</v>
      </c>
      <c r="E1701" s="14">
        <v>43.2</v>
      </c>
      <c r="F1701">
        <v>0</v>
      </c>
      <c r="G1701">
        <v>0</v>
      </c>
    </row>
    <row r="1702" spans="1:7" ht="15.75" thickBot="1" x14ac:dyDescent="0.3">
      <c r="A1702" s="12" t="s">
        <v>129</v>
      </c>
      <c r="B1702" s="13">
        <v>45666</v>
      </c>
      <c r="C1702" s="14">
        <v>38.6</v>
      </c>
      <c r="D1702" s="14">
        <v>39.22</v>
      </c>
      <c r="E1702" s="14">
        <v>43.19</v>
      </c>
      <c r="F1702">
        <v>0</v>
      </c>
      <c r="G1702">
        <v>0</v>
      </c>
    </row>
    <row r="1703" spans="1:7" ht="15.75" thickBot="1" x14ac:dyDescent="0.3">
      <c r="A1703" s="12" t="s">
        <v>129</v>
      </c>
      <c r="B1703" s="13">
        <v>45667</v>
      </c>
      <c r="C1703" s="14">
        <v>38.53</v>
      </c>
      <c r="D1703" s="14">
        <v>39.159999999999997</v>
      </c>
      <c r="E1703" s="14">
        <v>43.15</v>
      </c>
      <c r="F1703">
        <v>0</v>
      </c>
      <c r="G1703">
        <v>0</v>
      </c>
    </row>
    <row r="1704" spans="1:7" ht="15.75" thickBot="1" x14ac:dyDescent="0.3">
      <c r="A1704" s="12" t="s">
        <v>129</v>
      </c>
      <c r="B1704" s="13">
        <v>45670</v>
      </c>
      <c r="C1704" s="14">
        <v>38.549999999999997</v>
      </c>
      <c r="D1704" s="14">
        <v>39.130000000000003</v>
      </c>
      <c r="E1704" s="14">
        <v>43.12</v>
      </c>
      <c r="F1704">
        <v>0</v>
      </c>
      <c r="G1704">
        <v>0</v>
      </c>
    </row>
    <row r="1705" spans="1:7" ht="15.75" thickBot="1" x14ac:dyDescent="0.3">
      <c r="A1705" s="12" t="s">
        <v>84</v>
      </c>
      <c r="B1705" s="13">
        <v>45517</v>
      </c>
      <c r="C1705" s="14">
        <v>13.51</v>
      </c>
      <c r="D1705" s="14">
        <v>14.18</v>
      </c>
      <c r="E1705" s="14">
        <v>12.37</v>
      </c>
      <c r="F1705">
        <v>0</v>
      </c>
      <c r="G1705">
        <v>1</v>
      </c>
    </row>
    <row r="1706" spans="1:7" ht="15.75" thickBot="1" x14ac:dyDescent="0.3">
      <c r="A1706" s="12" t="s">
        <v>84</v>
      </c>
      <c r="B1706" s="13">
        <v>45518</v>
      </c>
      <c r="C1706" s="14">
        <v>13.48</v>
      </c>
      <c r="D1706" s="14">
        <v>14.17</v>
      </c>
      <c r="E1706" s="14">
        <v>12.38</v>
      </c>
      <c r="F1706">
        <v>0</v>
      </c>
      <c r="G1706">
        <v>1</v>
      </c>
    </row>
    <row r="1707" spans="1:7" ht="15.75" thickBot="1" x14ac:dyDescent="0.3">
      <c r="A1707" s="12" t="s">
        <v>84</v>
      </c>
      <c r="B1707" s="13">
        <v>45519</v>
      </c>
      <c r="C1707" s="14">
        <v>13.43</v>
      </c>
      <c r="D1707" s="14">
        <v>14.16</v>
      </c>
      <c r="E1707" s="14">
        <v>12.39</v>
      </c>
      <c r="F1707">
        <v>0</v>
      </c>
      <c r="G1707">
        <v>1</v>
      </c>
    </row>
    <row r="1708" spans="1:7" ht="15.75" thickBot="1" x14ac:dyDescent="0.3">
      <c r="A1708" s="12" t="s">
        <v>84</v>
      </c>
      <c r="B1708" s="13">
        <v>45520</v>
      </c>
      <c r="C1708" s="14">
        <v>13.43</v>
      </c>
      <c r="D1708" s="14">
        <v>14.15</v>
      </c>
      <c r="E1708" s="14">
        <v>12.4</v>
      </c>
      <c r="F1708">
        <v>0</v>
      </c>
      <c r="G1708">
        <v>1</v>
      </c>
    </row>
    <row r="1709" spans="1:7" ht="15.75" thickBot="1" x14ac:dyDescent="0.3">
      <c r="A1709" s="12" t="s">
        <v>84</v>
      </c>
      <c r="B1709" s="13">
        <v>45523</v>
      </c>
      <c r="C1709" s="14">
        <v>13.44</v>
      </c>
      <c r="D1709" s="14">
        <v>14.15</v>
      </c>
      <c r="E1709" s="14">
        <v>12.42</v>
      </c>
      <c r="F1709">
        <v>0</v>
      </c>
      <c r="G1709">
        <v>1</v>
      </c>
    </row>
    <row r="1710" spans="1:7" ht="15.75" thickBot="1" x14ac:dyDescent="0.3">
      <c r="A1710" s="12" t="s">
        <v>84</v>
      </c>
      <c r="B1710" s="13">
        <v>45524</v>
      </c>
      <c r="C1710" s="14">
        <v>13.47</v>
      </c>
      <c r="D1710" s="14">
        <v>14.14</v>
      </c>
      <c r="E1710" s="14">
        <v>12.43</v>
      </c>
      <c r="F1710">
        <v>0</v>
      </c>
      <c r="G1710">
        <v>1</v>
      </c>
    </row>
    <row r="1711" spans="1:7" ht="15.75" thickBot="1" x14ac:dyDescent="0.3">
      <c r="A1711" s="12" t="s">
        <v>84</v>
      </c>
      <c r="B1711" s="13">
        <v>45525</v>
      </c>
      <c r="C1711" s="14">
        <v>13.49</v>
      </c>
      <c r="D1711" s="14">
        <v>14.13</v>
      </c>
      <c r="E1711" s="14">
        <v>12.45</v>
      </c>
      <c r="F1711">
        <v>0</v>
      </c>
      <c r="G1711">
        <v>1</v>
      </c>
    </row>
    <row r="1712" spans="1:7" ht="15.75" thickBot="1" x14ac:dyDescent="0.3">
      <c r="A1712" s="12" t="s">
        <v>84</v>
      </c>
      <c r="B1712" s="13">
        <v>45526</v>
      </c>
      <c r="C1712" s="14">
        <v>13.53</v>
      </c>
      <c r="D1712" s="14">
        <v>14.12</v>
      </c>
      <c r="E1712" s="14">
        <v>12.46</v>
      </c>
      <c r="F1712">
        <v>0</v>
      </c>
      <c r="G1712">
        <v>1</v>
      </c>
    </row>
    <row r="1713" spans="1:7" ht="15.75" thickBot="1" x14ac:dyDescent="0.3">
      <c r="A1713" s="12" t="s">
        <v>84</v>
      </c>
      <c r="B1713" s="13">
        <v>45527</v>
      </c>
      <c r="C1713" s="14">
        <v>13.53</v>
      </c>
      <c r="D1713" s="14">
        <v>14.12</v>
      </c>
      <c r="E1713" s="14">
        <v>12.47</v>
      </c>
      <c r="F1713">
        <v>0</v>
      </c>
      <c r="G1713">
        <v>1</v>
      </c>
    </row>
    <row r="1714" spans="1:7" ht="15.75" thickBot="1" x14ac:dyDescent="0.3">
      <c r="A1714" s="12" t="s">
        <v>84</v>
      </c>
      <c r="B1714" s="13">
        <v>45530</v>
      </c>
      <c r="C1714" s="14">
        <v>13.52</v>
      </c>
      <c r="D1714" s="14">
        <v>14.1</v>
      </c>
      <c r="E1714" s="14">
        <v>12.49</v>
      </c>
      <c r="F1714">
        <v>0</v>
      </c>
      <c r="G1714">
        <v>1</v>
      </c>
    </row>
    <row r="1715" spans="1:7" ht="15.75" thickBot="1" x14ac:dyDescent="0.3">
      <c r="A1715" s="12" t="s">
        <v>84</v>
      </c>
      <c r="B1715" s="13">
        <v>45531</v>
      </c>
      <c r="C1715" s="14">
        <v>13.52</v>
      </c>
      <c r="D1715" s="14">
        <v>14.08</v>
      </c>
      <c r="E1715" s="14">
        <v>12.5</v>
      </c>
      <c r="F1715">
        <v>0</v>
      </c>
      <c r="G1715">
        <v>1</v>
      </c>
    </row>
    <row r="1716" spans="1:7" ht="15.75" thickBot="1" x14ac:dyDescent="0.3">
      <c r="A1716" s="12" t="s">
        <v>84</v>
      </c>
      <c r="B1716" s="13">
        <v>45532</v>
      </c>
      <c r="C1716" s="14">
        <v>13.53</v>
      </c>
      <c r="D1716" s="14">
        <v>14.05</v>
      </c>
      <c r="E1716" s="14">
        <v>12.52</v>
      </c>
      <c r="F1716">
        <v>0</v>
      </c>
      <c r="G1716">
        <v>1</v>
      </c>
    </row>
    <row r="1717" spans="1:7" ht="15.75" thickBot="1" x14ac:dyDescent="0.3">
      <c r="A1717" s="12" t="s">
        <v>84</v>
      </c>
      <c r="B1717" s="13">
        <v>45533</v>
      </c>
      <c r="C1717" s="14">
        <v>13.55</v>
      </c>
      <c r="D1717" s="14">
        <v>14.02</v>
      </c>
      <c r="E1717" s="14">
        <v>12.53</v>
      </c>
      <c r="F1717">
        <v>0</v>
      </c>
      <c r="G1717">
        <v>1</v>
      </c>
    </row>
    <row r="1718" spans="1:7" ht="15.75" thickBot="1" x14ac:dyDescent="0.3">
      <c r="A1718" s="12" t="s">
        <v>84</v>
      </c>
      <c r="B1718" s="13">
        <v>45534</v>
      </c>
      <c r="C1718" s="14">
        <v>13.53</v>
      </c>
      <c r="D1718" s="14">
        <v>13.99</v>
      </c>
      <c r="E1718" s="14">
        <v>12.54</v>
      </c>
      <c r="F1718">
        <v>0</v>
      </c>
      <c r="G1718">
        <v>1</v>
      </c>
    </row>
    <row r="1719" spans="1:7" ht="15.75" thickBot="1" x14ac:dyDescent="0.3">
      <c r="A1719" s="12" t="s">
        <v>84</v>
      </c>
      <c r="B1719" s="13">
        <v>45539</v>
      </c>
      <c r="C1719" s="14">
        <v>13.53</v>
      </c>
      <c r="D1719" s="14">
        <v>13.96</v>
      </c>
      <c r="E1719" s="14">
        <v>12.55</v>
      </c>
      <c r="F1719">
        <v>0</v>
      </c>
      <c r="G1719">
        <v>1</v>
      </c>
    </row>
    <row r="1720" spans="1:7" ht="15.75" thickBot="1" x14ac:dyDescent="0.3">
      <c r="A1720" s="12" t="s">
        <v>84</v>
      </c>
      <c r="B1720" s="13">
        <v>45540</v>
      </c>
      <c r="C1720" s="14">
        <v>13.49</v>
      </c>
      <c r="D1720" s="14">
        <v>13.92</v>
      </c>
      <c r="E1720" s="14">
        <v>12.56</v>
      </c>
      <c r="F1720">
        <v>0</v>
      </c>
      <c r="G1720">
        <v>1</v>
      </c>
    </row>
    <row r="1721" spans="1:7" ht="15.75" thickBot="1" x14ac:dyDescent="0.3">
      <c r="A1721" s="12" t="s">
        <v>84</v>
      </c>
      <c r="B1721" s="13">
        <v>45541</v>
      </c>
      <c r="C1721" s="14">
        <v>13.46</v>
      </c>
      <c r="D1721" s="14">
        <v>13.88</v>
      </c>
      <c r="E1721" s="14">
        <v>12.57</v>
      </c>
      <c r="F1721">
        <v>0</v>
      </c>
      <c r="G1721">
        <v>1</v>
      </c>
    </row>
    <row r="1722" spans="1:7" ht="15.75" thickBot="1" x14ac:dyDescent="0.3">
      <c r="A1722" s="12" t="s">
        <v>84</v>
      </c>
      <c r="B1722" s="13">
        <v>45544</v>
      </c>
      <c r="C1722" s="14">
        <v>13.43</v>
      </c>
      <c r="D1722" s="14">
        <v>13.84</v>
      </c>
      <c r="E1722" s="14">
        <v>12.59</v>
      </c>
      <c r="F1722">
        <v>0</v>
      </c>
      <c r="G1722">
        <v>1</v>
      </c>
    </row>
    <row r="1723" spans="1:7" ht="15.75" thickBot="1" x14ac:dyDescent="0.3">
      <c r="A1723" s="12" t="s">
        <v>84</v>
      </c>
      <c r="B1723" s="13">
        <v>45545</v>
      </c>
      <c r="C1723" s="14">
        <v>13.38</v>
      </c>
      <c r="D1723" s="14">
        <v>13.8</v>
      </c>
      <c r="E1723" s="14">
        <v>12.6</v>
      </c>
      <c r="F1723">
        <v>0</v>
      </c>
      <c r="G1723">
        <v>1</v>
      </c>
    </row>
    <row r="1724" spans="1:7" ht="15.75" thickBot="1" x14ac:dyDescent="0.3">
      <c r="A1724" s="12" t="s">
        <v>84</v>
      </c>
      <c r="B1724" s="13">
        <v>45546</v>
      </c>
      <c r="C1724" s="14">
        <v>13.35</v>
      </c>
      <c r="D1724" s="14">
        <v>13.77</v>
      </c>
      <c r="E1724" s="14">
        <v>12.61</v>
      </c>
      <c r="F1724">
        <v>0</v>
      </c>
      <c r="G1724">
        <v>1</v>
      </c>
    </row>
    <row r="1725" spans="1:7" ht="15.75" thickBot="1" x14ac:dyDescent="0.3">
      <c r="A1725" s="12" t="s">
        <v>84</v>
      </c>
      <c r="B1725" s="13">
        <v>45547</v>
      </c>
      <c r="C1725" s="14">
        <v>13.32</v>
      </c>
      <c r="D1725" s="14">
        <v>13.74</v>
      </c>
      <c r="E1725" s="14">
        <v>12.62</v>
      </c>
      <c r="F1725">
        <v>0</v>
      </c>
      <c r="G1725">
        <v>1</v>
      </c>
    </row>
    <row r="1726" spans="1:7" ht="15.75" thickBot="1" x14ac:dyDescent="0.3">
      <c r="A1726" s="12" t="s">
        <v>84</v>
      </c>
      <c r="B1726" s="13">
        <v>45548</v>
      </c>
      <c r="C1726" s="14">
        <v>13.29</v>
      </c>
      <c r="D1726" s="14">
        <v>13.69</v>
      </c>
      <c r="E1726" s="14">
        <v>12.63</v>
      </c>
      <c r="F1726">
        <v>0</v>
      </c>
      <c r="G1726">
        <v>1</v>
      </c>
    </row>
    <row r="1727" spans="1:7" ht="15.75" thickBot="1" x14ac:dyDescent="0.3">
      <c r="A1727" s="12" t="s">
        <v>84</v>
      </c>
      <c r="B1727" s="13">
        <v>45551</v>
      </c>
      <c r="C1727" s="14">
        <v>13.26</v>
      </c>
      <c r="D1727" s="14">
        <v>13.64</v>
      </c>
      <c r="E1727" s="14">
        <v>12.63</v>
      </c>
      <c r="F1727">
        <v>0</v>
      </c>
      <c r="G1727">
        <v>1</v>
      </c>
    </row>
    <row r="1728" spans="1:7" ht="15.75" thickBot="1" x14ac:dyDescent="0.3">
      <c r="A1728" s="12" t="s">
        <v>84</v>
      </c>
      <c r="B1728" s="13">
        <v>45552</v>
      </c>
      <c r="C1728" s="14">
        <v>13.21</v>
      </c>
      <c r="D1728" s="14">
        <v>13.6</v>
      </c>
      <c r="E1728" s="14">
        <v>12.64</v>
      </c>
      <c r="F1728">
        <v>0</v>
      </c>
      <c r="G1728">
        <v>1</v>
      </c>
    </row>
    <row r="1729" spans="1:7" ht="15.75" thickBot="1" x14ac:dyDescent="0.3">
      <c r="A1729" s="12" t="s">
        <v>84</v>
      </c>
      <c r="B1729" s="13">
        <v>45553</v>
      </c>
      <c r="C1729" s="14">
        <v>13.17</v>
      </c>
      <c r="D1729" s="14">
        <v>13.56</v>
      </c>
      <c r="E1729" s="14">
        <v>12.65</v>
      </c>
      <c r="F1729">
        <v>0</v>
      </c>
      <c r="G1729">
        <v>1</v>
      </c>
    </row>
    <row r="1730" spans="1:7" ht="15.75" thickBot="1" x14ac:dyDescent="0.3">
      <c r="A1730" s="12" t="s">
        <v>84</v>
      </c>
      <c r="B1730" s="13">
        <v>45554</v>
      </c>
      <c r="C1730" s="14">
        <v>13.13</v>
      </c>
      <c r="D1730" s="14">
        <v>13.5</v>
      </c>
      <c r="E1730" s="14">
        <v>12.66</v>
      </c>
      <c r="F1730">
        <v>0</v>
      </c>
      <c r="G1730">
        <v>1</v>
      </c>
    </row>
    <row r="1731" spans="1:7" ht="15.75" thickBot="1" x14ac:dyDescent="0.3">
      <c r="A1731" s="12" t="s">
        <v>84</v>
      </c>
      <c r="B1731" s="13">
        <v>45555</v>
      </c>
      <c r="C1731" s="14">
        <v>13.07</v>
      </c>
      <c r="D1731" s="14">
        <v>13.45</v>
      </c>
      <c r="E1731" s="14">
        <v>12.67</v>
      </c>
      <c r="F1731">
        <v>0</v>
      </c>
      <c r="G1731">
        <v>1</v>
      </c>
    </row>
    <row r="1732" spans="1:7" ht="15.75" thickBot="1" x14ac:dyDescent="0.3">
      <c r="A1732" s="12" t="s">
        <v>84</v>
      </c>
      <c r="B1732" s="13">
        <v>45558</v>
      </c>
      <c r="C1732" s="14">
        <v>13.01</v>
      </c>
      <c r="D1732" s="14">
        <v>13.4</v>
      </c>
      <c r="E1732" s="14">
        <v>12.67</v>
      </c>
      <c r="F1732">
        <v>0</v>
      </c>
      <c r="G1732">
        <v>1</v>
      </c>
    </row>
    <row r="1733" spans="1:7" ht="15.75" thickBot="1" x14ac:dyDescent="0.3">
      <c r="A1733" s="12" t="s">
        <v>84</v>
      </c>
      <c r="B1733" s="13">
        <v>45559</v>
      </c>
      <c r="C1733" s="14">
        <v>12.96</v>
      </c>
      <c r="D1733" s="14">
        <v>13.35</v>
      </c>
      <c r="E1733" s="14">
        <v>12.68</v>
      </c>
      <c r="F1733">
        <v>0</v>
      </c>
      <c r="G1733">
        <v>1</v>
      </c>
    </row>
    <row r="1734" spans="1:7" ht="15.75" thickBot="1" x14ac:dyDescent="0.3">
      <c r="A1734" s="12" t="s">
        <v>84</v>
      </c>
      <c r="B1734" s="13">
        <v>45560</v>
      </c>
      <c r="C1734" s="14">
        <v>12.94</v>
      </c>
      <c r="D1734" s="14">
        <v>13.3</v>
      </c>
      <c r="E1734" s="14">
        <v>12.68</v>
      </c>
      <c r="F1734">
        <v>0</v>
      </c>
      <c r="G1734">
        <v>1</v>
      </c>
    </row>
    <row r="1735" spans="1:7" ht="15.75" thickBot="1" x14ac:dyDescent="0.3">
      <c r="A1735" s="12" t="s">
        <v>84</v>
      </c>
      <c r="B1735" s="13">
        <v>45561</v>
      </c>
      <c r="C1735" s="14">
        <v>12.93</v>
      </c>
      <c r="D1735" s="14">
        <v>13.27</v>
      </c>
      <c r="E1735" s="14">
        <v>12.69</v>
      </c>
      <c r="F1735">
        <v>0</v>
      </c>
      <c r="G1735">
        <v>1</v>
      </c>
    </row>
    <row r="1736" spans="1:7" ht="15.75" thickBot="1" x14ac:dyDescent="0.3">
      <c r="A1736" s="12" t="s">
        <v>84</v>
      </c>
      <c r="B1736" s="13">
        <v>45562</v>
      </c>
      <c r="C1736" s="14">
        <v>12.9</v>
      </c>
      <c r="D1736" s="14">
        <v>13.25</v>
      </c>
      <c r="E1736" s="14">
        <v>12.7</v>
      </c>
      <c r="F1736">
        <v>0</v>
      </c>
      <c r="G1736">
        <v>1</v>
      </c>
    </row>
    <row r="1737" spans="1:7" ht="15.75" thickBot="1" x14ac:dyDescent="0.3">
      <c r="A1737" s="12" t="s">
        <v>84</v>
      </c>
      <c r="B1737" s="13">
        <v>45565</v>
      </c>
      <c r="C1737" s="14">
        <v>12.87</v>
      </c>
      <c r="D1737" s="14">
        <v>13.23</v>
      </c>
      <c r="E1737" s="14">
        <v>12.71</v>
      </c>
      <c r="F1737">
        <v>0</v>
      </c>
      <c r="G1737">
        <v>1</v>
      </c>
    </row>
    <row r="1738" spans="1:7" ht="15.75" thickBot="1" x14ac:dyDescent="0.3">
      <c r="A1738" s="12" t="s">
        <v>84</v>
      </c>
      <c r="B1738" s="13">
        <v>45566</v>
      </c>
      <c r="C1738" s="14">
        <v>12.86</v>
      </c>
      <c r="D1738" s="14">
        <v>13.23</v>
      </c>
      <c r="E1738" s="14">
        <v>12.72</v>
      </c>
      <c r="F1738">
        <v>0</v>
      </c>
      <c r="G1738">
        <v>1</v>
      </c>
    </row>
    <row r="1739" spans="1:7" ht="15.75" thickBot="1" x14ac:dyDescent="0.3">
      <c r="A1739" s="12" t="s">
        <v>84</v>
      </c>
      <c r="B1739" s="13">
        <v>45567</v>
      </c>
      <c r="C1739" s="14">
        <v>12.86</v>
      </c>
      <c r="D1739" s="14">
        <v>13.22</v>
      </c>
      <c r="E1739" s="14">
        <v>12.73</v>
      </c>
      <c r="F1739">
        <v>0</v>
      </c>
      <c r="G1739">
        <v>1</v>
      </c>
    </row>
    <row r="1740" spans="1:7" ht="15.75" thickBot="1" x14ac:dyDescent="0.3">
      <c r="A1740" s="12" t="s">
        <v>84</v>
      </c>
      <c r="B1740" s="13">
        <v>45568</v>
      </c>
      <c r="C1740" s="14">
        <v>12.85</v>
      </c>
      <c r="D1740" s="14">
        <v>13.22</v>
      </c>
      <c r="E1740" s="14">
        <v>12.74</v>
      </c>
      <c r="F1740">
        <v>0</v>
      </c>
      <c r="G1740">
        <v>1</v>
      </c>
    </row>
    <row r="1741" spans="1:7" ht="15.75" thickBot="1" x14ac:dyDescent="0.3">
      <c r="A1741" s="12" t="s">
        <v>84</v>
      </c>
      <c r="B1741" s="13">
        <v>45569</v>
      </c>
      <c r="C1741" s="14">
        <v>12.84</v>
      </c>
      <c r="D1741" s="14">
        <v>13.21</v>
      </c>
      <c r="E1741" s="14">
        <v>12.75</v>
      </c>
      <c r="F1741">
        <v>0</v>
      </c>
      <c r="G1741">
        <v>1</v>
      </c>
    </row>
    <row r="1742" spans="1:7" ht="15.75" thickBot="1" x14ac:dyDescent="0.3">
      <c r="A1742" s="12" t="s">
        <v>84</v>
      </c>
      <c r="B1742" s="13">
        <v>45572</v>
      </c>
      <c r="C1742" s="14">
        <v>12.82</v>
      </c>
      <c r="D1742" s="14">
        <v>13.21</v>
      </c>
      <c r="E1742" s="14">
        <v>12.75</v>
      </c>
      <c r="F1742">
        <v>0</v>
      </c>
      <c r="G1742">
        <v>1</v>
      </c>
    </row>
    <row r="1743" spans="1:7" ht="15.75" thickBot="1" x14ac:dyDescent="0.3">
      <c r="A1743" s="12" t="s">
        <v>84</v>
      </c>
      <c r="B1743" s="13">
        <v>45573</v>
      </c>
      <c r="C1743" s="14">
        <v>12.81</v>
      </c>
      <c r="D1743" s="14">
        <v>13.19</v>
      </c>
      <c r="E1743" s="14">
        <v>12.76</v>
      </c>
      <c r="F1743">
        <v>0</v>
      </c>
      <c r="G1743">
        <v>1</v>
      </c>
    </row>
    <row r="1744" spans="1:7" ht="15.75" thickBot="1" x14ac:dyDescent="0.3">
      <c r="A1744" s="12" t="s">
        <v>84</v>
      </c>
      <c r="B1744" s="13">
        <v>45574</v>
      </c>
      <c r="C1744" s="14">
        <v>12.82</v>
      </c>
      <c r="D1744" s="14">
        <v>13.18</v>
      </c>
      <c r="E1744" s="14">
        <v>12.77</v>
      </c>
      <c r="F1744">
        <v>0</v>
      </c>
      <c r="G1744">
        <v>1</v>
      </c>
    </row>
    <row r="1745" spans="1:7" ht="15.75" thickBot="1" x14ac:dyDescent="0.3">
      <c r="A1745" s="12" t="s">
        <v>84</v>
      </c>
      <c r="B1745" s="13">
        <v>45575</v>
      </c>
      <c r="C1745" s="14">
        <v>12.82</v>
      </c>
      <c r="D1745" s="14">
        <v>13.17</v>
      </c>
      <c r="E1745" s="14">
        <v>12.77</v>
      </c>
      <c r="F1745">
        <v>0</v>
      </c>
      <c r="G1745">
        <v>1</v>
      </c>
    </row>
    <row r="1746" spans="1:7" ht="15.75" thickBot="1" x14ac:dyDescent="0.3">
      <c r="A1746" s="12" t="s">
        <v>84</v>
      </c>
      <c r="B1746" s="13">
        <v>45576</v>
      </c>
      <c r="C1746" s="14">
        <v>12.81</v>
      </c>
      <c r="D1746" s="14">
        <v>13.15</v>
      </c>
      <c r="E1746" s="14">
        <v>12.78</v>
      </c>
      <c r="F1746">
        <v>0</v>
      </c>
      <c r="G1746">
        <v>1</v>
      </c>
    </row>
    <row r="1747" spans="1:7" ht="15.75" thickBot="1" x14ac:dyDescent="0.3">
      <c r="A1747" s="12" t="s">
        <v>84</v>
      </c>
      <c r="B1747" s="13">
        <v>45579</v>
      </c>
      <c r="C1747" s="14">
        <v>12.83</v>
      </c>
      <c r="D1747" s="14">
        <v>13.15</v>
      </c>
      <c r="E1747" s="14">
        <v>12.79</v>
      </c>
      <c r="F1747">
        <v>0</v>
      </c>
      <c r="G1747">
        <v>1</v>
      </c>
    </row>
    <row r="1748" spans="1:7" ht="15.75" thickBot="1" x14ac:dyDescent="0.3">
      <c r="A1748" s="12" t="s">
        <v>84</v>
      </c>
      <c r="B1748" s="13">
        <v>45580</v>
      </c>
      <c r="C1748" s="14">
        <v>12.84</v>
      </c>
      <c r="D1748" s="14">
        <v>13.12</v>
      </c>
      <c r="E1748" s="14">
        <v>12.79</v>
      </c>
      <c r="F1748">
        <v>0</v>
      </c>
      <c r="G1748">
        <v>1</v>
      </c>
    </row>
    <row r="1749" spans="1:7" ht="15.75" thickBot="1" x14ac:dyDescent="0.3">
      <c r="A1749" s="12" t="s">
        <v>84</v>
      </c>
      <c r="B1749" s="13">
        <v>45581</v>
      </c>
      <c r="C1749" s="14">
        <v>12.83</v>
      </c>
      <c r="D1749" s="14">
        <v>13.11</v>
      </c>
      <c r="E1749" s="14">
        <v>12.8</v>
      </c>
      <c r="F1749">
        <v>0</v>
      </c>
      <c r="G1749">
        <v>1</v>
      </c>
    </row>
    <row r="1750" spans="1:7" ht="15.75" thickBot="1" x14ac:dyDescent="0.3">
      <c r="A1750" s="12" t="s">
        <v>84</v>
      </c>
      <c r="B1750" s="13">
        <v>45582</v>
      </c>
      <c r="C1750" s="14">
        <v>12.83</v>
      </c>
      <c r="D1750" s="14">
        <v>13.09</v>
      </c>
      <c r="E1750" s="14">
        <v>12.81</v>
      </c>
      <c r="F1750">
        <v>0</v>
      </c>
      <c r="G1750">
        <v>1</v>
      </c>
    </row>
    <row r="1751" spans="1:7" ht="15.75" thickBot="1" x14ac:dyDescent="0.3">
      <c r="A1751" s="12" t="s">
        <v>84</v>
      </c>
      <c r="B1751" s="13">
        <v>45583</v>
      </c>
      <c r="C1751" s="14">
        <v>12.82</v>
      </c>
      <c r="D1751" s="14">
        <v>13.06</v>
      </c>
      <c r="E1751" s="14">
        <v>12.81</v>
      </c>
      <c r="F1751">
        <v>0</v>
      </c>
      <c r="G1751">
        <v>1</v>
      </c>
    </row>
    <row r="1752" spans="1:7" ht="15.75" thickBot="1" x14ac:dyDescent="0.3">
      <c r="A1752" s="12" t="s">
        <v>84</v>
      </c>
      <c r="B1752" s="13">
        <v>45586</v>
      </c>
      <c r="C1752" s="14">
        <v>12.82</v>
      </c>
      <c r="D1752" s="14">
        <v>13.03</v>
      </c>
      <c r="E1752" s="14">
        <v>12.82</v>
      </c>
      <c r="F1752">
        <v>0</v>
      </c>
      <c r="G1752">
        <v>1</v>
      </c>
    </row>
    <row r="1753" spans="1:7" ht="15.75" thickBot="1" x14ac:dyDescent="0.3">
      <c r="A1753" s="12" t="s">
        <v>84</v>
      </c>
      <c r="B1753" s="13">
        <v>45587</v>
      </c>
      <c r="C1753" s="14">
        <v>12.8</v>
      </c>
      <c r="D1753" s="14">
        <v>13</v>
      </c>
      <c r="E1753" s="14">
        <v>12.83</v>
      </c>
      <c r="F1753">
        <v>0</v>
      </c>
      <c r="G1753">
        <v>1</v>
      </c>
    </row>
    <row r="1754" spans="1:7" ht="15.75" thickBot="1" x14ac:dyDescent="0.3">
      <c r="A1754" s="12" t="s">
        <v>84</v>
      </c>
      <c r="B1754" s="13">
        <v>45588</v>
      </c>
      <c r="C1754" s="14">
        <v>12.76</v>
      </c>
      <c r="D1754" s="14">
        <v>12.97</v>
      </c>
      <c r="E1754" s="14">
        <v>12.83</v>
      </c>
      <c r="F1754">
        <v>0</v>
      </c>
      <c r="G1754">
        <v>1</v>
      </c>
    </row>
    <row r="1755" spans="1:7" ht="15.75" thickBot="1" x14ac:dyDescent="0.3">
      <c r="A1755" s="12" t="s">
        <v>84</v>
      </c>
      <c r="B1755" s="13">
        <v>45589</v>
      </c>
      <c r="C1755" s="14">
        <v>12.72</v>
      </c>
      <c r="D1755" s="14">
        <v>12.95</v>
      </c>
      <c r="E1755" s="14">
        <v>12.84</v>
      </c>
      <c r="F1755">
        <v>0</v>
      </c>
      <c r="G1755">
        <v>1</v>
      </c>
    </row>
    <row r="1756" spans="1:7" ht="15.75" thickBot="1" x14ac:dyDescent="0.3">
      <c r="A1756" s="12" t="s">
        <v>84</v>
      </c>
      <c r="B1756" s="13">
        <v>45590</v>
      </c>
      <c r="C1756" s="14">
        <v>12.66</v>
      </c>
      <c r="D1756" s="14">
        <v>12.92</v>
      </c>
      <c r="E1756" s="14">
        <v>12.84</v>
      </c>
      <c r="F1756">
        <v>0</v>
      </c>
      <c r="G1756">
        <v>1</v>
      </c>
    </row>
    <row r="1757" spans="1:7" ht="15.75" thickBot="1" x14ac:dyDescent="0.3">
      <c r="A1757" s="12" t="s">
        <v>84</v>
      </c>
      <c r="B1757" s="13">
        <v>45593</v>
      </c>
      <c r="C1757" s="14">
        <v>12.6</v>
      </c>
      <c r="D1757" s="14">
        <v>12.9</v>
      </c>
      <c r="E1757" s="14">
        <v>12.84</v>
      </c>
      <c r="F1757">
        <v>0</v>
      </c>
      <c r="G1757">
        <v>1</v>
      </c>
    </row>
    <row r="1758" spans="1:7" ht="15.75" thickBot="1" x14ac:dyDescent="0.3">
      <c r="A1758" s="12" t="s">
        <v>84</v>
      </c>
      <c r="B1758" s="13">
        <v>45594</v>
      </c>
      <c r="C1758" s="14">
        <v>12.54</v>
      </c>
      <c r="D1758" s="14">
        <v>12.87</v>
      </c>
      <c r="E1758" s="14">
        <v>12.85</v>
      </c>
      <c r="F1758">
        <v>0</v>
      </c>
      <c r="G1758">
        <v>1</v>
      </c>
    </row>
    <row r="1759" spans="1:7" ht="15.75" thickBot="1" x14ac:dyDescent="0.3">
      <c r="A1759" s="12" t="s">
        <v>84</v>
      </c>
      <c r="B1759" s="13">
        <v>45595</v>
      </c>
      <c r="C1759" s="14">
        <v>12.49</v>
      </c>
      <c r="D1759" s="14">
        <v>12.84</v>
      </c>
      <c r="E1759" s="14">
        <v>12.85</v>
      </c>
      <c r="F1759">
        <v>0</v>
      </c>
      <c r="G1759">
        <v>0</v>
      </c>
    </row>
    <row r="1760" spans="1:7" ht="15.75" thickBot="1" x14ac:dyDescent="0.3">
      <c r="A1760" s="12" t="s">
        <v>84</v>
      </c>
      <c r="B1760" s="13">
        <v>45596</v>
      </c>
      <c r="C1760" s="14">
        <v>12.44</v>
      </c>
      <c r="D1760" s="14">
        <v>12.81</v>
      </c>
      <c r="E1760" s="14">
        <v>12.86</v>
      </c>
      <c r="F1760">
        <v>0</v>
      </c>
      <c r="G1760">
        <v>0</v>
      </c>
    </row>
    <row r="1761" spans="1:7" ht="15.75" thickBot="1" x14ac:dyDescent="0.3">
      <c r="A1761" s="12" t="s">
        <v>84</v>
      </c>
      <c r="B1761" s="13">
        <v>45597</v>
      </c>
      <c r="C1761" s="14">
        <v>12.38</v>
      </c>
      <c r="D1761" s="14">
        <v>12.77</v>
      </c>
      <c r="E1761" s="14">
        <v>12.86</v>
      </c>
      <c r="F1761">
        <v>0</v>
      </c>
      <c r="G1761">
        <v>0</v>
      </c>
    </row>
    <row r="1762" spans="1:7" ht="15.75" thickBot="1" x14ac:dyDescent="0.3">
      <c r="A1762" s="12" t="s">
        <v>84</v>
      </c>
      <c r="B1762" s="13">
        <v>45600</v>
      </c>
      <c r="C1762" s="14">
        <v>12.31</v>
      </c>
      <c r="D1762" s="14">
        <v>12.72</v>
      </c>
      <c r="E1762" s="14">
        <v>12.86</v>
      </c>
      <c r="F1762">
        <v>0</v>
      </c>
      <c r="G1762">
        <v>0</v>
      </c>
    </row>
    <row r="1763" spans="1:7" ht="15.75" thickBot="1" x14ac:dyDescent="0.3">
      <c r="A1763" s="12" t="s">
        <v>84</v>
      </c>
      <c r="B1763" s="13">
        <v>45601</v>
      </c>
      <c r="C1763" s="14">
        <v>12.25</v>
      </c>
      <c r="D1763" s="14">
        <v>12.68</v>
      </c>
      <c r="E1763" s="14">
        <v>12.86</v>
      </c>
      <c r="F1763">
        <v>0</v>
      </c>
      <c r="G1763">
        <v>0</v>
      </c>
    </row>
    <row r="1764" spans="1:7" ht="15.75" thickBot="1" x14ac:dyDescent="0.3">
      <c r="A1764" s="12" t="s">
        <v>84</v>
      </c>
      <c r="B1764" s="13">
        <v>45602</v>
      </c>
      <c r="C1764" s="14">
        <v>12.19</v>
      </c>
      <c r="D1764" s="14">
        <v>12.65</v>
      </c>
      <c r="E1764" s="14">
        <v>12.86</v>
      </c>
      <c r="F1764">
        <v>0</v>
      </c>
      <c r="G1764">
        <v>0</v>
      </c>
    </row>
    <row r="1765" spans="1:7" ht="15.75" thickBot="1" x14ac:dyDescent="0.3">
      <c r="A1765" s="12" t="s">
        <v>84</v>
      </c>
      <c r="B1765" s="13">
        <v>45603</v>
      </c>
      <c r="C1765" s="14">
        <v>12.13</v>
      </c>
      <c r="D1765" s="14">
        <v>12.62</v>
      </c>
      <c r="E1765" s="14">
        <v>12.86</v>
      </c>
      <c r="F1765">
        <v>0</v>
      </c>
      <c r="G1765">
        <v>0</v>
      </c>
    </row>
    <row r="1766" spans="1:7" ht="15.75" thickBot="1" x14ac:dyDescent="0.3">
      <c r="A1766" s="12" t="s">
        <v>84</v>
      </c>
      <c r="B1766" s="13">
        <v>45604</v>
      </c>
      <c r="C1766" s="14">
        <v>12.09</v>
      </c>
      <c r="D1766" s="14">
        <v>12.58</v>
      </c>
      <c r="E1766" s="14">
        <v>12.86</v>
      </c>
      <c r="F1766">
        <v>0</v>
      </c>
      <c r="G1766">
        <v>0</v>
      </c>
    </row>
    <row r="1767" spans="1:7" ht="15.75" thickBot="1" x14ac:dyDescent="0.3">
      <c r="A1767" s="12" t="s">
        <v>84</v>
      </c>
      <c r="B1767" s="13">
        <v>45607</v>
      </c>
      <c r="C1767" s="14">
        <v>12.03</v>
      </c>
      <c r="D1767" s="14">
        <v>12.54</v>
      </c>
      <c r="E1767" s="14">
        <v>12.87</v>
      </c>
      <c r="F1767">
        <v>0</v>
      </c>
      <c r="G1767">
        <v>0</v>
      </c>
    </row>
    <row r="1768" spans="1:7" ht="15.75" thickBot="1" x14ac:dyDescent="0.3">
      <c r="A1768" s="12" t="s">
        <v>84</v>
      </c>
      <c r="B1768" s="13">
        <v>45608</v>
      </c>
      <c r="C1768" s="14">
        <v>11.99</v>
      </c>
      <c r="D1768" s="14">
        <v>12.51</v>
      </c>
      <c r="E1768" s="14">
        <v>12.87</v>
      </c>
      <c r="F1768">
        <v>0</v>
      </c>
      <c r="G1768">
        <v>0</v>
      </c>
    </row>
    <row r="1769" spans="1:7" ht="15.75" thickBot="1" x14ac:dyDescent="0.3">
      <c r="A1769" s="12" t="s">
        <v>84</v>
      </c>
      <c r="B1769" s="13">
        <v>45609</v>
      </c>
      <c r="C1769" s="14">
        <v>11.94</v>
      </c>
      <c r="D1769" s="14">
        <v>12.48</v>
      </c>
      <c r="E1769" s="14">
        <v>12.87</v>
      </c>
      <c r="F1769">
        <v>0</v>
      </c>
      <c r="G1769">
        <v>0</v>
      </c>
    </row>
    <row r="1770" spans="1:7" ht="15.75" thickBot="1" x14ac:dyDescent="0.3">
      <c r="A1770" s="12" t="s">
        <v>84</v>
      </c>
      <c r="B1770" s="13">
        <v>45610</v>
      </c>
      <c r="C1770" s="14">
        <v>11.89</v>
      </c>
      <c r="D1770" s="14">
        <v>12.44</v>
      </c>
      <c r="E1770" s="14">
        <v>12.87</v>
      </c>
      <c r="F1770">
        <v>0</v>
      </c>
      <c r="G1770">
        <v>0</v>
      </c>
    </row>
    <row r="1771" spans="1:7" ht="15.75" thickBot="1" x14ac:dyDescent="0.3">
      <c r="A1771" s="12" t="s">
        <v>84</v>
      </c>
      <c r="B1771" s="13">
        <v>45611</v>
      </c>
      <c r="C1771" s="14">
        <v>11.83</v>
      </c>
      <c r="D1771" s="14">
        <v>12.41</v>
      </c>
      <c r="E1771" s="14">
        <v>12.88</v>
      </c>
      <c r="F1771">
        <v>0</v>
      </c>
      <c r="G1771">
        <v>0</v>
      </c>
    </row>
    <row r="1772" spans="1:7" ht="15.75" thickBot="1" x14ac:dyDescent="0.3">
      <c r="A1772" s="12" t="s">
        <v>84</v>
      </c>
      <c r="B1772" s="13">
        <v>45614</v>
      </c>
      <c r="C1772" s="14">
        <v>11.77</v>
      </c>
      <c r="D1772" s="14">
        <v>12.37</v>
      </c>
      <c r="E1772" s="14">
        <v>12.88</v>
      </c>
      <c r="F1772">
        <v>0</v>
      </c>
      <c r="G1772">
        <v>0</v>
      </c>
    </row>
    <row r="1773" spans="1:7" ht="15.75" thickBot="1" x14ac:dyDescent="0.3">
      <c r="A1773" s="12" t="s">
        <v>84</v>
      </c>
      <c r="B1773" s="13">
        <v>45615</v>
      </c>
      <c r="C1773" s="14">
        <v>11.72</v>
      </c>
      <c r="D1773" s="14">
        <v>12.34</v>
      </c>
      <c r="E1773" s="14">
        <v>12.88</v>
      </c>
      <c r="F1773">
        <v>0</v>
      </c>
      <c r="G1773">
        <v>0</v>
      </c>
    </row>
    <row r="1774" spans="1:7" ht="15.75" thickBot="1" x14ac:dyDescent="0.3">
      <c r="A1774" s="12" t="s">
        <v>84</v>
      </c>
      <c r="B1774" s="13">
        <v>45616</v>
      </c>
      <c r="C1774" s="14">
        <v>11.68</v>
      </c>
      <c r="D1774" s="14">
        <v>12.31</v>
      </c>
      <c r="E1774" s="14">
        <v>12.88</v>
      </c>
      <c r="F1774">
        <v>0</v>
      </c>
      <c r="G1774">
        <v>0</v>
      </c>
    </row>
    <row r="1775" spans="1:7" ht="15.75" thickBot="1" x14ac:dyDescent="0.3">
      <c r="A1775" s="12" t="s">
        <v>84</v>
      </c>
      <c r="B1775" s="13">
        <v>45617</v>
      </c>
      <c r="C1775" s="14">
        <v>11.64</v>
      </c>
      <c r="D1775" s="14">
        <v>12.28</v>
      </c>
      <c r="E1775" s="14">
        <v>12.88</v>
      </c>
      <c r="F1775">
        <v>0</v>
      </c>
      <c r="G1775">
        <v>0</v>
      </c>
    </row>
    <row r="1776" spans="1:7" ht="15.75" thickBot="1" x14ac:dyDescent="0.3">
      <c r="A1776" s="12" t="s">
        <v>84</v>
      </c>
      <c r="B1776" s="13">
        <v>45618</v>
      </c>
      <c r="C1776" s="14">
        <v>11.62</v>
      </c>
      <c r="D1776" s="14">
        <v>12.25</v>
      </c>
      <c r="E1776" s="14">
        <v>12.89</v>
      </c>
      <c r="F1776">
        <v>0</v>
      </c>
      <c r="G1776">
        <v>0</v>
      </c>
    </row>
    <row r="1777" spans="1:7" ht="15.75" thickBot="1" x14ac:dyDescent="0.3">
      <c r="A1777" s="12" t="s">
        <v>84</v>
      </c>
      <c r="B1777" s="13">
        <v>45621</v>
      </c>
      <c r="C1777" s="14">
        <v>11.63</v>
      </c>
      <c r="D1777" s="14">
        <v>12.25</v>
      </c>
      <c r="E1777" s="14">
        <v>12.9</v>
      </c>
      <c r="F1777">
        <v>0</v>
      </c>
      <c r="G1777">
        <v>0</v>
      </c>
    </row>
    <row r="1778" spans="1:7" ht="15.75" thickBot="1" x14ac:dyDescent="0.3">
      <c r="A1778" s="12" t="s">
        <v>84</v>
      </c>
      <c r="B1778" s="13">
        <v>45622</v>
      </c>
      <c r="C1778" s="14">
        <v>11.64</v>
      </c>
      <c r="D1778" s="14">
        <v>12.24</v>
      </c>
      <c r="E1778" s="14">
        <v>12.91</v>
      </c>
      <c r="F1778">
        <v>0</v>
      </c>
      <c r="G1778">
        <v>0</v>
      </c>
    </row>
    <row r="1779" spans="1:7" ht="15.75" thickBot="1" x14ac:dyDescent="0.3">
      <c r="A1779" s="12" t="s">
        <v>84</v>
      </c>
      <c r="B1779" s="13">
        <v>45623</v>
      </c>
      <c r="C1779" s="14">
        <v>11.67</v>
      </c>
      <c r="D1779" s="14">
        <v>12.24</v>
      </c>
      <c r="E1779" s="14">
        <v>12.92</v>
      </c>
      <c r="F1779">
        <v>0</v>
      </c>
      <c r="G1779">
        <v>0</v>
      </c>
    </row>
    <row r="1780" spans="1:7" ht="15.75" thickBot="1" x14ac:dyDescent="0.3">
      <c r="A1780" s="12" t="s">
        <v>84</v>
      </c>
      <c r="B1780" s="13">
        <v>45624</v>
      </c>
      <c r="C1780" s="14">
        <v>11.69</v>
      </c>
      <c r="D1780" s="14">
        <v>12.24</v>
      </c>
      <c r="E1780" s="14">
        <v>12.94</v>
      </c>
      <c r="F1780">
        <v>0</v>
      </c>
      <c r="G1780">
        <v>0</v>
      </c>
    </row>
    <row r="1781" spans="1:7" ht="15.75" thickBot="1" x14ac:dyDescent="0.3">
      <c r="A1781" s="12" t="s">
        <v>84</v>
      </c>
      <c r="B1781" s="13">
        <v>45625</v>
      </c>
      <c r="C1781" s="14">
        <v>11.73</v>
      </c>
      <c r="D1781" s="14">
        <v>12.23</v>
      </c>
      <c r="E1781" s="14">
        <v>12.95</v>
      </c>
      <c r="F1781">
        <v>0</v>
      </c>
      <c r="G1781">
        <v>0</v>
      </c>
    </row>
    <row r="1782" spans="1:7" ht="15.75" thickBot="1" x14ac:dyDescent="0.3">
      <c r="A1782" s="12" t="s">
        <v>84</v>
      </c>
      <c r="B1782" s="13">
        <v>45628</v>
      </c>
      <c r="C1782" s="14">
        <v>11.78</v>
      </c>
      <c r="D1782" s="14">
        <v>12.23</v>
      </c>
      <c r="E1782" s="14">
        <v>12.96</v>
      </c>
      <c r="F1782">
        <v>0</v>
      </c>
      <c r="G1782">
        <v>0</v>
      </c>
    </row>
    <row r="1783" spans="1:7" ht="15.75" thickBot="1" x14ac:dyDescent="0.3">
      <c r="A1783" s="12" t="s">
        <v>84</v>
      </c>
      <c r="B1783" s="13">
        <v>45629</v>
      </c>
      <c r="C1783" s="14">
        <v>11.84</v>
      </c>
      <c r="D1783" s="14">
        <v>12.23</v>
      </c>
      <c r="E1783" s="14">
        <v>12.97</v>
      </c>
      <c r="F1783">
        <v>0</v>
      </c>
      <c r="G1783">
        <v>0</v>
      </c>
    </row>
    <row r="1784" spans="1:7" ht="15.75" thickBot="1" x14ac:dyDescent="0.3">
      <c r="A1784" s="12" t="s">
        <v>84</v>
      </c>
      <c r="B1784" s="13">
        <v>45630</v>
      </c>
      <c r="C1784" s="14">
        <v>11.86</v>
      </c>
      <c r="D1784" s="14">
        <v>12.22</v>
      </c>
      <c r="E1784" s="14">
        <v>12.98</v>
      </c>
      <c r="F1784">
        <v>0</v>
      </c>
      <c r="G1784">
        <v>0</v>
      </c>
    </row>
    <row r="1785" spans="1:7" ht="15.75" thickBot="1" x14ac:dyDescent="0.3">
      <c r="A1785" s="12" t="s">
        <v>84</v>
      </c>
      <c r="B1785" s="13">
        <v>45631</v>
      </c>
      <c r="C1785" s="14">
        <v>11.9</v>
      </c>
      <c r="D1785" s="14">
        <v>12.21</v>
      </c>
      <c r="E1785" s="14">
        <v>12.99</v>
      </c>
      <c r="F1785">
        <v>0</v>
      </c>
      <c r="G1785">
        <v>0</v>
      </c>
    </row>
    <row r="1786" spans="1:7" ht="15.75" thickBot="1" x14ac:dyDescent="0.3">
      <c r="A1786" s="12" t="s">
        <v>84</v>
      </c>
      <c r="B1786" s="13">
        <v>45632</v>
      </c>
      <c r="C1786" s="14">
        <v>11.94</v>
      </c>
      <c r="D1786" s="14">
        <v>12.19</v>
      </c>
      <c r="E1786" s="14">
        <v>12.99</v>
      </c>
      <c r="F1786">
        <v>0</v>
      </c>
      <c r="G1786">
        <v>0</v>
      </c>
    </row>
    <row r="1787" spans="1:7" ht="15.75" thickBot="1" x14ac:dyDescent="0.3">
      <c r="A1787" s="12" t="s">
        <v>84</v>
      </c>
      <c r="B1787" s="13">
        <v>45635</v>
      </c>
      <c r="C1787" s="14">
        <v>11.98</v>
      </c>
      <c r="D1787" s="14">
        <v>12.18</v>
      </c>
      <c r="E1787" s="14">
        <v>13</v>
      </c>
      <c r="F1787">
        <v>0</v>
      </c>
      <c r="G1787">
        <v>0</v>
      </c>
    </row>
    <row r="1788" spans="1:7" ht="15.75" thickBot="1" x14ac:dyDescent="0.3">
      <c r="A1788" s="12" t="s">
        <v>84</v>
      </c>
      <c r="B1788" s="13">
        <v>45636</v>
      </c>
      <c r="C1788" s="14">
        <v>12.02</v>
      </c>
      <c r="D1788" s="14">
        <v>12.17</v>
      </c>
      <c r="E1788" s="14">
        <v>13.01</v>
      </c>
      <c r="F1788">
        <v>0</v>
      </c>
      <c r="G1788">
        <v>0</v>
      </c>
    </row>
    <row r="1789" spans="1:7" ht="15.75" thickBot="1" x14ac:dyDescent="0.3">
      <c r="A1789" s="12" t="s">
        <v>84</v>
      </c>
      <c r="B1789" s="13">
        <v>45637</v>
      </c>
      <c r="C1789" s="14">
        <v>12.06</v>
      </c>
      <c r="D1789" s="14">
        <v>12.16</v>
      </c>
      <c r="E1789" s="14">
        <v>13.02</v>
      </c>
      <c r="F1789">
        <v>0</v>
      </c>
      <c r="G1789">
        <v>0</v>
      </c>
    </row>
    <row r="1790" spans="1:7" ht="15.75" thickBot="1" x14ac:dyDescent="0.3">
      <c r="A1790" s="12" t="s">
        <v>84</v>
      </c>
      <c r="B1790" s="13">
        <v>45638</v>
      </c>
      <c r="C1790" s="14">
        <v>12.1</v>
      </c>
      <c r="D1790" s="14">
        <v>12.15</v>
      </c>
      <c r="E1790" s="14">
        <v>13.03</v>
      </c>
      <c r="F1790">
        <v>0</v>
      </c>
      <c r="G1790">
        <v>0</v>
      </c>
    </row>
    <row r="1791" spans="1:7" ht="15.75" thickBot="1" x14ac:dyDescent="0.3">
      <c r="A1791" s="12" t="s">
        <v>84</v>
      </c>
      <c r="B1791" s="13">
        <v>45639</v>
      </c>
      <c r="C1791" s="14">
        <v>12.15</v>
      </c>
      <c r="D1791" s="14">
        <v>12.13</v>
      </c>
      <c r="E1791" s="14">
        <v>13.04</v>
      </c>
      <c r="F1791">
        <v>0</v>
      </c>
      <c r="G1791">
        <v>0</v>
      </c>
    </row>
    <row r="1792" spans="1:7" ht="15.75" thickBot="1" x14ac:dyDescent="0.3">
      <c r="A1792" s="12" t="s">
        <v>84</v>
      </c>
      <c r="B1792" s="13">
        <v>45642</v>
      </c>
      <c r="C1792" s="14">
        <v>12.2</v>
      </c>
      <c r="D1792" s="14">
        <v>12.13</v>
      </c>
      <c r="E1792" s="14">
        <v>13.05</v>
      </c>
      <c r="F1792">
        <v>0</v>
      </c>
      <c r="G1792">
        <v>0</v>
      </c>
    </row>
    <row r="1793" spans="1:7" ht="15.75" thickBot="1" x14ac:dyDescent="0.3">
      <c r="A1793" s="12" t="s">
        <v>84</v>
      </c>
      <c r="B1793" s="13">
        <v>45643</v>
      </c>
      <c r="C1793" s="14">
        <v>12.26</v>
      </c>
      <c r="D1793" s="14">
        <v>12.12</v>
      </c>
      <c r="E1793" s="14">
        <v>13.06</v>
      </c>
      <c r="F1793">
        <v>0</v>
      </c>
      <c r="G1793">
        <v>0</v>
      </c>
    </row>
    <row r="1794" spans="1:7" ht="15.75" thickBot="1" x14ac:dyDescent="0.3">
      <c r="A1794" s="12" t="s">
        <v>84</v>
      </c>
      <c r="B1794" s="13">
        <v>45644</v>
      </c>
      <c r="C1794" s="14">
        <v>12.32</v>
      </c>
      <c r="D1794" s="14">
        <v>12.11</v>
      </c>
      <c r="E1794" s="14">
        <v>13.07</v>
      </c>
      <c r="F1794">
        <v>0</v>
      </c>
      <c r="G1794">
        <v>0</v>
      </c>
    </row>
    <row r="1795" spans="1:7" ht="15.75" thickBot="1" x14ac:dyDescent="0.3">
      <c r="A1795" s="12" t="s">
        <v>84</v>
      </c>
      <c r="B1795" s="13">
        <v>45645</v>
      </c>
      <c r="C1795" s="14">
        <v>12.37</v>
      </c>
      <c r="D1795" s="14">
        <v>12.1</v>
      </c>
      <c r="E1795" s="14">
        <v>13.07</v>
      </c>
      <c r="F1795">
        <v>0</v>
      </c>
      <c r="G1795">
        <v>0</v>
      </c>
    </row>
    <row r="1796" spans="1:7" ht="15.75" thickBot="1" x14ac:dyDescent="0.3">
      <c r="A1796" s="12" t="s">
        <v>84</v>
      </c>
      <c r="B1796" s="13">
        <v>45646</v>
      </c>
      <c r="C1796" s="14">
        <v>12.41</v>
      </c>
      <c r="D1796" s="14">
        <v>12.09</v>
      </c>
      <c r="E1796" s="14">
        <v>13.08</v>
      </c>
      <c r="F1796">
        <v>0</v>
      </c>
      <c r="G1796">
        <v>0</v>
      </c>
    </row>
    <row r="1797" spans="1:7" ht="15.75" thickBot="1" x14ac:dyDescent="0.3">
      <c r="A1797" s="12" t="s">
        <v>84</v>
      </c>
      <c r="B1797" s="13">
        <v>45649</v>
      </c>
      <c r="C1797" s="14">
        <v>12.41</v>
      </c>
      <c r="D1797" s="14">
        <v>12.08</v>
      </c>
      <c r="E1797" s="14">
        <v>13.08</v>
      </c>
      <c r="F1797">
        <v>0</v>
      </c>
      <c r="G1797">
        <v>0</v>
      </c>
    </row>
    <row r="1798" spans="1:7" ht="15.75" thickBot="1" x14ac:dyDescent="0.3">
      <c r="A1798" s="12" t="s">
        <v>84</v>
      </c>
      <c r="B1798" s="13">
        <v>45650</v>
      </c>
      <c r="C1798" s="14">
        <v>12.39</v>
      </c>
      <c r="D1798" s="14">
        <v>12.07</v>
      </c>
      <c r="E1798" s="14">
        <v>13.09</v>
      </c>
      <c r="F1798">
        <v>0</v>
      </c>
      <c r="G1798">
        <v>0</v>
      </c>
    </row>
    <row r="1799" spans="1:7" ht="15.75" thickBot="1" x14ac:dyDescent="0.3">
      <c r="A1799" s="12" t="s">
        <v>84</v>
      </c>
      <c r="B1799" s="13">
        <v>45651</v>
      </c>
      <c r="C1799" s="14">
        <v>12.38</v>
      </c>
      <c r="D1799" s="14">
        <v>12.06</v>
      </c>
      <c r="E1799" s="14">
        <v>13.09</v>
      </c>
      <c r="F1799">
        <v>0</v>
      </c>
      <c r="G1799">
        <v>0</v>
      </c>
    </row>
    <row r="1800" spans="1:7" ht="15.75" thickBot="1" x14ac:dyDescent="0.3">
      <c r="A1800" s="12" t="s">
        <v>84</v>
      </c>
      <c r="B1800" s="13">
        <v>45652</v>
      </c>
      <c r="C1800" s="14">
        <v>12.36</v>
      </c>
      <c r="D1800" s="14">
        <v>12.05</v>
      </c>
      <c r="E1800" s="14">
        <v>13.09</v>
      </c>
      <c r="F1800">
        <v>0</v>
      </c>
      <c r="G1800">
        <v>0</v>
      </c>
    </row>
    <row r="1801" spans="1:7" ht="15.75" thickBot="1" x14ac:dyDescent="0.3">
      <c r="A1801" s="12" t="s">
        <v>84</v>
      </c>
      <c r="B1801" s="13">
        <v>45653</v>
      </c>
      <c r="C1801" s="14">
        <v>12.34</v>
      </c>
      <c r="D1801" s="14">
        <v>12.04</v>
      </c>
      <c r="E1801" s="14">
        <v>13.08</v>
      </c>
      <c r="F1801">
        <v>0</v>
      </c>
      <c r="G1801">
        <v>0</v>
      </c>
    </row>
    <row r="1802" spans="1:7" ht="15.75" thickBot="1" x14ac:dyDescent="0.3">
      <c r="A1802" s="12" t="s">
        <v>84</v>
      </c>
      <c r="B1802" s="13">
        <v>45656</v>
      </c>
      <c r="C1802" s="14">
        <v>12.33</v>
      </c>
      <c r="D1802" s="14">
        <v>12.03</v>
      </c>
      <c r="E1802" s="14">
        <v>13.08</v>
      </c>
      <c r="F1802">
        <v>0</v>
      </c>
      <c r="G1802">
        <v>0</v>
      </c>
    </row>
    <row r="1803" spans="1:7" ht="15.75" thickBot="1" x14ac:dyDescent="0.3">
      <c r="A1803" s="12" t="s">
        <v>84</v>
      </c>
      <c r="B1803" s="13">
        <v>45657</v>
      </c>
      <c r="C1803" s="14">
        <v>12.3</v>
      </c>
      <c r="D1803" s="14">
        <v>12.03</v>
      </c>
      <c r="E1803" s="14">
        <v>13.07</v>
      </c>
      <c r="F1803">
        <v>0</v>
      </c>
      <c r="G1803">
        <v>0</v>
      </c>
    </row>
    <row r="1804" spans="1:7" ht="15.75" thickBot="1" x14ac:dyDescent="0.3">
      <c r="A1804" s="12" t="s">
        <v>84</v>
      </c>
      <c r="B1804" s="13">
        <v>45659</v>
      </c>
      <c r="C1804" s="14">
        <v>12.28</v>
      </c>
      <c r="D1804" s="14">
        <v>12.02</v>
      </c>
      <c r="E1804" s="14">
        <v>13.06</v>
      </c>
      <c r="F1804">
        <v>0</v>
      </c>
      <c r="G1804">
        <v>0</v>
      </c>
    </row>
    <row r="1805" spans="1:7" ht="15.75" thickBot="1" x14ac:dyDescent="0.3">
      <c r="A1805" s="12" t="s">
        <v>84</v>
      </c>
      <c r="B1805" s="13">
        <v>45660</v>
      </c>
      <c r="C1805" s="14">
        <v>12.24</v>
      </c>
      <c r="D1805" s="14">
        <v>12.02</v>
      </c>
      <c r="E1805" s="14">
        <v>13.05</v>
      </c>
      <c r="F1805">
        <v>0</v>
      </c>
      <c r="G1805">
        <v>0</v>
      </c>
    </row>
    <row r="1806" spans="1:7" ht="15.75" thickBot="1" x14ac:dyDescent="0.3">
      <c r="A1806" s="12" t="s">
        <v>84</v>
      </c>
      <c r="B1806" s="13">
        <v>45663</v>
      </c>
      <c r="C1806" s="14">
        <v>12.2</v>
      </c>
      <c r="D1806" s="14">
        <v>12.01</v>
      </c>
      <c r="E1806" s="14">
        <v>13.03</v>
      </c>
      <c r="F1806">
        <v>0</v>
      </c>
      <c r="G1806">
        <v>0</v>
      </c>
    </row>
    <row r="1807" spans="1:7" ht="15.75" thickBot="1" x14ac:dyDescent="0.3">
      <c r="A1807" s="12" t="s">
        <v>84</v>
      </c>
      <c r="B1807" s="13">
        <v>45664</v>
      </c>
      <c r="C1807" s="14">
        <v>12.15</v>
      </c>
      <c r="D1807" s="14">
        <v>12</v>
      </c>
      <c r="E1807" s="14">
        <v>13.02</v>
      </c>
      <c r="F1807">
        <v>0</v>
      </c>
      <c r="G1807">
        <v>0</v>
      </c>
    </row>
    <row r="1808" spans="1:7" ht="15.75" thickBot="1" x14ac:dyDescent="0.3">
      <c r="A1808" s="12" t="s">
        <v>84</v>
      </c>
      <c r="B1808" s="13">
        <v>45665</v>
      </c>
      <c r="C1808" s="14">
        <v>12.1</v>
      </c>
      <c r="D1808" s="14">
        <v>11.99</v>
      </c>
      <c r="E1808" s="14">
        <v>13</v>
      </c>
      <c r="F1808">
        <v>0</v>
      </c>
      <c r="G1808">
        <v>0</v>
      </c>
    </row>
    <row r="1809" spans="1:7" ht="15.75" thickBot="1" x14ac:dyDescent="0.3">
      <c r="A1809" s="12" t="s">
        <v>84</v>
      </c>
      <c r="B1809" s="13">
        <v>45666</v>
      </c>
      <c r="C1809" s="14">
        <v>12.06</v>
      </c>
      <c r="D1809" s="14">
        <v>11.99</v>
      </c>
      <c r="E1809" s="14">
        <v>12.99</v>
      </c>
      <c r="F1809">
        <v>0</v>
      </c>
      <c r="G1809">
        <v>0</v>
      </c>
    </row>
    <row r="1810" spans="1:7" ht="15.75" thickBot="1" x14ac:dyDescent="0.3">
      <c r="A1810" s="12" t="s">
        <v>84</v>
      </c>
      <c r="B1810" s="13">
        <v>45667</v>
      </c>
      <c r="C1810" s="14">
        <v>12.03</v>
      </c>
      <c r="D1810" s="14">
        <v>11.98</v>
      </c>
      <c r="E1810" s="14">
        <v>12.98</v>
      </c>
      <c r="F1810">
        <v>0</v>
      </c>
      <c r="G1810">
        <v>0</v>
      </c>
    </row>
    <row r="1811" spans="1:7" ht="15.75" thickBot="1" x14ac:dyDescent="0.3">
      <c r="A1811" s="12" t="s">
        <v>84</v>
      </c>
      <c r="B1811" s="13">
        <v>45670</v>
      </c>
      <c r="C1811" s="14">
        <v>12.01</v>
      </c>
      <c r="D1811" s="14">
        <v>11.98</v>
      </c>
      <c r="E1811" s="14">
        <v>12.96</v>
      </c>
      <c r="F1811">
        <v>0</v>
      </c>
      <c r="G1811">
        <v>0</v>
      </c>
    </row>
    <row r="1812" spans="1:7" ht="15.75" thickBot="1" x14ac:dyDescent="0.3">
      <c r="A1812" s="12" t="s">
        <v>76</v>
      </c>
      <c r="B1812" s="13">
        <v>45517</v>
      </c>
      <c r="C1812" s="14">
        <v>52.39</v>
      </c>
      <c r="D1812" s="14">
        <v>55.64</v>
      </c>
      <c r="E1812" s="14">
        <v>54.58</v>
      </c>
      <c r="F1812">
        <v>0</v>
      </c>
      <c r="G1812">
        <v>1</v>
      </c>
    </row>
    <row r="1813" spans="1:7" ht="15.75" thickBot="1" x14ac:dyDescent="0.3">
      <c r="A1813" s="12" t="s">
        <v>76</v>
      </c>
      <c r="B1813" s="13">
        <v>45518</v>
      </c>
      <c r="C1813" s="14">
        <v>52.47</v>
      </c>
      <c r="D1813" s="14">
        <v>55.49</v>
      </c>
      <c r="E1813" s="14">
        <v>54.55</v>
      </c>
      <c r="F1813">
        <v>0</v>
      </c>
      <c r="G1813">
        <v>1</v>
      </c>
    </row>
    <row r="1814" spans="1:7" ht="15.75" thickBot="1" x14ac:dyDescent="0.3">
      <c r="A1814" s="12" t="s">
        <v>76</v>
      </c>
      <c r="B1814" s="13">
        <v>45519</v>
      </c>
      <c r="C1814" s="14">
        <v>52.54</v>
      </c>
      <c r="D1814" s="14">
        <v>55.34</v>
      </c>
      <c r="E1814" s="14">
        <v>54.52</v>
      </c>
      <c r="F1814">
        <v>0</v>
      </c>
      <c r="G1814">
        <v>1</v>
      </c>
    </row>
    <row r="1815" spans="1:7" ht="15.75" thickBot="1" x14ac:dyDescent="0.3">
      <c r="A1815" s="12" t="s">
        <v>76</v>
      </c>
      <c r="B1815" s="13">
        <v>45520</v>
      </c>
      <c r="C1815" s="14">
        <v>52.59</v>
      </c>
      <c r="D1815" s="14">
        <v>55.16</v>
      </c>
      <c r="E1815" s="14">
        <v>54.5</v>
      </c>
      <c r="F1815">
        <v>0</v>
      </c>
      <c r="G1815">
        <v>1</v>
      </c>
    </row>
    <row r="1816" spans="1:7" ht="15.75" thickBot="1" x14ac:dyDescent="0.3">
      <c r="A1816" s="12" t="s">
        <v>76</v>
      </c>
      <c r="B1816" s="13">
        <v>45523</v>
      </c>
      <c r="C1816" s="14">
        <v>52.69</v>
      </c>
      <c r="D1816" s="14">
        <v>55.01</v>
      </c>
      <c r="E1816" s="14">
        <v>54.49</v>
      </c>
      <c r="F1816">
        <v>0</v>
      </c>
      <c r="G1816">
        <v>1</v>
      </c>
    </row>
    <row r="1817" spans="1:7" ht="15.75" thickBot="1" x14ac:dyDescent="0.3">
      <c r="A1817" s="12" t="s">
        <v>76</v>
      </c>
      <c r="B1817" s="13">
        <v>45524</v>
      </c>
      <c r="C1817" s="14">
        <v>52.85</v>
      </c>
      <c r="D1817" s="14">
        <v>54.87</v>
      </c>
      <c r="E1817" s="14">
        <v>54.48</v>
      </c>
      <c r="F1817">
        <v>0</v>
      </c>
      <c r="G1817">
        <v>1</v>
      </c>
    </row>
    <row r="1818" spans="1:7" ht="15.75" thickBot="1" x14ac:dyDescent="0.3">
      <c r="A1818" s="12" t="s">
        <v>76</v>
      </c>
      <c r="B1818" s="13">
        <v>45525</v>
      </c>
      <c r="C1818" s="14">
        <v>52.99</v>
      </c>
      <c r="D1818" s="14">
        <v>54.73</v>
      </c>
      <c r="E1818" s="14">
        <v>54.47</v>
      </c>
      <c r="F1818">
        <v>0</v>
      </c>
      <c r="G1818">
        <v>1</v>
      </c>
    </row>
    <row r="1819" spans="1:7" ht="15.75" thickBot="1" x14ac:dyDescent="0.3">
      <c r="A1819" s="12" t="s">
        <v>76</v>
      </c>
      <c r="B1819" s="13">
        <v>45526</v>
      </c>
      <c r="C1819" s="14">
        <v>53.13</v>
      </c>
      <c r="D1819" s="14">
        <v>54.6</v>
      </c>
      <c r="E1819" s="14">
        <v>54.46</v>
      </c>
      <c r="F1819">
        <v>0</v>
      </c>
      <c r="G1819">
        <v>1</v>
      </c>
    </row>
    <row r="1820" spans="1:7" ht="15.75" thickBot="1" x14ac:dyDescent="0.3">
      <c r="A1820" s="12" t="s">
        <v>76</v>
      </c>
      <c r="B1820" s="13">
        <v>45527</v>
      </c>
      <c r="C1820" s="14">
        <v>53.22</v>
      </c>
      <c r="D1820" s="14">
        <v>54.52</v>
      </c>
      <c r="E1820" s="14">
        <v>54.45</v>
      </c>
      <c r="F1820">
        <v>0</v>
      </c>
      <c r="G1820">
        <v>1</v>
      </c>
    </row>
    <row r="1821" spans="1:7" ht="15.75" thickBot="1" x14ac:dyDescent="0.3">
      <c r="A1821" s="12" t="s">
        <v>76</v>
      </c>
      <c r="B1821" s="13">
        <v>45530</v>
      </c>
      <c r="C1821" s="14">
        <v>53.31</v>
      </c>
      <c r="D1821" s="14">
        <v>54.42</v>
      </c>
      <c r="E1821" s="14">
        <v>54.44</v>
      </c>
      <c r="F1821">
        <v>0</v>
      </c>
      <c r="G1821">
        <v>0</v>
      </c>
    </row>
    <row r="1822" spans="1:7" ht="15.75" thickBot="1" x14ac:dyDescent="0.3">
      <c r="A1822" s="12" t="s">
        <v>76</v>
      </c>
      <c r="B1822" s="13">
        <v>45531</v>
      </c>
      <c r="C1822" s="14">
        <v>53.42</v>
      </c>
      <c r="D1822" s="14">
        <v>54.34</v>
      </c>
      <c r="E1822" s="14">
        <v>54.43</v>
      </c>
      <c r="F1822">
        <v>0</v>
      </c>
      <c r="G1822">
        <v>0</v>
      </c>
    </row>
    <row r="1823" spans="1:7" ht="15.75" thickBot="1" x14ac:dyDescent="0.3">
      <c r="A1823" s="12" t="s">
        <v>76</v>
      </c>
      <c r="B1823" s="13">
        <v>45532</v>
      </c>
      <c r="C1823" s="14">
        <v>53.51</v>
      </c>
      <c r="D1823" s="14">
        <v>54.29</v>
      </c>
      <c r="E1823" s="14">
        <v>54.42</v>
      </c>
      <c r="F1823">
        <v>0</v>
      </c>
      <c r="G1823">
        <v>0</v>
      </c>
    </row>
    <row r="1824" spans="1:7" ht="15.75" thickBot="1" x14ac:dyDescent="0.3">
      <c r="A1824" s="12" t="s">
        <v>76</v>
      </c>
      <c r="B1824" s="13">
        <v>45533</v>
      </c>
      <c r="C1824" s="14">
        <v>53.63</v>
      </c>
      <c r="D1824" s="14">
        <v>54.24</v>
      </c>
      <c r="E1824" s="14">
        <v>54.41</v>
      </c>
      <c r="F1824">
        <v>0</v>
      </c>
      <c r="G1824">
        <v>0</v>
      </c>
    </row>
    <row r="1825" spans="1:7" ht="15.75" thickBot="1" x14ac:dyDescent="0.3">
      <c r="A1825" s="12" t="s">
        <v>76</v>
      </c>
      <c r="B1825" s="13">
        <v>45534</v>
      </c>
      <c r="C1825" s="14">
        <v>53.74</v>
      </c>
      <c r="D1825" s="14">
        <v>54.2</v>
      </c>
      <c r="E1825" s="14">
        <v>54.4</v>
      </c>
      <c r="F1825">
        <v>0</v>
      </c>
      <c r="G1825">
        <v>0</v>
      </c>
    </row>
    <row r="1826" spans="1:7" ht="15.75" thickBot="1" x14ac:dyDescent="0.3">
      <c r="A1826" s="12" t="s">
        <v>76</v>
      </c>
      <c r="B1826" s="13">
        <v>45539</v>
      </c>
      <c r="C1826" s="14">
        <v>54</v>
      </c>
      <c r="D1826" s="14">
        <v>54.15</v>
      </c>
      <c r="E1826" s="14">
        <v>54.39</v>
      </c>
      <c r="F1826">
        <v>0</v>
      </c>
      <c r="G1826">
        <v>0</v>
      </c>
    </row>
    <row r="1827" spans="1:7" ht="15.75" thickBot="1" x14ac:dyDescent="0.3">
      <c r="A1827" s="12" t="s">
        <v>76</v>
      </c>
      <c r="B1827" s="13">
        <v>45540</v>
      </c>
      <c r="C1827" s="14">
        <v>54.17</v>
      </c>
      <c r="D1827" s="14">
        <v>54.12</v>
      </c>
      <c r="E1827" s="14">
        <v>54.38</v>
      </c>
      <c r="F1827">
        <v>0</v>
      </c>
      <c r="G1827">
        <v>0</v>
      </c>
    </row>
    <row r="1828" spans="1:7" ht="15.75" thickBot="1" x14ac:dyDescent="0.3">
      <c r="A1828" s="12" t="s">
        <v>76</v>
      </c>
      <c r="B1828" s="13">
        <v>45541</v>
      </c>
      <c r="C1828" s="14">
        <v>54.36</v>
      </c>
      <c r="D1828" s="14">
        <v>54.1</v>
      </c>
      <c r="E1828" s="14">
        <v>54.38</v>
      </c>
      <c r="F1828">
        <v>0</v>
      </c>
      <c r="G1828">
        <v>0</v>
      </c>
    </row>
    <row r="1829" spans="1:7" ht="15.75" thickBot="1" x14ac:dyDescent="0.3">
      <c r="A1829" s="12" t="s">
        <v>76</v>
      </c>
      <c r="B1829" s="13">
        <v>45544</v>
      </c>
      <c r="C1829" s="14">
        <v>54.52</v>
      </c>
      <c r="D1829" s="14">
        <v>54.05</v>
      </c>
      <c r="E1829" s="14">
        <v>54.39</v>
      </c>
      <c r="F1829">
        <v>0</v>
      </c>
      <c r="G1829">
        <v>0</v>
      </c>
    </row>
    <row r="1830" spans="1:7" ht="15.75" thickBot="1" x14ac:dyDescent="0.3">
      <c r="A1830" s="12" t="s">
        <v>76</v>
      </c>
      <c r="B1830" s="13">
        <v>45545</v>
      </c>
      <c r="C1830" s="14">
        <v>54.6</v>
      </c>
      <c r="D1830" s="14">
        <v>54</v>
      </c>
      <c r="E1830" s="14">
        <v>54.38</v>
      </c>
      <c r="F1830">
        <v>0</v>
      </c>
      <c r="G1830">
        <v>0</v>
      </c>
    </row>
    <row r="1831" spans="1:7" ht="15.75" thickBot="1" x14ac:dyDescent="0.3">
      <c r="A1831" s="12" t="s">
        <v>76</v>
      </c>
      <c r="B1831" s="13">
        <v>45546</v>
      </c>
      <c r="C1831" s="14">
        <v>54.67</v>
      </c>
      <c r="D1831" s="14">
        <v>53.93</v>
      </c>
      <c r="E1831" s="14">
        <v>54.38</v>
      </c>
      <c r="F1831">
        <v>0</v>
      </c>
      <c r="G1831">
        <v>0</v>
      </c>
    </row>
    <row r="1832" spans="1:7" ht="15.75" thickBot="1" x14ac:dyDescent="0.3">
      <c r="A1832" s="12" t="s">
        <v>76</v>
      </c>
      <c r="B1832" s="13">
        <v>45547</v>
      </c>
      <c r="C1832" s="14">
        <v>54.72</v>
      </c>
      <c r="D1832" s="14">
        <v>53.86</v>
      </c>
      <c r="E1832" s="14">
        <v>54.39</v>
      </c>
      <c r="F1832">
        <v>0</v>
      </c>
      <c r="G1832">
        <v>0</v>
      </c>
    </row>
    <row r="1833" spans="1:7" ht="15.75" thickBot="1" x14ac:dyDescent="0.3">
      <c r="A1833" s="12" t="s">
        <v>76</v>
      </c>
      <c r="B1833" s="13">
        <v>45548</v>
      </c>
      <c r="C1833" s="14">
        <v>54.74</v>
      </c>
      <c r="D1833" s="14">
        <v>53.79</v>
      </c>
      <c r="E1833" s="14">
        <v>54.39</v>
      </c>
      <c r="F1833">
        <v>0</v>
      </c>
      <c r="G1833">
        <v>0</v>
      </c>
    </row>
    <row r="1834" spans="1:7" ht="15.75" thickBot="1" x14ac:dyDescent="0.3">
      <c r="A1834" s="12" t="s">
        <v>76</v>
      </c>
      <c r="B1834" s="13">
        <v>45551</v>
      </c>
      <c r="C1834" s="14">
        <v>54.75</v>
      </c>
      <c r="D1834" s="14">
        <v>53.73</v>
      </c>
      <c r="E1834" s="14">
        <v>54.39</v>
      </c>
      <c r="F1834">
        <v>0</v>
      </c>
      <c r="G1834">
        <v>0</v>
      </c>
    </row>
    <row r="1835" spans="1:7" ht="15.75" thickBot="1" x14ac:dyDescent="0.3">
      <c r="A1835" s="12" t="s">
        <v>76</v>
      </c>
      <c r="B1835" s="13">
        <v>45552</v>
      </c>
      <c r="C1835" s="14">
        <v>54.76</v>
      </c>
      <c r="D1835" s="14">
        <v>53.7</v>
      </c>
      <c r="E1835" s="14">
        <v>54.4</v>
      </c>
      <c r="F1835">
        <v>0</v>
      </c>
      <c r="G1835">
        <v>0</v>
      </c>
    </row>
    <row r="1836" spans="1:7" ht="15.75" thickBot="1" x14ac:dyDescent="0.3">
      <c r="A1836" s="12" t="s">
        <v>76</v>
      </c>
      <c r="B1836" s="13">
        <v>45553</v>
      </c>
      <c r="C1836" s="14">
        <v>54.68</v>
      </c>
      <c r="D1836" s="14">
        <v>53.7</v>
      </c>
      <c r="E1836" s="14">
        <v>54.41</v>
      </c>
      <c r="F1836">
        <v>0</v>
      </c>
      <c r="G1836">
        <v>0</v>
      </c>
    </row>
    <row r="1837" spans="1:7" ht="15.75" thickBot="1" x14ac:dyDescent="0.3">
      <c r="A1837" s="12" t="s">
        <v>76</v>
      </c>
      <c r="B1837" s="13">
        <v>45554</v>
      </c>
      <c r="C1837" s="14">
        <v>54.6</v>
      </c>
      <c r="D1837" s="14">
        <v>53.68</v>
      </c>
      <c r="E1837" s="14">
        <v>54.41</v>
      </c>
      <c r="F1837">
        <v>0</v>
      </c>
      <c r="G1837">
        <v>0</v>
      </c>
    </row>
    <row r="1838" spans="1:7" ht="15.75" thickBot="1" x14ac:dyDescent="0.3">
      <c r="A1838" s="12" t="s">
        <v>76</v>
      </c>
      <c r="B1838" s="13">
        <v>45555</v>
      </c>
      <c r="C1838" s="14">
        <v>54.6</v>
      </c>
      <c r="D1838" s="14">
        <v>53.7</v>
      </c>
      <c r="E1838" s="14">
        <v>54.42</v>
      </c>
      <c r="F1838">
        <v>0</v>
      </c>
      <c r="G1838">
        <v>0</v>
      </c>
    </row>
    <row r="1839" spans="1:7" ht="15.75" thickBot="1" x14ac:dyDescent="0.3">
      <c r="A1839" s="12" t="s">
        <v>76</v>
      </c>
      <c r="B1839" s="13">
        <v>45558</v>
      </c>
      <c r="C1839" s="14">
        <v>54.62</v>
      </c>
      <c r="D1839" s="14">
        <v>53.72</v>
      </c>
      <c r="E1839" s="14">
        <v>54.43</v>
      </c>
      <c r="F1839">
        <v>0</v>
      </c>
      <c r="G1839">
        <v>0</v>
      </c>
    </row>
    <row r="1840" spans="1:7" ht="15.75" thickBot="1" x14ac:dyDescent="0.3">
      <c r="A1840" s="12" t="s">
        <v>76</v>
      </c>
      <c r="B1840" s="13">
        <v>45559</v>
      </c>
      <c r="C1840" s="14">
        <v>54.65</v>
      </c>
      <c r="D1840" s="14">
        <v>53.75</v>
      </c>
      <c r="E1840" s="14">
        <v>54.44</v>
      </c>
      <c r="F1840">
        <v>0</v>
      </c>
      <c r="G1840">
        <v>0</v>
      </c>
    </row>
    <row r="1841" spans="1:7" ht="15.75" thickBot="1" x14ac:dyDescent="0.3">
      <c r="A1841" s="12" t="s">
        <v>76</v>
      </c>
      <c r="B1841" s="13">
        <v>45560</v>
      </c>
      <c r="C1841" s="14">
        <v>54.69</v>
      </c>
      <c r="D1841" s="14">
        <v>53.78</v>
      </c>
      <c r="E1841" s="14">
        <v>54.44</v>
      </c>
      <c r="F1841">
        <v>0</v>
      </c>
      <c r="G1841">
        <v>0</v>
      </c>
    </row>
    <row r="1842" spans="1:7" ht="15.75" thickBot="1" x14ac:dyDescent="0.3">
      <c r="A1842" s="12" t="s">
        <v>76</v>
      </c>
      <c r="B1842" s="13">
        <v>45561</v>
      </c>
      <c r="C1842" s="14">
        <v>54.74</v>
      </c>
      <c r="D1842" s="14">
        <v>53.83</v>
      </c>
      <c r="E1842" s="14">
        <v>54.45</v>
      </c>
      <c r="F1842">
        <v>0</v>
      </c>
      <c r="G1842">
        <v>0</v>
      </c>
    </row>
    <row r="1843" spans="1:7" ht="15.75" thickBot="1" x14ac:dyDescent="0.3">
      <c r="A1843" s="12" t="s">
        <v>76</v>
      </c>
      <c r="B1843" s="13">
        <v>45562</v>
      </c>
      <c r="C1843" s="14">
        <v>54.79</v>
      </c>
      <c r="D1843" s="14">
        <v>53.91</v>
      </c>
      <c r="E1843" s="14">
        <v>54.47</v>
      </c>
      <c r="F1843">
        <v>0</v>
      </c>
      <c r="G1843">
        <v>0</v>
      </c>
    </row>
    <row r="1844" spans="1:7" ht="15.75" thickBot="1" x14ac:dyDescent="0.3">
      <c r="A1844" s="12" t="s">
        <v>76</v>
      </c>
      <c r="B1844" s="13">
        <v>45565</v>
      </c>
      <c r="C1844" s="14">
        <v>54.81</v>
      </c>
      <c r="D1844" s="14">
        <v>53.98</v>
      </c>
      <c r="E1844" s="14">
        <v>54.49</v>
      </c>
      <c r="F1844">
        <v>0</v>
      </c>
      <c r="G1844">
        <v>0</v>
      </c>
    </row>
    <row r="1845" spans="1:7" ht="15.75" thickBot="1" x14ac:dyDescent="0.3">
      <c r="A1845" s="12" t="s">
        <v>76</v>
      </c>
      <c r="B1845" s="13">
        <v>45566</v>
      </c>
      <c r="C1845" s="14">
        <v>54.83</v>
      </c>
      <c r="D1845" s="14">
        <v>54.03</v>
      </c>
      <c r="E1845" s="14">
        <v>54.51</v>
      </c>
      <c r="F1845">
        <v>0</v>
      </c>
      <c r="G1845">
        <v>0</v>
      </c>
    </row>
    <row r="1846" spans="1:7" ht="15.75" thickBot="1" x14ac:dyDescent="0.3">
      <c r="A1846" s="12" t="s">
        <v>76</v>
      </c>
      <c r="B1846" s="13">
        <v>45567</v>
      </c>
      <c r="C1846" s="14">
        <v>54.81</v>
      </c>
      <c r="D1846" s="14">
        <v>54.05</v>
      </c>
      <c r="E1846" s="14">
        <v>54.52</v>
      </c>
      <c r="F1846">
        <v>0</v>
      </c>
      <c r="G1846">
        <v>0</v>
      </c>
    </row>
    <row r="1847" spans="1:7" ht="15.75" thickBot="1" x14ac:dyDescent="0.3">
      <c r="A1847" s="12" t="s">
        <v>76</v>
      </c>
      <c r="B1847" s="13">
        <v>45568</v>
      </c>
      <c r="C1847" s="14">
        <v>54.8</v>
      </c>
      <c r="D1847" s="14">
        <v>54.09</v>
      </c>
      <c r="E1847" s="14">
        <v>54.53</v>
      </c>
      <c r="F1847">
        <v>0</v>
      </c>
      <c r="G1847">
        <v>0</v>
      </c>
    </row>
    <row r="1848" spans="1:7" ht="15.75" thickBot="1" x14ac:dyDescent="0.3">
      <c r="A1848" s="12" t="s">
        <v>76</v>
      </c>
      <c r="B1848" s="13">
        <v>45569</v>
      </c>
      <c r="C1848" s="14">
        <v>54.8</v>
      </c>
      <c r="D1848" s="14">
        <v>54.13</v>
      </c>
      <c r="E1848" s="14">
        <v>54.53</v>
      </c>
      <c r="F1848">
        <v>0</v>
      </c>
      <c r="G1848">
        <v>0</v>
      </c>
    </row>
    <row r="1849" spans="1:7" ht="15.75" thickBot="1" x14ac:dyDescent="0.3">
      <c r="A1849" s="12" t="s">
        <v>76</v>
      </c>
      <c r="B1849" s="13">
        <v>45572</v>
      </c>
      <c r="C1849" s="14">
        <v>54.82</v>
      </c>
      <c r="D1849" s="14">
        <v>54.18</v>
      </c>
      <c r="E1849" s="14">
        <v>54.53</v>
      </c>
      <c r="F1849">
        <v>0</v>
      </c>
      <c r="G1849">
        <v>0</v>
      </c>
    </row>
    <row r="1850" spans="1:7" ht="15.75" thickBot="1" x14ac:dyDescent="0.3">
      <c r="A1850" s="12" t="s">
        <v>76</v>
      </c>
      <c r="B1850" s="13">
        <v>45573</v>
      </c>
      <c r="C1850" s="14">
        <v>54.87</v>
      </c>
      <c r="D1850" s="14">
        <v>54.21</v>
      </c>
      <c r="E1850" s="14">
        <v>54.53</v>
      </c>
      <c r="F1850">
        <v>0</v>
      </c>
      <c r="G1850">
        <v>0</v>
      </c>
    </row>
    <row r="1851" spans="1:7" ht="15.75" thickBot="1" x14ac:dyDescent="0.3">
      <c r="A1851" s="12" t="s">
        <v>76</v>
      </c>
      <c r="B1851" s="13">
        <v>45574</v>
      </c>
      <c r="C1851" s="14">
        <v>54.92</v>
      </c>
      <c r="D1851" s="14">
        <v>54.24</v>
      </c>
      <c r="E1851" s="14">
        <v>54.52</v>
      </c>
      <c r="F1851">
        <v>0</v>
      </c>
      <c r="G1851">
        <v>0</v>
      </c>
    </row>
    <row r="1852" spans="1:7" ht="15.75" thickBot="1" x14ac:dyDescent="0.3">
      <c r="A1852" s="12" t="s">
        <v>76</v>
      </c>
      <c r="B1852" s="13">
        <v>45575</v>
      </c>
      <c r="C1852" s="14">
        <v>55.03</v>
      </c>
      <c r="D1852" s="14">
        <v>54.29</v>
      </c>
      <c r="E1852" s="14">
        <v>54.51</v>
      </c>
      <c r="F1852">
        <v>0</v>
      </c>
      <c r="G1852">
        <v>0</v>
      </c>
    </row>
    <row r="1853" spans="1:7" ht="15.75" thickBot="1" x14ac:dyDescent="0.3">
      <c r="A1853" s="12" t="s">
        <v>76</v>
      </c>
      <c r="B1853" s="13">
        <v>45576</v>
      </c>
      <c r="C1853" s="14">
        <v>55.1</v>
      </c>
      <c r="D1853" s="14">
        <v>54.33</v>
      </c>
      <c r="E1853" s="14">
        <v>54.51</v>
      </c>
      <c r="F1853">
        <v>0</v>
      </c>
      <c r="G1853">
        <v>0</v>
      </c>
    </row>
    <row r="1854" spans="1:7" ht="15.75" thickBot="1" x14ac:dyDescent="0.3">
      <c r="A1854" s="12" t="s">
        <v>76</v>
      </c>
      <c r="B1854" s="13">
        <v>45579</v>
      </c>
      <c r="C1854" s="14">
        <v>55.16</v>
      </c>
      <c r="D1854" s="14">
        <v>54.38</v>
      </c>
      <c r="E1854" s="14">
        <v>54.5</v>
      </c>
      <c r="F1854">
        <v>0</v>
      </c>
      <c r="G1854">
        <v>0</v>
      </c>
    </row>
    <row r="1855" spans="1:7" ht="15.75" thickBot="1" x14ac:dyDescent="0.3">
      <c r="A1855" s="12" t="s">
        <v>76</v>
      </c>
      <c r="B1855" s="13">
        <v>45580</v>
      </c>
      <c r="C1855" s="14">
        <v>55.19</v>
      </c>
      <c r="D1855" s="14">
        <v>54.42</v>
      </c>
      <c r="E1855" s="14">
        <v>54.5</v>
      </c>
      <c r="F1855">
        <v>0</v>
      </c>
      <c r="G1855">
        <v>0</v>
      </c>
    </row>
    <row r="1856" spans="1:7" ht="15.75" thickBot="1" x14ac:dyDescent="0.3">
      <c r="A1856" s="12" t="s">
        <v>76</v>
      </c>
      <c r="B1856" s="13">
        <v>45581</v>
      </c>
      <c r="C1856" s="14">
        <v>55.28</v>
      </c>
      <c r="D1856" s="14">
        <v>54.53</v>
      </c>
      <c r="E1856" s="14">
        <v>54.5</v>
      </c>
      <c r="F1856">
        <v>1</v>
      </c>
      <c r="G1856">
        <v>1</v>
      </c>
    </row>
    <row r="1857" spans="1:7" ht="15.75" thickBot="1" x14ac:dyDescent="0.3">
      <c r="A1857" s="12" t="s">
        <v>76</v>
      </c>
      <c r="B1857" s="13">
        <v>45582</v>
      </c>
      <c r="C1857" s="14">
        <v>55.31</v>
      </c>
      <c r="D1857" s="14">
        <v>54.61</v>
      </c>
      <c r="E1857" s="14">
        <v>54.5</v>
      </c>
      <c r="F1857">
        <v>1</v>
      </c>
      <c r="G1857">
        <v>1</v>
      </c>
    </row>
    <row r="1858" spans="1:7" ht="15.75" thickBot="1" x14ac:dyDescent="0.3">
      <c r="A1858" s="12" t="s">
        <v>76</v>
      </c>
      <c r="B1858" s="13">
        <v>45583</v>
      </c>
      <c r="C1858" s="14">
        <v>55.31</v>
      </c>
      <c r="D1858" s="14">
        <v>54.69</v>
      </c>
      <c r="E1858" s="14">
        <v>54.5</v>
      </c>
      <c r="F1858">
        <v>1</v>
      </c>
      <c r="G1858">
        <v>1</v>
      </c>
    </row>
    <row r="1859" spans="1:7" ht="15.75" thickBot="1" x14ac:dyDescent="0.3">
      <c r="A1859" s="12" t="s">
        <v>76</v>
      </c>
      <c r="B1859" s="13">
        <v>45586</v>
      </c>
      <c r="C1859" s="14">
        <v>55.28</v>
      </c>
      <c r="D1859" s="14">
        <v>54.77</v>
      </c>
      <c r="E1859" s="14">
        <v>54.51</v>
      </c>
      <c r="F1859">
        <v>1</v>
      </c>
      <c r="G1859">
        <v>1</v>
      </c>
    </row>
    <row r="1860" spans="1:7" ht="15.75" thickBot="1" x14ac:dyDescent="0.3">
      <c r="A1860" s="12" t="s">
        <v>76</v>
      </c>
      <c r="B1860" s="13">
        <v>45587</v>
      </c>
      <c r="C1860" s="14">
        <v>55.2</v>
      </c>
      <c r="D1860" s="14">
        <v>54.81</v>
      </c>
      <c r="E1860" s="14">
        <v>54.52</v>
      </c>
      <c r="F1860">
        <v>1</v>
      </c>
      <c r="G1860">
        <v>1</v>
      </c>
    </row>
    <row r="1861" spans="1:7" ht="15.75" thickBot="1" x14ac:dyDescent="0.3">
      <c r="A1861" s="12" t="s">
        <v>76</v>
      </c>
      <c r="B1861" s="13">
        <v>45588</v>
      </c>
      <c r="C1861" s="14">
        <v>55.14</v>
      </c>
      <c r="D1861" s="14">
        <v>54.85</v>
      </c>
      <c r="E1861" s="14">
        <v>54.52</v>
      </c>
      <c r="F1861">
        <v>1</v>
      </c>
      <c r="G1861">
        <v>1</v>
      </c>
    </row>
    <row r="1862" spans="1:7" ht="15.75" thickBot="1" x14ac:dyDescent="0.3">
      <c r="A1862" s="12" t="s">
        <v>76</v>
      </c>
      <c r="B1862" s="13">
        <v>45589</v>
      </c>
      <c r="C1862" s="14">
        <v>55.03</v>
      </c>
      <c r="D1862" s="14">
        <v>54.88</v>
      </c>
      <c r="E1862" s="14">
        <v>54.53</v>
      </c>
      <c r="F1862">
        <v>1</v>
      </c>
      <c r="G1862">
        <v>1</v>
      </c>
    </row>
    <row r="1863" spans="1:7" ht="15.75" thickBot="1" x14ac:dyDescent="0.3">
      <c r="A1863" s="12" t="s">
        <v>76</v>
      </c>
      <c r="B1863" s="13">
        <v>45590</v>
      </c>
      <c r="C1863" s="14">
        <v>54.88</v>
      </c>
      <c r="D1863" s="14">
        <v>54.88</v>
      </c>
      <c r="E1863" s="14">
        <v>54.53</v>
      </c>
      <c r="F1863">
        <v>1</v>
      </c>
      <c r="G1863">
        <v>1</v>
      </c>
    </row>
    <row r="1864" spans="1:7" ht="15.75" thickBot="1" x14ac:dyDescent="0.3">
      <c r="A1864" s="12" t="s">
        <v>76</v>
      </c>
      <c r="B1864" s="13">
        <v>45593</v>
      </c>
      <c r="C1864" s="14">
        <v>54.77</v>
      </c>
      <c r="D1864" s="14">
        <v>54.87</v>
      </c>
      <c r="E1864" s="14">
        <v>54.53</v>
      </c>
      <c r="F1864">
        <v>0</v>
      </c>
      <c r="G1864">
        <v>1</v>
      </c>
    </row>
    <row r="1865" spans="1:7" ht="15.75" thickBot="1" x14ac:dyDescent="0.3">
      <c r="A1865" s="12" t="s">
        <v>76</v>
      </c>
      <c r="B1865" s="13">
        <v>45594</v>
      </c>
      <c r="C1865" s="14">
        <v>54.66</v>
      </c>
      <c r="D1865" s="14">
        <v>54.86</v>
      </c>
      <c r="E1865" s="14">
        <v>54.53</v>
      </c>
      <c r="F1865">
        <v>0</v>
      </c>
      <c r="G1865">
        <v>1</v>
      </c>
    </row>
    <row r="1866" spans="1:7" ht="15.75" thickBot="1" x14ac:dyDescent="0.3">
      <c r="A1866" s="12" t="s">
        <v>76</v>
      </c>
      <c r="B1866" s="13">
        <v>45595</v>
      </c>
      <c r="C1866" s="14">
        <v>54.58</v>
      </c>
      <c r="D1866" s="14">
        <v>54.81</v>
      </c>
      <c r="E1866" s="14">
        <v>54.53</v>
      </c>
      <c r="F1866">
        <v>0</v>
      </c>
      <c r="G1866">
        <v>1</v>
      </c>
    </row>
    <row r="1867" spans="1:7" ht="15.75" thickBot="1" x14ac:dyDescent="0.3">
      <c r="A1867" s="12" t="s">
        <v>76</v>
      </c>
      <c r="B1867" s="13">
        <v>45596</v>
      </c>
      <c r="C1867" s="14">
        <v>54.5</v>
      </c>
      <c r="D1867" s="14">
        <v>54.75</v>
      </c>
      <c r="E1867" s="14">
        <v>54.53</v>
      </c>
      <c r="F1867">
        <v>0</v>
      </c>
      <c r="G1867">
        <v>1</v>
      </c>
    </row>
    <row r="1868" spans="1:7" ht="15.75" thickBot="1" x14ac:dyDescent="0.3">
      <c r="A1868" s="12" t="s">
        <v>76</v>
      </c>
      <c r="B1868" s="13">
        <v>45597</v>
      </c>
      <c r="C1868" s="14">
        <v>54.44</v>
      </c>
      <c r="D1868" s="14">
        <v>54.71</v>
      </c>
      <c r="E1868" s="14">
        <v>54.53</v>
      </c>
      <c r="F1868">
        <v>0</v>
      </c>
      <c r="G1868">
        <v>1</v>
      </c>
    </row>
    <row r="1869" spans="1:7" ht="15.75" thickBot="1" x14ac:dyDescent="0.3">
      <c r="A1869" s="12" t="s">
        <v>76</v>
      </c>
      <c r="B1869" s="13">
        <v>45600</v>
      </c>
      <c r="C1869" s="14">
        <v>54.38</v>
      </c>
      <c r="D1869" s="14">
        <v>54.68</v>
      </c>
      <c r="E1869" s="14">
        <v>54.53</v>
      </c>
      <c r="F1869">
        <v>0</v>
      </c>
      <c r="G1869">
        <v>1</v>
      </c>
    </row>
    <row r="1870" spans="1:7" ht="15.75" thickBot="1" x14ac:dyDescent="0.3">
      <c r="A1870" s="12" t="s">
        <v>76</v>
      </c>
      <c r="B1870" s="13">
        <v>45601</v>
      </c>
      <c r="C1870" s="14">
        <v>54.34</v>
      </c>
      <c r="D1870" s="14">
        <v>54.66</v>
      </c>
      <c r="E1870" s="14">
        <v>54.54</v>
      </c>
      <c r="F1870">
        <v>0</v>
      </c>
      <c r="G1870">
        <v>1</v>
      </c>
    </row>
    <row r="1871" spans="1:7" ht="15.75" thickBot="1" x14ac:dyDescent="0.3">
      <c r="A1871" s="12" t="s">
        <v>76</v>
      </c>
      <c r="B1871" s="13">
        <v>45602</v>
      </c>
      <c r="C1871" s="14">
        <v>54.31</v>
      </c>
      <c r="D1871" s="14">
        <v>54.64</v>
      </c>
      <c r="E1871" s="14">
        <v>54.54</v>
      </c>
      <c r="F1871">
        <v>0</v>
      </c>
      <c r="G1871">
        <v>1</v>
      </c>
    </row>
    <row r="1872" spans="1:7" ht="15.75" thickBot="1" x14ac:dyDescent="0.3">
      <c r="A1872" s="12" t="s">
        <v>76</v>
      </c>
      <c r="B1872" s="13">
        <v>45603</v>
      </c>
      <c r="C1872" s="14">
        <v>54.21</v>
      </c>
      <c r="D1872" s="14">
        <v>54.61</v>
      </c>
      <c r="E1872" s="14">
        <v>54.55</v>
      </c>
      <c r="F1872">
        <v>0</v>
      </c>
      <c r="G1872">
        <v>1</v>
      </c>
    </row>
    <row r="1873" spans="1:7" ht="15.75" thickBot="1" x14ac:dyDescent="0.3">
      <c r="A1873" s="12" t="s">
        <v>76</v>
      </c>
      <c r="B1873" s="13">
        <v>45604</v>
      </c>
      <c r="C1873" s="14">
        <v>54.1</v>
      </c>
      <c r="D1873" s="14">
        <v>54.57</v>
      </c>
      <c r="E1873" s="14">
        <v>54.56</v>
      </c>
      <c r="F1873">
        <v>0</v>
      </c>
      <c r="G1873">
        <v>1</v>
      </c>
    </row>
    <row r="1874" spans="1:7" ht="15.75" thickBot="1" x14ac:dyDescent="0.3">
      <c r="A1874" s="12" t="s">
        <v>76</v>
      </c>
      <c r="B1874" s="13">
        <v>45607</v>
      </c>
      <c r="C1874" s="14">
        <v>54.01</v>
      </c>
      <c r="D1874" s="14">
        <v>54.53</v>
      </c>
      <c r="E1874" s="14">
        <v>54.56</v>
      </c>
      <c r="F1874">
        <v>0</v>
      </c>
      <c r="G1874">
        <v>0</v>
      </c>
    </row>
    <row r="1875" spans="1:7" ht="15.75" thickBot="1" x14ac:dyDescent="0.3">
      <c r="A1875" s="12" t="s">
        <v>76</v>
      </c>
      <c r="B1875" s="13">
        <v>45608</v>
      </c>
      <c r="C1875" s="14">
        <v>53.98</v>
      </c>
      <c r="D1875" s="14">
        <v>54.51</v>
      </c>
      <c r="E1875" s="14">
        <v>54.58</v>
      </c>
      <c r="F1875">
        <v>0</v>
      </c>
      <c r="G1875">
        <v>0</v>
      </c>
    </row>
    <row r="1876" spans="1:7" ht="15.75" thickBot="1" x14ac:dyDescent="0.3">
      <c r="A1876" s="12" t="s">
        <v>76</v>
      </c>
      <c r="B1876" s="13">
        <v>45609</v>
      </c>
      <c r="C1876" s="14">
        <v>53.93</v>
      </c>
      <c r="D1876" s="14">
        <v>54.5</v>
      </c>
      <c r="E1876" s="14">
        <v>54.61</v>
      </c>
      <c r="F1876">
        <v>0</v>
      </c>
      <c r="G1876">
        <v>0</v>
      </c>
    </row>
    <row r="1877" spans="1:7" ht="15.75" thickBot="1" x14ac:dyDescent="0.3">
      <c r="A1877" s="12" t="s">
        <v>76</v>
      </c>
      <c r="B1877" s="13">
        <v>45610</v>
      </c>
      <c r="C1877" s="14">
        <v>53.88</v>
      </c>
      <c r="D1877" s="14">
        <v>54.49</v>
      </c>
      <c r="E1877" s="14">
        <v>54.62</v>
      </c>
      <c r="F1877">
        <v>0</v>
      </c>
      <c r="G1877">
        <v>0</v>
      </c>
    </row>
    <row r="1878" spans="1:7" ht="15.75" thickBot="1" x14ac:dyDescent="0.3">
      <c r="A1878" s="12" t="s">
        <v>76</v>
      </c>
      <c r="B1878" s="13">
        <v>45611</v>
      </c>
      <c r="C1878" s="14">
        <v>53.78</v>
      </c>
      <c r="D1878" s="14">
        <v>54.46</v>
      </c>
      <c r="E1878" s="14">
        <v>54.64</v>
      </c>
      <c r="F1878">
        <v>0</v>
      </c>
      <c r="G1878">
        <v>0</v>
      </c>
    </row>
    <row r="1879" spans="1:7" ht="15.75" thickBot="1" x14ac:dyDescent="0.3">
      <c r="A1879" s="12" t="s">
        <v>76</v>
      </c>
      <c r="B1879" s="13">
        <v>45614</v>
      </c>
      <c r="C1879" s="14">
        <v>53.73</v>
      </c>
      <c r="D1879" s="14">
        <v>54.45</v>
      </c>
      <c r="E1879" s="14">
        <v>54.65</v>
      </c>
      <c r="F1879">
        <v>0</v>
      </c>
      <c r="G1879">
        <v>0</v>
      </c>
    </row>
    <row r="1880" spans="1:7" ht="15.75" thickBot="1" x14ac:dyDescent="0.3">
      <c r="A1880" s="12" t="s">
        <v>76</v>
      </c>
      <c r="B1880" s="13">
        <v>45615</v>
      </c>
      <c r="C1880" s="14">
        <v>53.68</v>
      </c>
      <c r="D1880" s="14">
        <v>54.44</v>
      </c>
      <c r="E1880" s="14">
        <v>54.66</v>
      </c>
      <c r="F1880">
        <v>0</v>
      </c>
      <c r="G1880">
        <v>0</v>
      </c>
    </row>
    <row r="1881" spans="1:7" ht="15.75" thickBot="1" x14ac:dyDescent="0.3">
      <c r="A1881" s="12" t="s">
        <v>76</v>
      </c>
      <c r="B1881" s="13">
        <v>45616</v>
      </c>
      <c r="C1881" s="14">
        <v>53.66</v>
      </c>
      <c r="D1881" s="14">
        <v>54.45</v>
      </c>
      <c r="E1881" s="14">
        <v>54.67</v>
      </c>
      <c r="F1881">
        <v>0</v>
      </c>
      <c r="G1881">
        <v>0</v>
      </c>
    </row>
    <row r="1882" spans="1:7" ht="15.75" thickBot="1" x14ac:dyDescent="0.3">
      <c r="A1882" s="12" t="s">
        <v>76</v>
      </c>
      <c r="B1882" s="13">
        <v>45617</v>
      </c>
      <c r="C1882" s="14">
        <v>53.63</v>
      </c>
      <c r="D1882" s="14">
        <v>54.44</v>
      </c>
      <c r="E1882" s="14">
        <v>54.69</v>
      </c>
      <c r="F1882">
        <v>0</v>
      </c>
      <c r="G1882">
        <v>0</v>
      </c>
    </row>
    <row r="1883" spans="1:7" ht="15.75" thickBot="1" x14ac:dyDescent="0.3">
      <c r="A1883" s="12" t="s">
        <v>76</v>
      </c>
      <c r="B1883" s="13">
        <v>45618</v>
      </c>
      <c r="C1883" s="14">
        <v>53.63</v>
      </c>
      <c r="D1883" s="14">
        <v>54.43</v>
      </c>
      <c r="E1883" s="14">
        <v>54.72</v>
      </c>
      <c r="F1883">
        <v>0</v>
      </c>
      <c r="G1883">
        <v>0</v>
      </c>
    </row>
    <row r="1884" spans="1:7" ht="15.75" thickBot="1" x14ac:dyDescent="0.3">
      <c r="A1884" s="12" t="s">
        <v>76</v>
      </c>
      <c r="B1884" s="13">
        <v>45621</v>
      </c>
      <c r="C1884" s="14">
        <v>53.63</v>
      </c>
      <c r="D1884" s="14">
        <v>54.42</v>
      </c>
      <c r="E1884" s="14">
        <v>54.75</v>
      </c>
      <c r="F1884">
        <v>0</v>
      </c>
      <c r="G1884">
        <v>0</v>
      </c>
    </row>
    <row r="1885" spans="1:7" ht="15.75" thickBot="1" x14ac:dyDescent="0.3">
      <c r="A1885" s="12" t="s">
        <v>76</v>
      </c>
      <c r="B1885" s="13">
        <v>45622</v>
      </c>
      <c r="C1885" s="14">
        <v>53.66</v>
      </c>
      <c r="D1885" s="14">
        <v>54.42</v>
      </c>
      <c r="E1885" s="14">
        <v>54.78</v>
      </c>
      <c r="F1885">
        <v>0</v>
      </c>
      <c r="G1885">
        <v>0</v>
      </c>
    </row>
    <row r="1886" spans="1:7" ht="15.75" thickBot="1" x14ac:dyDescent="0.3">
      <c r="A1886" s="12" t="s">
        <v>76</v>
      </c>
      <c r="B1886" s="13">
        <v>45623</v>
      </c>
      <c r="C1886" s="14">
        <v>53.7</v>
      </c>
      <c r="D1886" s="14">
        <v>54.42</v>
      </c>
      <c r="E1886" s="14">
        <v>54.81</v>
      </c>
      <c r="F1886">
        <v>0</v>
      </c>
      <c r="G1886">
        <v>0</v>
      </c>
    </row>
    <row r="1887" spans="1:7" ht="15.75" thickBot="1" x14ac:dyDescent="0.3">
      <c r="A1887" s="12" t="s">
        <v>76</v>
      </c>
      <c r="B1887" s="13">
        <v>45624</v>
      </c>
      <c r="C1887" s="14">
        <v>53.72</v>
      </c>
      <c r="D1887" s="14">
        <v>54.4</v>
      </c>
      <c r="E1887" s="14">
        <v>54.83</v>
      </c>
      <c r="F1887">
        <v>0</v>
      </c>
      <c r="G1887">
        <v>0</v>
      </c>
    </row>
    <row r="1888" spans="1:7" ht="15.75" thickBot="1" x14ac:dyDescent="0.3">
      <c r="A1888" s="12" t="s">
        <v>76</v>
      </c>
      <c r="B1888" s="13">
        <v>45625</v>
      </c>
      <c r="C1888" s="14">
        <v>53.76</v>
      </c>
      <c r="D1888" s="14">
        <v>54.37</v>
      </c>
      <c r="E1888" s="14">
        <v>54.85</v>
      </c>
      <c r="F1888">
        <v>0</v>
      </c>
      <c r="G1888">
        <v>0</v>
      </c>
    </row>
    <row r="1889" spans="1:7" ht="15.75" thickBot="1" x14ac:dyDescent="0.3">
      <c r="A1889" s="12" t="s">
        <v>76</v>
      </c>
      <c r="B1889" s="13">
        <v>45628</v>
      </c>
      <c r="C1889" s="14">
        <v>53.79</v>
      </c>
      <c r="D1889" s="14">
        <v>54.35</v>
      </c>
      <c r="E1889" s="14">
        <v>54.86</v>
      </c>
      <c r="F1889">
        <v>0</v>
      </c>
      <c r="G1889">
        <v>0</v>
      </c>
    </row>
    <row r="1890" spans="1:7" ht="15.75" thickBot="1" x14ac:dyDescent="0.3">
      <c r="A1890" s="12" t="s">
        <v>76</v>
      </c>
      <c r="B1890" s="13">
        <v>45629</v>
      </c>
      <c r="C1890" s="14">
        <v>53.82</v>
      </c>
      <c r="D1890" s="14">
        <v>54.32</v>
      </c>
      <c r="E1890" s="14">
        <v>54.87</v>
      </c>
      <c r="F1890">
        <v>0</v>
      </c>
      <c r="G1890">
        <v>0</v>
      </c>
    </row>
    <row r="1891" spans="1:7" ht="15.75" thickBot="1" x14ac:dyDescent="0.3">
      <c r="A1891" s="12" t="s">
        <v>76</v>
      </c>
      <c r="B1891" s="13">
        <v>45630</v>
      </c>
      <c r="C1891" s="14">
        <v>53.9</v>
      </c>
      <c r="D1891" s="14">
        <v>54.32</v>
      </c>
      <c r="E1891" s="14">
        <v>54.88</v>
      </c>
      <c r="F1891">
        <v>0</v>
      </c>
      <c r="G1891">
        <v>0</v>
      </c>
    </row>
    <row r="1892" spans="1:7" ht="15.75" thickBot="1" x14ac:dyDescent="0.3">
      <c r="A1892" s="12" t="s">
        <v>76</v>
      </c>
      <c r="B1892" s="13">
        <v>45631</v>
      </c>
      <c r="C1892" s="14">
        <v>53.99</v>
      </c>
      <c r="D1892" s="14">
        <v>54.31</v>
      </c>
      <c r="E1892" s="14">
        <v>54.89</v>
      </c>
      <c r="F1892">
        <v>0</v>
      </c>
      <c r="G1892">
        <v>0</v>
      </c>
    </row>
    <row r="1893" spans="1:7" ht="15.75" thickBot="1" x14ac:dyDescent="0.3">
      <c r="A1893" s="12" t="s">
        <v>76</v>
      </c>
      <c r="B1893" s="13">
        <v>45632</v>
      </c>
      <c r="C1893" s="14">
        <v>54.11</v>
      </c>
      <c r="D1893" s="14">
        <v>54.3</v>
      </c>
      <c r="E1893" s="14">
        <v>54.9</v>
      </c>
      <c r="F1893">
        <v>0</v>
      </c>
      <c r="G1893">
        <v>0</v>
      </c>
    </row>
    <row r="1894" spans="1:7" ht="15.75" thickBot="1" x14ac:dyDescent="0.3">
      <c r="A1894" s="12" t="s">
        <v>76</v>
      </c>
      <c r="B1894" s="13">
        <v>45635</v>
      </c>
      <c r="C1894" s="14">
        <v>54.22</v>
      </c>
      <c r="D1894" s="14">
        <v>54.29</v>
      </c>
      <c r="E1894" s="14">
        <v>54.91</v>
      </c>
      <c r="F1894">
        <v>0</v>
      </c>
      <c r="G1894">
        <v>0</v>
      </c>
    </row>
    <row r="1895" spans="1:7" ht="15.75" thickBot="1" x14ac:dyDescent="0.3">
      <c r="A1895" s="12" t="s">
        <v>76</v>
      </c>
      <c r="B1895" s="13">
        <v>45636</v>
      </c>
      <c r="C1895" s="14">
        <v>54.29</v>
      </c>
      <c r="D1895" s="14">
        <v>54.3</v>
      </c>
      <c r="E1895" s="14">
        <v>54.92</v>
      </c>
      <c r="F1895">
        <v>0</v>
      </c>
      <c r="G1895">
        <v>0</v>
      </c>
    </row>
    <row r="1896" spans="1:7" ht="15.75" thickBot="1" x14ac:dyDescent="0.3">
      <c r="A1896" s="12" t="s">
        <v>76</v>
      </c>
      <c r="B1896" s="13">
        <v>45637</v>
      </c>
      <c r="C1896" s="14">
        <v>54.33</v>
      </c>
      <c r="D1896" s="14">
        <v>54.31</v>
      </c>
      <c r="E1896" s="14">
        <v>54.94</v>
      </c>
      <c r="F1896">
        <v>0</v>
      </c>
      <c r="G1896">
        <v>0</v>
      </c>
    </row>
    <row r="1897" spans="1:7" ht="15.75" thickBot="1" x14ac:dyDescent="0.3">
      <c r="A1897" s="12" t="s">
        <v>76</v>
      </c>
      <c r="B1897" s="13">
        <v>45638</v>
      </c>
      <c r="C1897" s="14">
        <v>54.4</v>
      </c>
      <c r="D1897" s="14">
        <v>54.32</v>
      </c>
      <c r="E1897" s="14">
        <v>54.95</v>
      </c>
      <c r="F1897">
        <v>0</v>
      </c>
      <c r="G1897">
        <v>0</v>
      </c>
    </row>
    <row r="1898" spans="1:7" ht="15.75" thickBot="1" x14ac:dyDescent="0.3">
      <c r="A1898" s="12" t="s">
        <v>76</v>
      </c>
      <c r="B1898" s="13">
        <v>45639</v>
      </c>
      <c r="C1898" s="14">
        <v>54.49</v>
      </c>
      <c r="D1898" s="14">
        <v>54.34</v>
      </c>
      <c r="E1898" s="14">
        <v>54.97</v>
      </c>
      <c r="F1898">
        <v>0</v>
      </c>
      <c r="G1898">
        <v>0</v>
      </c>
    </row>
    <row r="1899" spans="1:7" ht="15.75" thickBot="1" x14ac:dyDescent="0.3">
      <c r="A1899" s="12" t="s">
        <v>76</v>
      </c>
      <c r="B1899" s="13">
        <v>45642</v>
      </c>
      <c r="C1899" s="14">
        <v>54.58</v>
      </c>
      <c r="D1899" s="14">
        <v>54.35</v>
      </c>
      <c r="E1899" s="14">
        <v>54.98</v>
      </c>
      <c r="F1899">
        <v>0</v>
      </c>
      <c r="G1899">
        <v>0</v>
      </c>
    </row>
    <row r="1900" spans="1:7" ht="15.75" thickBot="1" x14ac:dyDescent="0.3">
      <c r="A1900" s="12" t="s">
        <v>76</v>
      </c>
      <c r="B1900" s="13">
        <v>45643</v>
      </c>
      <c r="C1900" s="14">
        <v>54.69</v>
      </c>
      <c r="D1900" s="14">
        <v>54.37</v>
      </c>
      <c r="E1900" s="14">
        <v>54.98</v>
      </c>
      <c r="F1900">
        <v>0</v>
      </c>
      <c r="G1900">
        <v>0</v>
      </c>
    </row>
    <row r="1901" spans="1:7" ht="15.75" thickBot="1" x14ac:dyDescent="0.3">
      <c r="A1901" s="12" t="s">
        <v>76</v>
      </c>
      <c r="B1901" s="13">
        <v>45644</v>
      </c>
      <c r="C1901" s="14">
        <v>54.78</v>
      </c>
      <c r="D1901" s="14">
        <v>54.39</v>
      </c>
      <c r="E1901" s="14">
        <v>54.99</v>
      </c>
      <c r="F1901">
        <v>0</v>
      </c>
      <c r="G1901">
        <v>0</v>
      </c>
    </row>
    <row r="1902" spans="1:7" ht="15.75" thickBot="1" x14ac:dyDescent="0.3">
      <c r="A1902" s="12" t="s">
        <v>76</v>
      </c>
      <c r="B1902" s="13">
        <v>45645</v>
      </c>
      <c r="C1902" s="14">
        <v>54.86</v>
      </c>
      <c r="D1902" s="14">
        <v>54.37</v>
      </c>
      <c r="E1902" s="14">
        <v>55</v>
      </c>
      <c r="F1902">
        <v>0</v>
      </c>
      <c r="G1902">
        <v>0</v>
      </c>
    </row>
    <row r="1903" spans="1:7" ht="15.75" thickBot="1" x14ac:dyDescent="0.3">
      <c r="A1903" s="12" t="s">
        <v>76</v>
      </c>
      <c r="B1903" s="13">
        <v>45646</v>
      </c>
      <c r="C1903" s="14">
        <v>54.91</v>
      </c>
      <c r="D1903" s="14">
        <v>54.35</v>
      </c>
      <c r="E1903" s="14">
        <v>55</v>
      </c>
      <c r="F1903">
        <v>0</v>
      </c>
      <c r="G1903">
        <v>0</v>
      </c>
    </row>
    <row r="1904" spans="1:7" ht="15.75" thickBot="1" x14ac:dyDescent="0.3">
      <c r="A1904" s="12" t="s">
        <v>76</v>
      </c>
      <c r="B1904" s="13">
        <v>45649</v>
      </c>
      <c r="C1904" s="14">
        <v>54.99</v>
      </c>
      <c r="D1904" s="14">
        <v>54.35</v>
      </c>
      <c r="E1904" s="14">
        <v>55</v>
      </c>
      <c r="F1904">
        <v>0</v>
      </c>
      <c r="G1904">
        <v>0</v>
      </c>
    </row>
    <row r="1905" spans="1:7" ht="15.75" thickBot="1" x14ac:dyDescent="0.3">
      <c r="A1905" s="12" t="s">
        <v>76</v>
      </c>
      <c r="B1905" s="13">
        <v>45650</v>
      </c>
      <c r="C1905" s="14">
        <v>55.04</v>
      </c>
      <c r="D1905" s="14">
        <v>54.36</v>
      </c>
      <c r="E1905" s="14">
        <v>55.01</v>
      </c>
      <c r="F1905">
        <v>0</v>
      </c>
      <c r="G1905">
        <v>0</v>
      </c>
    </row>
    <row r="1906" spans="1:7" ht="15.75" thickBot="1" x14ac:dyDescent="0.3">
      <c r="A1906" s="12" t="s">
        <v>76</v>
      </c>
      <c r="B1906" s="13">
        <v>45651</v>
      </c>
      <c r="C1906" s="14">
        <v>55.11</v>
      </c>
      <c r="D1906" s="14">
        <v>54.35</v>
      </c>
      <c r="E1906" s="14">
        <v>55.01</v>
      </c>
      <c r="F1906">
        <v>0</v>
      </c>
      <c r="G1906">
        <v>0</v>
      </c>
    </row>
    <row r="1907" spans="1:7" ht="15.75" thickBot="1" x14ac:dyDescent="0.3">
      <c r="A1907" s="12" t="s">
        <v>76</v>
      </c>
      <c r="B1907" s="13">
        <v>45652</v>
      </c>
      <c r="C1907" s="14">
        <v>55.21</v>
      </c>
      <c r="D1907" s="14">
        <v>54.36</v>
      </c>
      <c r="E1907" s="14">
        <v>55.01</v>
      </c>
      <c r="F1907">
        <v>0</v>
      </c>
      <c r="G1907">
        <v>0</v>
      </c>
    </row>
    <row r="1908" spans="1:7" ht="15.75" thickBot="1" x14ac:dyDescent="0.3">
      <c r="A1908" s="12" t="s">
        <v>76</v>
      </c>
      <c r="B1908" s="13">
        <v>45653</v>
      </c>
      <c r="C1908" s="14">
        <v>55.3</v>
      </c>
      <c r="D1908" s="14">
        <v>54.37</v>
      </c>
      <c r="E1908" s="14">
        <v>55</v>
      </c>
      <c r="F1908">
        <v>0</v>
      </c>
      <c r="G1908">
        <v>0</v>
      </c>
    </row>
    <row r="1909" spans="1:7" ht="15.75" thickBot="1" x14ac:dyDescent="0.3">
      <c r="A1909" s="12" t="s">
        <v>76</v>
      </c>
      <c r="B1909" s="13">
        <v>45656</v>
      </c>
      <c r="C1909" s="14">
        <v>55.39</v>
      </c>
      <c r="D1909" s="14">
        <v>54.39</v>
      </c>
      <c r="E1909" s="14">
        <v>55.01</v>
      </c>
      <c r="F1909">
        <v>0</v>
      </c>
      <c r="G1909">
        <v>0</v>
      </c>
    </row>
    <row r="1910" spans="1:7" ht="15.75" thickBot="1" x14ac:dyDescent="0.3">
      <c r="A1910" s="12" t="s">
        <v>76</v>
      </c>
      <c r="B1910" s="13">
        <v>45657</v>
      </c>
      <c r="C1910" s="14">
        <v>55.45</v>
      </c>
      <c r="D1910" s="14">
        <v>54.42</v>
      </c>
      <c r="E1910" s="14">
        <v>55.01</v>
      </c>
      <c r="F1910">
        <v>0</v>
      </c>
      <c r="G1910">
        <v>0</v>
      </c>
    </row>
    <row r="1911" spans="1:7" ht="15.75" thickBot="1" x14ac:dyDescent="0.3">
      <c r="A1911" s="12" t="s">
        <v>76</v>
      </c>
      <c r="B1911" s="13">
        <v>45659</v>
      </c>
      <c r="C1911" s="14">
        <v>55.46</v>
      </c>
      <c r="D1911" s="14">
        <v>54.45</v>
      </c>
      <c r="E1911" s="14">
        <v>55.01</v>
      </c>
      <c r="F1911">
        <v>0</v>
      </c>
      <c r="G1911">
        <v>0</v>
      </c>
    </row>
    <row r="1912" spans="1:7" ht="15.75" thickBot="1" x14ac:dyDescent="0.3">
      <c r="A1912" s="12" t="s">
        <v>76</v>
      </c>
      <c r="B1912" s="13">
        <v>45660</v>
      </c>
      <c r="C1912" s="14">
        <v>55.44</v>
      </c>
      <c r="D1912" s="14">
        <v>54.48</v>
      </c>
      <c r="E1912" s="14">
        <v>55</v>
      </c>
      <c r="F1912">
        <v>0</v>
      </c>
      <c r="G1912">
        <v>0</v>
      </c>
    </row>
    <row r="1913" spans="1:7" ht="15.75" thickBot="1" x14ac:dyDescent="0.3">
      <c r="A1913" s="12" t="s">
        <v>76</v>
      </c>
      <c r="B1913" s="13">
        <v>45663</v>
      </c>
      <c r="C1913" s="14">
        <v>55.33</v>
      </c>
      <c r="D1913" s="14">
        <v>54.48</v>
      </c>
      <c r="E1913" s="14">
        <v>54.95</v>
      </c>
      <c r="F1913">
        <v>0</v>
      </c>
      <c r="G1913">
        <v>0</v>
      </c>
    </row>
    <row r="1914" spans="1:7" ht="15.75" thickBot="1" x14ac:dyDescent="0.3">
      <c r="A1914" s="12" t="s">
        <v>76</v>
      </c>
      <c r="B1914" s="13">
        <v>45664</v>
      </c>
      <c r="C1914" s="14">
        <v>55.24</v>
      </c>
      <c r="D1914" s="14">
        <v>54.48</v>
      </c>
      <c r="E1914" s="14">
        <v>54.9</v>
      </c>
      <c r="F1914">
        <v>0</v>
      </c>
      <c r="G1914">
        <v>0</v>
      </c>
    </row>
    <row r="1915" spans="1:7" ht="15.75" thickBot="1" x14ac:dyDescent="0.3">
      <c r="A1915" s="12" t="s">
        <v>76</v>
      </c>
      <c r="B1915" s="13">
        <v>45665</v>
      </c>
      <c r="C1915" s="14">
        <v>55.12</v>
      </c>
      <c r="D1915" s="14">
        <v>54.48</v>
      </c>
      <c r="E1915" s="14">
        <v>54.83</v>
      </c>
      <c r="F1915">
        <v>0</v>
      </c>
      <c r="G1915">
        <v>0</v>
      </c>
    </row>
    <row r="1916" spans="1:7" ht="15.75" thickBot="1" x14ac:dyDescent="0.3">
      <c r="A1916" s="12" t="s">
        <v>76</v>
      </c>
      <c r="B1916" s="13">
        <v>45666</v>
      </c>
      <c r="C1916" s="14">
        <v>55.02</v>
      </c>
      <c r="D1916" s="14">
        <v>54.49</v>
      </c>
      <c r="E1916" s="14">
        <v>54.77</v>
      </c>
      <c r="F1916">
        <v>0</v>
      </c>
      <c r="G1916">
        <v>0</v>
      </c>
    </row>
    <row r="1917" spans="1:7" ht="15.75" thickBot="1" x14ac:dyDescent="0.3">
      <c r="A1917" s="12" t="s">
        <v>76</v>
      </c>
      <c r="B1917" s="13">
        <v>45667</v>
      </c>
      <c r="C1917" s="14">
        <v>54.93</v>
      </c>
      <c r="D1917" s="14">
        <v>54.5</v>
      </c>
      <c r="E1917" s="14">
        <v>54.71</v>
      </c>
      <c r="F1917">
        <v>0</v>
      </c>
      <c r="G1917">
        <v>0</v>
      </c>
    </row>
    <row r="1918" spans="1:7" ht="15.75" thickBot="1" x14ac:dyDescent="0.3">
      <c r="A1918" s="12" t="s">
        <v>76</v>
      </c>
      <c r="B1918" s="13">
        <v>45670</v>
      </c>
      <c r="C1918" s="14">
        <v>54.86</v>
      </c>
      <c r="D1918" s="14">
        <v>54.51</v>
      </c>
      <c r="E1918" s="14">
        <v>54.65</v>
      </c>
      <c r="F1918">
        <v>0</v>
      </c>
      <c r="G1918">
        <v>0</v>
      </c>
    </row>
    <row r="1919" spans="1:7" ht="15.75" thickBot="1" x14ac:dyDescent="0.3">
      <c r="A1919" s="12" t="s">
        <v>95</v>
      </c>
      <c r="B1919" s="13">
        <v>45517</v>
      </c>
      <c r="C1919" s="14">
        <v>25.06</v>
      </c>
      <c r="D1919" s="14">
        <v>26.44</v>
      </c>
      <c r="E1919" s="14">
        <v>27.4</v>
      </c>
      <c r="F1919">
        <v>0</v>
      </c>
      <c r="G1919">
        <v>0</v>
      </c>
    </row>
    <row r="1920" spans="1:7" ht="15.75" thickBot="1" x14ac:dyDescent="0.3">
      <c r="A1920" s="12" t="s">
        <v>95</v>
      </c>
      <c r="B1920" s="13">
        <v>45518</v>
      </c>
      <c r="C1920" s="14">
        <v>24.95</v>
      </c>
      <c r="D1920" s="14">
        <v>26.38</v>
      </c>
      <c r="E1920" s="14">
        <v>27.39</v>
      </c>
      <c r="F1920">
        <v>0</v>
      </c>
      <c r="G1920">
        <v>0</v>
      </c>
    </row>
    <row r="1921" spans="1:7" ht="15.75" thickBot="1" x14ac:dyDescent="0.3">
      <c r="A1921" s="12" t="s">
        <v>95</v>
      </c>
      <c r="B1921" s="13">
        <v>45519</v>
      </c>
      <c r="C1921" s="14">
        <v>24.82</v>
      </c>
      <c r="D1921" s="14">
        <v>26.31</v>
      </c>
      <c r="E1921" s="14">
        <v>27.37</v>
      </c>
      <c r="F1921">
        <v>0</v>
      </c>
      <c r="G1921">
        <v>0</v>
      </c>
    </row>
    <row r="1922" spans="1:7" ht="15.75" thickBot="1" x14ac:dyDescent="0.3">
      <c r="A1922" s="12" t="s">
        <v>95</v>
      </c>
      <c r="B1922" s="13">
        <v>45520</v>
      </c>
      <c r="C1922" s="14">
        <v>24.74</v>
      </c>
      <c r="D1922" s="14">
        <v>26.26</v>
      </c>
      <c r="E1922" s="14">
        <v>27.36</v>
      </c>
      <c r="F1922">
        <v>0</v>
      </c>
      <c r="G1922">
        <v>0</v>
      </c>
    </row>
    <row r="1923" spans="1:7" ht="15.75" thickBot="1" x14ac:dyDescent="0.3">
      <c r="A1923" s="12" t="s">
        <v>95</v>
      </c>
      <c r="B1923" s="13">
        <v>45523</v>
      </c>
      <c r="C1923" s="14">
        <v>24.65</v>
      </c>
      <c r="D1923" s="14">
        <v>26.22</v>
      </c>
      <c r="E1923" s="14">
        <v>27.35</v>
      </c>
      <c r="F1923">
        <v>0</v>
      </c>
      <c r="G1923">
        <v>0</v>
      </c>
    </row>
    <row r="1924" spans="1:7" ht="15.75" thickBot="1" x14ac:dyDescent="0.3">
      <c r="A1924" s="12" t="s">
        <v>95</v>
      </c>
      <c r="B1924" s="13">
        <v>45524</v>
      </c>
      <c r="C1924" s="14">
        <v>24.6</v>
      </c>
      <c r="D1924" s="14">
        <v>26.17</v>
      </c>
      <c r="E1924" s="14">
        <v>27.35</v>
      </c>
      <c r="F1924">
        <v>0</v>
      </c>
      <c r="G1924">
        <v>0</v>
      </c>
    </row>
    <row r="1925" spans="1:7" ht="15.75" thickBot="1" x14ac:dyDescent="0.3">
      <c r="A1925" s="12" t="s">
        <v>95</v>
      </c>
      <c r="B1925" s="13">
        <v>45525</v>
      </c>
      <c r="C1925" s="14">
        <v>24.61</v>
      </c>
      <c r="D1925" s="14">
        <v>26.11</v>
      </c>
      <c r="E1925" s="14">
        <v>27.34</v>
      </c>
      <c r="F1925">
        <v>0</v>
      </c>
      <c r="G1925">
        <v>0</v>
      </c>
    </row>
    <row r="1926" spans="1:7" ht="15.75" thickBot="1" x14ac:dyDescent="0.3">
      <c r="A1926" s="12" t="s">
        <v>95</v>
      </c>
      <c r="B1926" s="13">
        <v>45526</v>
      </c>
      <c r="C1926" s="14">
        <v>24.65</v>
      </c>
      <c r="D1926" s="14">
        <v>26.06</v>
      </c>
      <c r="E1926" s="14">
        <v>27.34</v>
      </c>
      <c r="F1926">
        <v>0</v>
      </c>
      <c r="G1926">
        <v>0</v>
      </c>
    </row>
    <row r="1927" spans="1:7" ht="15.75" thickBot="1" x14ac:dyDescent="0.3">
      <c r="A1927" s="12" t="s">
        <v>95</v>
      </c>
      <c r="B1927" s="13">
        <v>45527</v>
      </c>
      <c r="C1927" s="14">
        <v>24.71</v>
      </c>
      <c r="D1927" s="14">
        <v>26.02</v>
      </c>
      <c r="E1927" s="14">
        <v>27.34</v>
      </c>
      <c r="F1927">
        <v>0</v>
      </c>
      <c r="G1927">
        <v>0</v>
      </c>
    </row>
    <row r="1928" spans="1:7" ht="15.75" thickBot="1" x14ac:dyDescent="0.3">
      <c r="A1928" s="12" t="s">
        <v>95</v>
      </c>
      <c r="B1928" s="13">
        <v>45530</v>
      </c>
      <c r="C1928" s="14">
        <v>24.78</v>
      </c>
      <c r="D1928" s="14">
        <v>25.99</v>
      </c>
      <c r="E1928" s="14">
        <v>27.35</v>
      </c>
      <c r="F1928">
        <v>0</v>
      </c>
      <c r="G1928">
        <v>0</v>
      </c>
    </row>
    <row r="1929" spans="1:7" ht="15.75" thickBot="1" x14ac:dyDescent="0.3">
      <c r="A1929" s="12" t="s">
        <v>95</v>
      </c>
      <c r="B1929" s="13">
        <v>45531</v>
      </c>
      <c r="C1929" s="14">
        <v>24.84</v>
      </c>
      <c r="D1929" s="14">
        <v>25.95</v>
      </c>
      <c r="E1929" s="14">
        <v>27.35</v>
      </c>
      <c r="F1929">
        <v>0</v>
      </c>
      <c r="G1929">
        <v>0</v>
      </c>
    </row>
    <row r="1930" spans="1:7" ht="15.75" thickBot="1" x14ac:dyDescent="0.3">
      <c r="A1930" s="12" t="s">
        <v>95</v>
      </c>
      <c r="B1930" s="13">
        <v>45532</v>
      </c>
      <c r="C1930" s="14">
        <v>24.92</v>
      </c>
      <c r="D1930" s="14">
        <v>25.91</v>
      </c>
      <c r="E1930" s="14">
        <v>27.35</v>
      </c>
      <c r="F1930">
        <v>0</v>
      </c>
      <c r="G1930">
        <v>0</v>
      </c>
    </row>
    <row r="1931" spans="1:7" ht="15.75" thickBot="1" x14ac:dyDescent="0.3">
      <c r="A1931" s="12" t="s">
        <v>95</v>
      </c>
      <c r="B1931" s="13">
        <v>45533</v>
      </c>
      <c r="C1931" s="14">
        <v>25.07</v>
      </c>
      <c r="D1931" s="14">
        <v>25.88</v>
      </c>
      <c r="E1931" s="14">
        <v>27.35</v>
      </c>
      <c r="F1931">
        <v>0</v>
      </c>
      <c r="G1931">
        <v>0</v>
      </c>
    </row>
    <row r="1932" spans="1:7" ht="15.75" thickBot="1" x14ac:dyDescent="0.3">
      <c r="A1932" s="12" t="s">
        <v>95</v>
      </c>
      <c r="B1932" s="13">
        <v>45534</v>
      </c>
      <c r="C1932" s="14">
        <v>25.16</v>
      </c>
      <c r="D1932" s="14">
        <v>25.85</v>
      </c>
      <c r="E1932" s="14">
        <v>27.35</v>
      </c>
      <c r="F1932">
        <v>0</v>
      </c>
      <c r="G1932">
        <v>0</v>
      </c>
    </row>
    <row r="1933" spans="1:7" ht="15.75" thickBot="1" x14ac:dyDescent="0.3">
      <c r="A1933" s="12" t="s">
        <v>95</v>
      </c>
      <c r="B1933" s="13">
        <v>45539</v>
      </c>
      <c r="C1933" s="14">
        <v>25.3</v>
      </c>
      <c r="D1933" s="14">
        <v>25.83</v>
      </c>
      <c r="E1933" s="14">
        <v>27.34</v>
      </c>
      <c r="F1933">
        <v>0</v>
      </c>
      <c r="G1933">
        <v>0</v>
      </c>
    </row>
    <row r="1934" spans="1:7" ht="15.75" thickBot="1" x14ac:dyDescent="0.3">
      <c r="A1934" s="12" t="s">
        <v>95</v>
      </c>
      <c r="B1934" s="13">
        <v>45540</v>
      </c>
      <c r="C1934" s="14">
        <v>25.4</v>
      </c>
      <c r="D1934" s="14">
        <v>25.81</v>
      </c>
      <c r="E1934" s="14">
        <v>27.34</v>
      </c>
      <c r="F1934">
        <v>0</v>
      </c>
      <c r="G1934">
        <v>0</v>
      </c>
    </row>
    <row r="1935" spans="1:7" ht="15.75" thickBot="1" x14ac:dyDescent="0.3">
      <c r="A1935" s="12" t="s">
        <v>95</v>
      </c>
      <c r="B1935" s="13">
        <v>45541</v>
      </c>
      <c r="C1935" s="14">
        <v>25.51</v>
      </c>
      <c r="D1935" s="14">
        <v>25.79</v>
      </c>
      <c r="E1935" s="14">
        <v>27.34</v>
      </c>
      <c r="F1935">
        <v>0</v>
      </c>
      <c r="G1935">
        <v>0</v>
      </c>
    </row>
    <row r="1936" spans="1:7" ht="15.75" thickBot="1" x14ac:dyDescent="0.3">
      <c r="A1936" s="12" t="s">
        <v>95</v>
      </c>
      <c r="B1936" s="13">
        <v>45544</v>
      </c>
      <c r="C1936" s="14">
        <v>25.62</v>
      </c>
      <c r="D1936" s="14">
        <v>25.77</v>
      </c>
      <c r="E1936" s="14">
        <v>27.33</v>
      </c>
      <c r="F1936">
        <v>0</v>
      </c>
      <c r="G1936">
        <v>0</v>
      </c>
    </row>
    <row r="1937" spans="1:7" ht="15.75" thickBot="1" x14ac:dyDescent="0.3">
      <c r="A1937" s="12" t="s">
        <v>95</v>
      </c>
      <c r="B1937" s="13">
        <v>45545</v>
      </c>
      <c r="C1937" s="14">
        <v>25.66</v>
      </c>
      <c r="D1937" s="14">
        <v>25.75</v>
      </c>
      <c r="E1937" s="14">
        <v>27.32</v>
      </c>
      <c r="F1937">
        <v>0</v>
      </c>
      <c r="G1937">
        <v>0</v>
      </c>
    </row>
    <row r="1938" spans="1:7" ht="15.75" thickBot="1" x14ac:dyDescent="0.3">
      <c r="A1938" s="12" t="s">
        <v>95</v>
      </c>
      <c r="B1938" s="13">
        <v>45546</v>
      </c>
      <c r="C1938" s="14">
        <v>25.68</v>
      </c>
      <c r="D1938" s="14">
        <v>25.73</v>
      </c>
      <c r="E1938" s="14">
        <v>27.31</v>
      </c>
      <c r="F1938">
        <v>0</v>
      </c>
      <c r="G1938">
        <v>0</v>
      </c>
    </row>
    <row r="1939" spans="1:7" ht="15.75" thickBot="1" x14ac:dyDescent="0.3">
      <c r="A1939" s="12" t="s">
        <v>95</v>
      </c>
      <c r="B1939" s="13">
        <v>45547</v>
      </c>
      <c r="C1939" s="14">
        <v>25.7</v>
      </c>
      <c r="D1939" s="14">
        <v>25.69</v>
      </c>
      <c r="E1939" s="14">
        <v>27.3</v>
      </c>
      <c r="F1939">
        <v>0</v>
      </c>
      <c r="G1939">
        <v>0</v>
      </c>
    </row>
    <row r="1940" spans="1:7" ht="15.75" thickBot="1" x14ac:dyDescent="0.3">
      <c r="A1940" s="12" t="s">
        <v>95</v>
      </c>
      <c r="B1940" s="13">
        <v>45548</v>
      </c>
      <c r="C1940" s="14">
        <v>25.74</v>
      </c>
      <c r="D1940" s="14">
        <v>25.66</v>
      </c>
      <c r="E1940" s="14">
        <v>27.29</v>
      </c>
      <c r="F1940">
        <v>0</v>
      </c>
      <c r="G1940">
        <v>0</v>
      </c>
    </row>
    <row r="1941" spans="1:7" ht="15.75" thickBot="1" x14ac:dyDescent="0.3">
      <c r="A1941" s="12" t="s">
        <v>95</v>
      </c>
      <c r="B1941" s="13">
        <v>45551</v>
      </c>
      <c r="C1941" s="14">
        <v>25.79</v>
      </c>
      <c r="D1941" s="14">
        <v>25.62</v>
      </c>
      <c r="E1941" s="14">
        <v>27.28</v>
      </c>
      <c r="F1941">
        <v>0</v>
      </c>
      <c r="G1941">
        <v>0</v>
      </c>
    </row>
    <row r="1942" spans="1:7" ht="15.75" thickBot="1" x14ac:dyDescent="0.3">
      <c r="A1942" s="12" t="s">
        <v>95</v>
      </c>
      <c r="B1942" s="13">
        <v>45552</v>
      </c>
      <c r="C1942" s="14">
        <v>25.79</v>
      </c>
      <c r="D1942" s="14">
        <v>25.59</v>
      </c>
      <c r="E1942" s="14">
        <v>27.26</v>
      </c>
      <c r="F1942">
        <v>0</v>
      </c>
      <c r="G1942">
        <v>0</v>
      </c>
    </row>
    <row r="1943" spans="1:7" ht="15.75" thickBot="1" x14ac:dyDescent="0.3">
      <c r="A1943" s="12" t="s">
        <v>95</v>
      </c>
      <c r="B1943" s="13">
        <v>45553</v>
      </c>
      <c r="C1943" s="14">
        <v>25.83</v>
      </c>
      <c r="D1943" s="14">
        <v>25.57</v>
      </c>
      <c r="E1943" s="14">
        <v>27.26</v>
      </c>
      <c r="F1943">
        <v>0</v>
      </c>
      <c r="G1943">
        <v>0</v>
      </c>
    </row>
    <row r="1944" spans="1:7" ht="15.75" thickBot="1" x14ac:dyDescent="0.3">
      <c r="A1944" s="12" t="s">
        <v>95</v>
      </c>
      <c r="B1944" s="13">
        <v>45554</v>
      </c>
      <c r="C1944" s="14">
        <v>25.86</v>
      </c>
      <c r="D1944" s="14">
        <v>25.56</v>
      </c>
      <c r="E1944" s="14">
        <v>27.25</v>
      </c>
      <c r="F1944">
        <v>0</v>
      </c>
      <c r="G1944">
        <v>0</v>
      </c>
    </row>
    <row r="1945" spans="1:7" ht="15.75" thickBot="1" x14ac:dyDescent="0.3">
      <c r="A1945" s="12" t="s">
        <v>95</v>
      </c>
      <c r="B1945" s="13">
        <v>45555</v>
      </c>
      <c r="C1945" s="14">
        <v>25.88</v>
      </c>
      <c r="D1945" s="14">
        <v>25.55</v>
      </c>
      <c r="E1945" s="14">
        <v>27.24</v>
      </c>
      <c r="F1945">
        <v>0</v>
      </c>
      <c r="G1945">
        <v>0</v>
      </c>
    </row>
    <row r="1946" spans="1:7" ht="15.75" thickBot="1" x14ac:dyDescent="0.3">
      <c r="A1946" s="12" t="s">
        <v>95</v>
      </c>
      <c r="B1946" s="13">
        <v>45558</v>
      </c>
      <c r="C1946" s="14">
        <v>25.92</v>
      </c>
      <c r="D1946" s="14">
        <v>25.54</v>
      </c>
      <c r="E1946" s="14">
        <v>27.23</v>
      </c>
      <c r="F1946">
        <v>0</v>
      </c>
      <c r="G1946">
        <v>0</v>
      </c>
    </row>
    <row r="1947" spans="1:7" ht="15.75" thickBot="1" x14ac:dyDescent="0.3">
      <c r="A1947" s="12" t="s">
        <v>95</v>
      </c>
      <c r="B1947" s="13">
        <v>45559</v>
      </c>
      <c r="C1947" s="14">
        <v>25.94</v>
      </c>
      <c r="D1947" s="14">
        <v>25.53</v>
      </c>
      <c r="E1947" s="14">
        <v>27.23</v>
      </c>
      <c r="F1947">
        <v>0</v>
      </c>
      <c r="G1947">
        <v>0</v>
      </c>
    </row>
    <row r="1948" spans="1:7" ht="15.75" thickBot="1" x14ac:dyDescent="0.3">
      <c r="A1948" s="12" t="s">
        <v>95</v>
      </c>
      <c r="B1948" s="13">
        <v>45560</v>
      </c>
      <c r="C1948" s="14">
        <v>25.99</v>
      </c>
      <c r="D1948" s="14">
        <v>25.54</v>
      </c>
      <c r="E1948" s="14">
        <v>27.23</v>
      </c>
      <c r="F1948">
        <v>0</v>
      </c>
      <c r="G1948">
        <v>0</v>
      </c>
    </row>
    <row r="1949" spans="1:7" ht="15.75" thickBot="1" x14ac:dyDescent="0.3">
      <c r="A1949" s="12" t="s">
        <v>95</v>
      </c>
      <c r="B1949" s="13">
        <v>45561</v>
      </c>
      <c r="C1949" s="14">
        <v>26.06</v>
      </c>
      <c r="D1949" s="14">
        <v>25.56</v>
      </c>
      <c r="E1949" s="14">
        <v>27.23</v>
      </c>
      <c r="F1949">
        <v>0</v>
      </c>
      <c r="G1949">
        <v>0</v>
      </c>
    </row>
    <row r="1950" spans="1:7" ht="15.75" thickBot="1" x14ac:dyDescent="0.3">
      <c r="A1950" s="12" t="s">
        <v>95</v>
      </c>
      <c r="B1950" s="13">
        <v>45562</v>
      </c>
      <c r="C1950" s="14">
        <v>26.11</v>
      </c>
      <c r="D1950" s="14">
        <v>25.57</v>
      </c>
      <c r="E1950" s="14">
        <v>27.23</v>
      </c>
      <c r="F1950">
        <v>0</v>
      </c>
      <c r="G1950">
        <v>0</v>
      </c>
    </row>
    <row r="1951" spans="1:7" ht="15.75" thickBot="1" x14ac:dyDescent="0.3">
      <c r="A1951" s="12" t="s">
        <v>95</v>
      </c>
      <c r="B1951" s="13">
        <v>45565</v>
      </c>
      <c r="C1951" s="14">
        <v>26.18</v>
      </c>
      <c r="D1951" s="14">
        <v>25.6</v>
      </c>
      <c r="E1951" s="14">
        <v>27.24</v>
      </c>
      <c r="F1951">
        <v>0</v>
      </c>
      <c r="G1951">
        <v>0</v>
      </c>
    </row>
    <row r="1952" spans="1:7" ht="15.75" thickBot="1" x14ac:dyDescent="0.3">
      <c r="A1952" s="12" t="s">
        <v>95</v>
      </c>
      <c r="B1952" s="13">
        <v>45566</v>
      </c>
      <c r="C1952" s="14">
        <v>26.25</v>
      </c>
      <c r="D1952" s="14">
        <v>25.61</v>
      </c>
      <c r="E1952" s="14">
        <v>27.24</v>
      </c>
      <c r="F1952">
        <v>0</v>
      </c>
      <c r="G1952">
        <v>0</v>
      </c>
    </row>
    <row r="1953" spans="1:7" ht="15.75" thickBot="1" x14ac:dyDescent="0.3">
      <c r="A1953" s="12" t="s">
        <v>95</v>
      </c>
      <c r="B1953" s="13">
        <v>45567</v>
      </c>
      <c r="C1953" s="14">
        <v>26.34</v>
      </c>
      <c r="D1953" s="14">
        <v>25.62</v>
      </c>
      <c r="E1953" s="14">
        <v>27.24</v>
      </c>
      <c r="F1953">
        <v>0</v>
      </c>
      <c r="G1953">
        <v>0</v>
      </c>
    </row>
    <row r="1954" spans="1:7" ht="15.75" thickBot="1" x14ac:dyDescent="0.3">
      <c r="A1954" s="12" t="s">
        <v>95</v>
      </c>
      <c r="B1954" s="13">
        <v>45568</v>
      </c>
      <c r="C1954" s="14">
        <v>26.43</v>
      </c>
      <c r="D1954" s="14">
        <v>25.64</v>
      </c>
      <c r="E1954" s="14">
        <v>27.24</v>
      </c>
      <c r="F1954">
        <v>0</v>
      </c>
      <c r="G1954">
        <v>0</v>
      </c>
    </row>
    <row r="1955" spans="1:7" ht="15.75" thickBot="1" x14ac:dyDescent="0.3">
      <c r="A1955" s="12" t="s">
        <v>95</v>
      </c>
      <c r="B1955" s="13">
        <v>45569</v>
      </c>
      <c r="C1955" s="14">
        <v>26.49</v>
      </c>
      <c r="D1955" s="14">
        <v>25.67</v>
      </c>
      <c r="E1955" s="14">
        <v>27.23</v>
      </c>
      <c r="F1955">
        <v>0</v>
      </c>
      <c r="G1955">
        <v>0</v>
      </c>
    </row>
    <row r="1956" spans="1:7" ht="15.75" thickBot="1" x14ac:dyDescent="0.3">
      <c r="A1956" s="12" t="s">
        <v>95</v>
      </c>
      <c r="B1956" s="13">
        <v>45572</v>
      </c>
      <c r="C1956" s="14">
        <v>26.58</v>
      </c>
      <c r="D1956" s="14">
        <v>25.73</v>
      </c>
      <c r="E1956" s="14">
        <v>27.22</v>
      </c>
      <c r="F1956">
        <v>0</v>
      </c>
      <c r="G1956">
        <v>0</v>
      </c>
    </row>
    <row r="1957" spans="1:7" ht="15.75" thickBot="1" x14ac:dyDescent="0.3">
      <c r="A1957" s="12" t="s">
        <v>95</v>
      </c>
      <c r="B1957" s="13">
        <v>45573</v>
      </c>
      <c r="C1957" s="14">
        <v>26.69</v>
      </c>
      <c r="D1957" s="14">
        <v>25.78</v>
      </c>
      <c r="E1957" s="14">
        <v>27.21</v>
      </c>
      <c r="F1957">
        <v>0</v>
      </c>
      <c r="G1957">
        <v>0</v>
      </c>
    </row>
    <row r="1958" spans="1:7" ht="15.75" thickBot="1" x14ac:dyDescent="0.3">
      <c r="A1958" s="12" t="s">
        <v>95</v>
      </c>
      <c r="B1958" s="13">
        <v>45574</v>
      </c>
      <c r="C1958" s="14">
        <v>26.79</v>
      </c>
      <c r="D1958" s="14">
        <v>25.82</v>
      </c>
      <c r="E1958" s="14">
        <v>27.19</v>
      </c>
      <c r="F1958">
        <v>0</v>
      </c>
      <c r="G1958">
        <v>0</v>
      </c>
    </row>
    <row r="1959" spans="1:7" ht="15.75" thickBot="1" x14ac:dyDescent="0.3">
      <c r="A1959" s="12" t="s">
        <v>95</v>
      </c>
      <c r="B1959" s="13">
        <v>45575</v>
      </c>
      <c r="C1959" s="14">
        <v>26.9</v>
      </c>
      <c r="D1959" s="14">
        <v>25.87</v>
      </c>
      <c r="E1959" s="14">
        <v>27.18</v>
      </c>
      <c r="F1959">
        <v>0</v>
      </c>
      <c r="G1959">
        <v>0</v>
      </c>
    </row>
    <row r="1960" spans="1:7" ht="15.75" thickBot="1" x14ac:dyDescent="0.3">
      <c r="A1960" s="12" t="s">
        <v>95</v>
      </c>
      <c r="B1960" s="13">
        <v>45576</v>
      </c>
      <c r="C1960" s="14">
        <v>27.02</v>
      </c>
      <c r="D1960" s="14">
        <v>25.92</v>
      </c>
      <c r="E1960" s="14">
        <v>27.17</v>
      </c>
      <c r="F1960">
        <v>0</v>
      </c>
      <c r="G1960">
        <v>0</v>
      </c>
    </row>
    <row r="1961" spans="1:7" ht="15.75" thickBot="1" x14ac:dyDescent="0.3">
      <c r="A1961" s="12" t="s">
        <v>95</v>
      </c>
      <c r="B1961" s="13">
        <v>45579</v>
      </c>
      <c r="C1961" s="14">
        <v>27.15</v>
      </c>
      <c r="D1961" s="14">
        <v>26</v>
      </c>
      <c r="E1961" s="14">
        <v>27.16</v>
      </c>
      <c r="F1961">
        <v>0</v>
      </c>
      <c r="G1961">
        <v>0</v>
      </c>
    </row>
    <row r="1962" spans="1:7" ht="15.75" thickBot="1" x14ac:dyDescent="0.3">
      <c r="A1962" s="12" t="s">
        <v>95</v>
      </c>
      <c r="B1962" s="13">
        <v>45580</v>
      </c>
      <c r="C1962" s="14">
        <v>27.23</v>
      </c>
      <c r="D1962" s="14">
        <v>26.06</v>
      </c>
      <c r="E1962" s="14">
        <v>27.16</v>
      </c>
      <c r="F1962">
        <v>0</v>
      </c>
      <c r="G1962">
        <v>0</v>
      </c>
    </row>
    <row r="1963" spans="1:7" ht="15.75" thickBot="1" x14ac:dyDescent="0.3">
      <c r="A1963" s="12" t="s">
        <v>95</v>
      </c>
      <c r="B1963" s="13">
        <v>45581</v>
      </c>
      <c r="C1963" s="14">
        <v>27.28</v>
      </c>
      <c r="D1963" s="14">
        <v>26.14</v>
      </c>
      <c r="E1963" s="14">
        <v>27.15</v>
      </c>
      <c r="F1963">
        <v>0</v>
      </c>
      <c r="G1963">
        <v>0</v>
      </c>
    </row>
    <row r="1964" spans="1:7" ht="15.75" thickBot="1" x14ac:dyDescent="0.3">
      <c r="A1964" s="12" t="s">
        <v>95</v>
      </c>
      <c r="B1964" s="13">
        <v>45582</v>
      </c>
      <c r="C1964" s="14">
        <v>27.34</v>
      </c>
      <c r="D1964" s="14">
        <v>26.21</v>
      </c>
      <c r="E1964" s="14">
        <v>27.13</v>
      </c>
      <c r="F1964">
        <v>0</v>
      </c>
      <c r="G1964">
        <v>0</v>
      </c>
    </row>
    <row r="1965" spans="1:7" ht="15.75" thickBot="1" x14ac:dyDescent="0.3">
      <c r="A1965" s="12" t="s">
        <v>95</v>
      </c>
      <c r="B1965" s="13">
        <v>45583</v>
      </c>
      <c r="C1965" s="14">
        <v>27.4</v>
      </c>
      <c r="D1965" s="14">
        <v>26.28</v>
      </c>
      <c r="E1965" s="14">
        <v>27.12</v>
      </c>
      <c r="F1965">
        <v>0</v>
      </c>
      <c r="G1965">
        <v>0</v>
      </c>
    </row>
    <row r="1966" spans="1:7" ht="15.75" thickBot="1" x14ac:dyDescent="0.3">
      <c r="A1966" s="12" t="s">
        <v>95</v>
      </c>
      <c r="B1966" s="13">
        <v>45586</v>
      </c>
      <c r="C1966" s="14">
        <v>27.42</v>
      </c>
      <c r="D1966" s="14">
        <v>26.35</v>
      </c>
      <c r="E1966" s="14">
        <v>27.1</v>
      </c>
      <c r="F1966">
        <v>0</v>
      </c>
      <c r="G1966">
        <v>0</v>
      </c>
    </row>
    <row r="1967" spans="1:7" ht="15.75" thickBot="1" x14ac:dyDescent="0.3">
      <c r="A1967" s="12" t="s">
        <v>95</v>
      </c>
      <c r="B1967" s="13">
        <v>45587</v>
      </c>
      <c r="C1967" s="14">
        <v>27.42</v>
      </c>
      <c r="D1967" s="14">
        <v>26.4</v>
      </c>
      <c r="E1967" s="14">
        <v>27.09</v>
      </c>
      <c r="F1967">
        <v>0</v>
      </c>
      <c r="G1967">
        <v>0</v>
      </c>
    </row>
    <row r="1968" spans="1:7" ht="15.75" thickBot="1" x14ac:dyDescent="0.3">
      <c r="A1968" s="12" t="s">
        <v>95</v>
      </c>
      <c r="B1968" s="13">
        <v>45588</v>
      </c>
      <c r="C1968" s="14">
        <v>27.39</v>
      </c>
      <c r="D1968" s="14">
        <v>26.43</v>
      </c>
      <c r="E1968" s="14">
        <v>27.08</v>
      </c>
      <c r="F1968">
        <v>0</v>
      </c>
      <c r="G1968">
        <v>0</v>
      </c>
    </row>
    <row r="1969" spans="1:7" ht="15.75" thickBot="1" x14ac:dyDescent="0.3">
      <c r="A1969" s="12" t="s">
        <v>95</v>
      </c>
      <c r="B1969" s="13">
        <v>45589</v>
      </c>
      <c r="C1969" s="14">
        <v>27.36</v>
      </c>
      <c r="D1969" s="14">
        <v>26.47</v>
      </c>
      <c r="E1969" s="14">
        <v>27.06</v>
      </c>
      <c r="F1969">
        <v>0</v>
      </c>
      <c r="G1969">
        <v>0</v>
      </c>
    </row>
    <row r="1970" spans="1:7" ht="15.75" thickBot="1" x14ac:dyDescent="0.3">
      <c r="A1970" s="12" t="s">
        <v>95</v>
      </c>
      <c r="B1970" s="13">
        <v>45590</v>
      </c>
      <c r="C1970" s="14">
        <v>27.31</v>
      </c>
      <c r="D1970" s="14">
        <v>26.52</v>
      </c>
      <c r="E1970" s="14">
        <v>27.05</v>
      </c>
      <c r="F1970">
        <v>0</v>
      </c>
      <c r="G1970">
        <v>0</v>
      </c>
    </row>
    <row r="1971" spans="1:7" ht="15.75" thickBot="1" x14ac:dyDescent="0.3">
      <c r="A1971" s="12" t="s">
        <v>95</v>
      </c>
      <c r="B1971" s="13">
        <v>45593</v>
      </c>
      <c r="C1971" s="14">
        <v>27.26</v>
      </c>
      <c r="D1971" s="14">
        <v>26.57</v>
      </c>
      <c r="E1971" s="14">
        <v>27.03</v>
      </c>
      <c r="F1971">
        <v>0</v>
      </c>
      <c r="G1971">
        <v>0</v>
      </c>
    </row>
    <row r="1972" spans="1:7" ht="15.75" thickBot="1" x14ac:dyDescent="0.3">
      <c r="A1972" s="12" t="s">
        <v>95</v>
      </c>
      <c r="B1972" s="13">
        <v>45594</v>
      </c>
      <c r="C1972" s="14">
        <v>27.2</v>
      </c>
      <c r="D1972" s="14">
        <v>26.6</v>
      </c>
      <c r="E1972" s="14">
        <v>27.01</v>
      </c>
      <c r="F1972">
        <v>0</v>
      </c>
      <c r="G1972">
        <v>0</v>
      </c>
    </row>
    <row r="1973" spans="1:7" ht="15.75" thickBot="1" x14ac:dyDescent="0.3">
      <c r="A1973" s="12" t="s">
        <v>95</v>
      </c>
      <c r="B1973" s="13">
        <v>45595</v>
      </c>
      <c r="C1973" s="14">
        <v>27.14</v>
      </c>
      <c r="D1973" s="14">
        <v>26.62</v>
      </c>
      <c r="E1973" s="14">
        <v>26.99</v>
      </c>
      <c r="F1973">
        <v>0</v>
      </c>
      <c r="G1973">
        <v>0</v>
      </c>
    </row>
    <row r="1974" spans="1:7" ht="15.75" thickBot="1" x14ac:dyDescent="0.3">
      <c r="A1974" s="12" t="s">
        <v>95</v>
      </c>
      <c r="B1974" s="13">
        <v>45596</v>
      </c>
      <c r="C1974" s="14">
        <v>27.09</v>
      </c>
      <c r="D1974" s="14">
        <v>26.64</v>
      </c>
      <c r="E1974" s="14">
        <v>26.97</v>
      </c>
      <c r="F1974">
        <v>0</v>
      </c>
      <c r="G1974">
        <v>0</v>
      </c>
    </row>
    <row r="1975" spans="1:7" ht="15.75" thickBot="1" x14ac:dyDescent="0.3">
      <c r="A1975" s="12" t="s">
        <v>95</v>
      </c>
      <c r="B1975" s="13">
        <v>45597</v>
      </c>
      <c r="C1975" s="14">
        <v>27.04</v>
      </c>
      <c r="D1975" s="14">
        <v>26.65</v>
      </c>
      <c r="E1975" s="14">
        <v>26.94</v>
      </c>
      <c r="F1975">
        <v>0</v>
      </c>
      <c r="G1975">
        <v>0</v>
      </c>
    </row>
    <row r="1976" spans="1:7" ht="15.75" thickBot="1" x14ac:dyDescent="0.3">
      <c r="A1976" s="12" t="s">
        <v>95</v>
      </c>
      <c r="B1976" s="13">
        <v>45600</v>
      </c>
      <c r="C1976" s="14">
        <v>26.97</v>
      </c>
      <c r="D1976" s="14">
        <v>26.65</v>
      </c>
      <c r="E1976" s="14">
        <v>26.91</v>
      </c>
      <c r="F1976">
        <v>0</v>
      </c>
      <c r="G1976">
        <v>0</v>
      </c>
    </row>
    <row r="1977" spans="1:7" ht="15.75" thickBot="1" x14ac:dyDescent="0.3">
      <c r="A1977" s="12" t="s">
        <v>95</v>
      </c>
      <c r="B1977" s="13">
        <v>45601</v>
      </c>
      <c r="C1977" s="14">
        <v>26.91</v>
      </c>
      <c r="D1977" s="14">
        <v>26.65</v>
      </c>
      <c r="E1977" s="14">
        <v>26.88</v>
      </c>
      <c r="F1977">
        <v>0</v>
      </c>
      <c r="G1977">
        <v>0</v>
      </c>
    </row>
    <row r="1978" spans="1:7" ht="15.75" thickBot="1" x14ac:dyDescent="0.3">
      <c r="A1978" s="12" t="s">
        <v>95</v>
      </c>
      <c r="B1978" s="13">
        <v>45602</v>
      </c>
      <c r="C1978" s="14">
        <v>26.86</v>
      </c>
      <c r="D1978" s="14">
        <v>26.65</v>
      </c>
      <c r="E1978" s="14">
        <v>26.86</v>
      </c>
      <c r="F1978">
        <v>0</v>
      </c>
      <c r="G1978">
        <v>0</v>
      </c>
    </row>
    <row r="1979" spans="1:7" ht="15.75" thickBot="1" x14ac:dyDescent="0.3">
      <c r="A1979" s="12" t="s">
        <v>95</v>
      </c>
      <c r="B1979" s="13">
        <v>45603</v>
      </c>
      <c r="C1979" s="14">
        <v>26.81</v>
      </c>
      <c r="D1979" s="14">
        <v>26.66</v>
      </c>
      <c r="E1979" s="14">
        <v>26.84</v>
      </c>
      <c r="F1979">
        <v>0</v>
      </c>
      <c r="G1979">
        <v>0</v>
      </c>
    </row>
    <row r="1980" spans="1:7" ht="15.75" thickBot="1" x14ac:dyDescent="0.3">
      <c r="A1980" s="12" t="s">
        <v>95</v>
      </c>
      <c r="B1980" s="13">
        <v>45604</v>
      </c>
      <c r="C1980" s="14">
        <v>26.74</v>
      </c>
      <c r="D1980" s="14">
        <v>26.65</v>
      </c>
      <c r="E1980" s="14">
        <v>26.81</v>
      </c>
      <c r="F1980">
        <v>0</v>
      </c>
      <c r="G1980">
        <v>0</v>
      </c>
    </row>
    <row r="1981" spans="1:7" ht="15.75" thickBot="1" x14ac:dyDescent="0.3">
      <c r="A1981" s="12" t="s">
        <v>95</v>
      </c>
      <c r="B1981" s="13">
        <v>45607</v>
      </c>
      <c r="C1981" s="14">
        <v>26.64</v>
      </c>
      <c r="D1981" s="14">
        <v>26.63</v>
      </c>
      <c r="E1981" s="14">
        <v>26.79</v>
      </c>
      <c r="F1981">
        <v>0</v>
      </c>
      <c r="G1981">
        <v>0</v>
      </c>
    </row>
    <row r="1982" spans="1:7" ht="15.75" thickBot="1" x14ac:dyDescent="0.3">
      <c r="A1982" s="12" t="s">
        <v>95</v>
      </c>
      <c r="B1982" s="13">
        <v>45608</v>
      </c>
      <c r="C1982" s="14">
        <v>26.56</v>
      </c>
      <c r="D1982" s="14">
        <v>26.62</v>
      </c>
      <c r="E1982" s="14">
        <v>26.77</v>
      </c>
      <c r="F1982">
        <v>0</v>
      </c>
      <c r="G1982">
        <v>0</v>
      </c>
    </row>
    <row r="1983" spans="1:7" ht="15.75" thickBot="1" x14ac:dyDescent="0.3">
      <c r="A1983" s="12" t="s">
        <v>95</v>
      </c>
      <c r="B1983" s="13">
        <v>45609</v>
      </c>
      <c r="C1983" s="14">
        <v>26.48</v>
      </c>
      <c r="D1983" s="14">
        <v>26.61</v>
      </c>
      <c r="E1983" s="14">
        <v>26.75</v>
      </c>
      <c r="F1983">
        <v>0</v>
      </c>
      <c r="G1983">
        <v>0</v>
      </c>
    </row>
    <row r="1984" spans="1:7" ht="15.75" thickBot="1" x14ac:dyDescent="0.3">
      <c r="A1984" s="12" t="s">
        <v>95</v>
      </c>
      <c r="B1984" s="13">
        <v>45610</v>
      </c>
      <c r="C1984" s="14">
        <v>26.34</v>
      </c>
      <c r="D1984" s="14">
        <v>26.59</v>
      </c>
      <c r="E1984" s="14">
        <v>26.72</v>
      </c>
      <c r="F1984">
        <v>0</v>
      </c>
      <c r="G1984">
        <v>0</v>
      </c>
    </row>
    <row r="1985" spans="1:7" ht="15.75" thickBot="1" x14ac:dyDescent="0.3">
      <c r="A1985" s="12" t="s">
        <v>95</v>
      </c>
      <c r="B1985" s="13">
        <v>45611</v>
      </c>
      <c r="C1985" s="14">
        <v>26.17</v>
      </c>
      <c r="D1985" s="14">
        <v>26.55</v>
      </c>
      <c r="E1985" s="14">
        <v>26.69</v>
      </c>
      <c r="F1985">
        <v>0</v>
      </c>
      <c r="G1985">
        <v>0</v>
      </c>
    </row>
    <row r="1986" spans="1:7" ht="15.75" thickBot="1" x14ac:dyDescent="0.3">
      <c r="A1986" s="12" t="s">
        <v>95</v>
      </c>
      <c r="B1986" s="13">
        <v>45614</v>
      </c>
      <c r="C1986" s="14">
        <v>26.04</v>
      </c>
      <c r="D1986" s="14">
        <v>26.52</v>
      </c>
      <c r="E1986" s="14">
        <v>26.65</v>
      </c>
      <c r="F1986">
        <v>0</v>
      </c>
      <c r="G1986">
        <v>0</v>
      </c>
    </row>
    <row r="1987" spans="1:7" ht="15.75" thickBot="1" x14ac:dyDescent="0.3">
      <c r="A1987" s="12" t="s">
        <v>95</v>
      </c>
      <c r="B1987" s="13">
        <v>45615</v>
      </c>
      <c r="C1987" s="14">
        <v>25.9</v>
      </c>
      <c r="D1987" s="14">
        <v>26.49</v>
      </c>
      <c r="E1987" s="14">
        <v>26.63</v>
      </c>
      <c r="F1987">
        <v>0</v>
      </c>
      <c r="G1987">
        <v>0</v>
      </c>
    </row>
    <row r="1988" spans="1:7" ht="15.75" thickBot="1" x14ac:dyDescent="0.3">
      <c r="A1988" s="12" t="s">
        <v>95</v>
      </c>
      <c r="B1988" s="13">
        <v>45616</v>
      </c>
      <c r="C1988" s="14">
        <v>25.77</v>
      </c>
      <c r="D1988" s="14">
        <v>26.47</v>
      </c>
      <c r="E1988" s="14">
        <v>26.61</v>
      </c>
      <c r="F1988">
        <v>0</v>
      </c>
      <c r="G1988">
        <v>0</v>
      </c>
    </row>
    <row r="1989" spans="1:7" ht="15.75" thickBot="1" x14ac:dyDescent="0.3">
      <c r="A1989" s="12" t="s">
        <v>95</v>
      </c>
      <c r="B1989" s="13">
        <v>45617</v>
      </c>
      <c r="C1989" s="14">
        <v>25.66</v>
      </c>
      <c r="D1989" s="14">
        <v>26.46</v>
      </c>
      <c r="E1989" s="14">
        <v>26.59</v>
      </c>
      <c r="F1989">
        <v>0</v>
      </c>
      <c r="G1989">
        <v>0</v>
      </c>
    </row>
    <row r="1990" spans="1:7" ht="15.75" thickBot="1" x14ac:dyDescent="0.3">
      <c r="A1990" s="12" t="s">
        <v>95</v>
      </c>
      <c r="B1990" s="13">
        <v>45618</v>
      </c>
      <c r="C1990" s="14">
        <v>25.54</v>
      </c>
      <c r="D1990" s="14">
        <v>26.44</v>
      </c>
      <c r="E1990" s="14">
        <v>26.58</v>
      </c>
      <c r="F1990">
        <v>0</v>
      </c>
      <c r="G1990">
        <v>0</v>
      </c>
    </row>
    <row r="1991" spans="1:7" ht="15.75" thickBot="1" x14ac:dyDescent="0.3">
      <c r="A1991" s="12" t="s">
        <v>95</v>
      </c>
      <c r="B1991" s="13">
        <v>45621</v>
      </c>
      <c r="C1991" s="14">
        <v>25.43</v>
      </c>
      <c r="D1991" s="14">
        <v>26.43</v>
      </c>
      <c r="E1991" s="14">
        <v>26.56</v>
      </c>
      <c r="F1991">
        <v>0</v>
      </c>
      <c r="G1991">
        <v>0</v>
      </c>
    </row>
    <row r="1992" spans="1:7" ht="15.75" thickBot="1" x14ac:dyDescent="0.3">
      <c r="A1992" s="12" t="s">
        <v>95</v>
      </c>
      <c r="B1992" s="13">
        <v>45622</v>
      </c>
      <c r="C1992" s="14">
        <v>25.32</v>
      </c>
      <c r="D1992" s="14">
        <v>26.41</v>
      </c>
      <c r="E1992" s="14">
        <v>26.55</v>
      </c>
      <c r="F1992">
        <v>0</v>
      </c>
      <c r="G1992">
        <v>0</v>
      </c>
    </row>
    <row r="1993" spans="1:7" ht="15.75" thickBot="1" x14ac:dyDescent="0.3">
      <c r="A1993" s="12" t="s">
        <v>95</v>
      </c>
      <c r="B1993" s="13">
        <v>45623</v>
      </c>
      <c r="C1993" s="14">
        <v>25.22</v>
      </c>
      <c r="D1993" s="14">
        <v>26.37</v>
      </c>
      <c r="E1993" s="14">
        <v>26.53</v>
      </c>
      <c r="F1993">
        <v>0</v>
      </c>
      <c r="G1993">
        <v>0</v>
      </c>
    </row>
    <row r="1994" spans="1:7" ht="15.75" thickBot="1" x14ac:dyDescent="0.3">
      <c r="A1994" s="12" t="s">
        <v>95</v>
      </c>
      <c r="B1994" s="13">
        <v>45624</v>
      </c>
      <c r="C1994" s="14">
        <v>25.1</v>
      </c>
      <c r="D1994" s="14">
        <v>26.34</v>
      </c>
      <c r="E1994" s="14">
        <v>26.5</v>
      </c>
      <c r="F1994">
        <v>0</v>
      </c>
      <c r="G1994">
        <v>0</v>
      </c>
    </row>
    <row r="1995" spans="1:7" ht="15.75" thickBot="1" x14ac:dyDescent="0.3">
      <c r="A1995" s="12" t="s">
        <v>95</v>
      </c>
      <c r="B1995" s="13">
        <v>45625</v>
      </c>
      <c r="C1995" s="14">
        <v>25.02</v>
      </c>
      <c r="D1995" s="14">
        <v>26.3</v>
      </c>
      <c r="E1995" s="14">
        <v>26.48</v>
      </c>
      <c r="F1995">
        <v>0</v>
      </c>
      <c r="G1995">
        <v>0</v>
      </c>
    </row>
    <row r="1996" spans="1:7" ht="15.75" thickBot="1" x14ac:dyDescent="0.3">
      <c r="A1996" s="12" t="s">
        <v>95</v>
      </c>
      <c r="B1996" s="13">
        <v>45628</v>
      </c>
      <c r="C1996" s="14">
        <v>24.93</v>
      </c>
      <c r="D1996" s="14">
        <v>26.26</v>
      </c>
      <c r="E1996" s="14">
        <v>26.47</v>
      </c>
      <c r="F1996">
        <v>0</v>
      </c>
      <c r="G1996">
        <v>0</v>
      </c>
    </row>
    <row r="1997" spans="1:7" ht="15.75" thickBot="1" x14ac:dyDescent="0.3">
      <c r="A1997" s="12" t="s">
        <v>95</v>
      </c>
      <c r="B1997" s="13">
        <v>45629</v>
      </c>
      <c r="C1997" s="14">
        <v>24.84</v>
      </c>
      <c r="D1997" s="14">
        <v>26.21</v>
      </c>
      <c r="E1997" s="14">
        <v>26.45</v>
      </c>
      <c r="F1997">
        <v>0</v>
      </c>
      <c r="G1997">
        <v>0</v>
      </c>
    </row>
    <row r="1998" spans="1:7" ht="15.75" thickBot="1" x14ac:dyDescent="0.3">
      <c r="A1998" s="12" t="s">
        <v>95</v>
      </c>
      <c r="B1998" s="13">
        <v>45630</v>
      </c>
      <c r="C1998" s="14">
        <v>24.72</v>
      </c>
      <c r="D1998" s="14">
        <v>26.15</v>
      </c>
      <c r="E1998" s="14">
        <v>26.42</v>
      </c>
      <c r="F1998">
        <v>0</v>
      </c>
      <c r="G1998">
        <v>0</v>
      </c>
    </row>
    <row r="1999" spans="1:7" ht="15.75" thickBot="1" x14ac:dyDescent="0.3">
      <c r="A1999" s="12" t="s">
        <v>95</v>
      </c>
      <c r="B1999" s="13">
        <v>45631</v>
      </c>
      <c r="C1999" s="14">
        <v>24.69</v>
      </c>
      <c r="D1999" s="14">
        <v>26.11</v>
      </c>
      <c r="E1999" s="14">
        <v>26.41</v>
      </c>
      <c r="F1999">
        <v>0</v>
      </c>
      <c r="G1999">
        <v>0</v>
      </c>
    </row>
    <row r="2000" spans="1:7" ht="15.75" thickBot="1" x14ac:dyDescent="0.3">
      <c r="A2000" s="12" t="s">
        <v>95</v>
      </c>
      <c r="B2000" s="13">
        <v>45632</v>
      </c>
      <c r="C2000" s="14">
        <v>24.7</v>
      </c>
      <c r="D2000" s="14">
        <v>26.08</v>
      </c>
      <c r="E2000" s="14">
        <v>26.4</v>
      </c>
      <c r="F2000">
        <v>0</v>
      </c>
      <c r="G2000">
        <v>0</v>
      </c>
    </row>
    <row r="2001" spans="1:7" ht="15.75" thickBot="1" x14ac:dyDescent="0.3">
      <c r="A2001" s="12" t="s">
        <v>95</v>
      </c>
      <c r="B2001" s="13">
        <v>45635</v>
      </c>
      <c r="C2001" s="14">
        <v>24.73</v>
      </c>
      <c r="D2001" s="14">
        <v>26.05</v>
      </c>
      <c r="E2001" s="14">
        <v>26.39</v>
      </c>
      <c r="F2001">
        <v>0</v>
      </c>
      <c r="G2001">
        <v>0</v>
      </c>
    </row>
    <row r="2002" spans="1:7" ht="15.75" thickBot="1" x14ac:dyDescent="0.3">
      <c r="A2002" s="12" t="s">
        <v>95</v>
      </c>
      <c r="B2002" s="13">
        <v>45636</v>
      </c>
      <c r="C2002" s="14">
        <v>24.75</v>
      </c>
      <c r="D2002" s="14">
        <v>26.02</v>
      </c>
      <c r="E2002" s="14">
        <v>26.38</v>
      </c>
      <c r="F2002">
        <v>0</v>
      </c>
      <c r="G2002">
        <v>0</v>
      </c>
    </row>
    <row r="2003" spans="1:7" ht="15.75" thickBot="1" x14ac:dyDescent="0.3">
      <c r="A2003" s="12" t="s">
        <v>95</v>
      </c>
      <c r="B2003" s="13">
        <v>45637</v>
      </c>
      <c r="C2003" s="14">
        <v>24.79</v>
      </c>
      <c r="D2003" s="14">
        <v>25.99</v>
      </c>
      <c r="E2003" s="14">
        <v>26.37</v>
      </c>
      <c r="F2003">
        <v>0</v>
      </c>
      <c r="G2003">
        <v>0</v>
      </c>
    </row>
    <row r="2004" spans="1:7" ht="15.75" thickBot="1" x14ac:dyDescent="0.3">
      <c r="A2004" s="12" t="s">
        <v>95</v>
      </c>
      <c r="B2004" s="13">
        <v>45638</v>
      </c>
      <c r="C2004" s="14">
        <v>24.85</v>
      </c>
      <c r="D2004" s="14">
        <v>25.96</v>
      </c>
      <c r="E2004" s="14">
        <v>26.36</v>
      </c>
      <c r="F2004">
        <v>0</v>
      </c>
      <c r="G2004">
        <v>0</v>
      </c>
    </row>
    <row r="2005" spans="1:7" ht="15.75" thickBot="1" x14ac:dyDescent="0.3">
      <c r="A2005" s="12" t="s">
        <v>95</v>
      </c>
      <c r="B2005" s="13">
        <v>45639</v>
      </c>
      <c r="C2005" s="14">
        <v>24.94</v>
      </c>
      <c r="D2005" s="14">
        <v>25.93</v>
      </c>
      <c r="E2005" s="14">
        <v>26.34</v>
      </c>
      <c r="F2005">
        <v>0</v>
      </c>
      <c r="G2005">
        <v>0</v>
      </c>
    </row>
    <row r="2006" spans="1:7" ht="15.75" thickBot="1" x14ac:dyDescent="0.3">
      <c r="A2006" s="12" t="s">
        <v>95</v>
      </c>
      <c r="B2006" s="13">
        <v>45642</v>
      </c>
      <c r="C2006" s="14">
        <v>25.03</v>
      </c>
      <c r="D2006" s="14">
        <v>25.9</v>
      </c>
      <c r="E2006" s="14">
        <v>26.33</v>
      </c>
      <c r="F2006">
        <v>0</v>
      </c>
      <c r="G2006">
        <v>0</v>
      </c>
    </row>
    <row r="2007" spans="1:7" ht="15.75" thickBot="1" x14ac:dyDescent="0.3">
      <c r="A2007" s="12" t="s">
        <v>95</v>
      </c>
      <c r="B2007" s="13">
        <v>45643</v>
      </c>
      <c r="C2007" s="14">
        <v>25.14</v>
      </c>
      <c r="D2007" s="14">
        <v>25.87</v>
      </c>
      <c r="E2007" s="14">
        <v>26.31</v>
      </c>
      <c r="F2007">
        <v>0</v>
      </c>
      <c r="G2007">
        <v>0</v>
      </c>
    </row>
    <row r="2008" spans="1:7" ht="15.75" thickBot="1" x14ac:dyDescent="0.3">
      <c r="A2008" s="12" t="s">
        <v>95</v>
      </c>
      <c r="B2008" s="13">
        <v>45644</v>
      </c>
      <c r="C2008" s="14">
        <v>25.24</v>
      </c>
      <c r="D2008" s="14">
        <v>25.85</v>
      </c>
      <c r="E2008" s="14">
        <v>26.3</v>
      </c>
      <c r="F2008">
        <v>0</v>
      </c>
      <c r="G2008">
        <v>0</v>
      </c>
    </row>
    <row r="2009" spans="1:7" ht="15.75" thickBot="1" x14ac:dyDescent="0.3">
      <c r="A2009" s="12" t="s">
        <v>95</v>
      </c>
      <c r="B2009" s="13">
        <v>45645</v>
      </c>
      <c r="C2009" s="14">
        <v>25.32</v>
      </c>
      <c r="D2009" s="14">
        <v>25.82</v>
      </c>
      <c r="E2009" s="14">
        <v>26.28</v>
      </c>
      <c r="F2009">
        <v>0</v>
      </c>
      <c r="G2009">
        <v>0</v>
      </c>
    </row>
    <row r="2010" spans="1:7" ht="15.75" thickBot="1" x14ac:dyDescent="0.3">
      <c r="A2010" s="12" t="s">
        <v>95</v>
      </c>
      <c r="B2010" s="13">
        <v>45646</v>
      </c>
      <c r="C2010" s="14">
        <v>25.41</v>
      </c>
      <c r="D2010" s="14">
        <v>25.8</v>
      </c>
      <c r="E2010" s="14">
        <v>26.27</v>
      </c>
      <c r="F2010">
        <v>0</v>
      </c>
      <c r="G2010">
        <v>0</v>
      </c>
    </row>
    <row r="2011" spans="1:7" ht="15.75" thickBot="1" x14ac:dyDescent="0.3">
      <c r="A2011" s="12" t="s">
        <v>95</v>
      </c>
      <c r="B2011" s="13">
        <v>45649</v>
      </c>
      <c r="C2011" s="14">
        <v>25.48</v>
      </c>
      <c r="D2011" s="14">
        <v>25.76</v>
      </c>
      <c r="E2011" s="14">
        <v>26.25</v>
      </c>
      <c r="F2011">
        <v>0</v>
      </c>
      <c r="G2011">
        <v>0</v>
      </c>
    </row>
    <row r="2012" spans="1:7" ht="15.75" thickBot="1" x14ac:dyDescent="0.3">
      <c r="A2012" s="12" t="s">
        <v>95</v>
      </c>
      <c r="B2012" s="13">
        <v>45650</v>
      </c>
      <c r="C2012" s="14">
        <v>25.55</v>
      </c>
      <c r="D2012" s="14">
        <v>25.74</v>
      </c>
      <c r="E2012" s="14">
        <v>26.24</v>
      </c>
      <c r="F2012">
        <v>0</v>
      </c>
      <c r="G2012">
        <v>0</v>
      </c>
    </row>
    <row r="2013" spans="1:7" ht="15.75" thickBot="1" x14ac:dyDescent="0.3">
      <c r="A2013" s="12" t="s">
        <v>95</v>
      </c>
      <c r="B2013" s="13">
        <v>45651</v>
      </c>
      <c r="C2013" s="14">
        <v>25.66</v>
      </c>
      <c r="D2013" s="14">
        <v>25.73</v>
      </c>
      <c r="E2013" s="14">
        <v>26.23</v>
      </c>
      <c r="F2013">
        <v>0</v>
      </c>
      <c r="G2013">
        <v>0</v>
      </c>
    </row>
    <row r="2014" spans="1:7" ht="15.75" thickBot="1" x14ac:dyDescent="0.3">
      <c r="A2014" s="12" t="s">
        <v>95</v>
      </c>
      <c r="B2014" s="13">
        <v>45652</v>
      </c>
      <c r="C2014" s="14">
        <v>25.76</v>
      </c>
      <c r="D2014" s="14">
        <v>25.7</v>
      </c>
      <c r="E2014" s="14">
        <v>26.22</v>
      </c>
      <c r="F2014">
        <v>0</v>
      </c>
      <c r="G2014">
        <v>0</v>
      </c>
    </row>
    <row r="2015" spans="1:7" ht="15.75" thickBot="1" x14ac:dyDescent="0.3">
      <c r="A2015" s="12" t="s">
        <v>95</v>
      </c>
      <c r="B2015" s="13">
        <v>45653</v>
      </c>
      <c r="C2015" s="14">
        <v>25.86</v>
      </c>
      <c r="D2015" s="14">
        <v>25.69</v>
      </c>
      <c r="E2015" s="14">
        <v>26.22</v>
      </c>
      <c r="F2015">
        <v>0</v>
      </c>
      <c r="G2015">
        <v>0</v>
      </c>
    </row>
    <row r="2016" spans="1:7" ht="15.75" thickBot="1" x14ac:dyDescent="0.3">
      <c r="A2016" s="12" t="s">
        <v>95</v>
      </c>
      <c r="B2016" s="13">
        <v>45656</v>
      </c>
      <c r="C2016" s="14">
        <v>25.97</v>
      </c>
      <c r="D2016" s="14">
        <v>25.68</v>
      </c>
      <c r="E2016" s="14">
        <v>26.21</v>
      </c>
      <c r="F2016">
        <v>0</v>
      </c>
      <c r="G2016">
        <v>0</v>
      </c>
    </row>
    <row r="2017" spans="1:7" ht="15.75" thickBot="1" x14ac:dyDescent="0.3">
      <c r="A2017" s="12" t="s">
        <v>95</v>
      </c>
      <c r="B2017" s="13">
        <v>45657</v>
      </c>
      <c r="C2017" s="14">
        <v>26.05</v>
      </c>
      <c r="D2017" s="14">
        <v>25.67</v>
      </c>
      <c r="E2017" s="14">
        <v>26.2</v>
      </c>
      <c r="F2017">
        <v>0</v>
      </c>
      <c r="G2017">
        <v>0</v>
      </c>
    </row>
    <row r="2018" spans="1:7" ht="15.75" thickBot="1" x14ac:dyDescent="0.3">
      <c r="A2018" s="12" t="s">
        <v>95</v>
      </c>
      <c r="B2018" s="13">
        <v>45659</v>
      </c>
      <c r="C2018" s="14">
        <v>26.15</v>
      </c>
      <c r="D2018" s="14">
        <v>25.65</v>
      </c>
      <c r="E2018" s="14">
        <v>26.19</v>
      </c>
      <c r="F2018">
        <v>0</v>
      </c>
      <c r="G2018">
        <v>0</v>
      </c>
    </row>
    <row r="2019" spans="1:7" ht="15.75" thickBot="1" x14ac:dyDescent="0.3">
      <c r="A2019" s="12" t="s">
        <v>95</v>
      </c>
      <c r="B2019" s="13">
        <v>45660</v>
      </c>
      <c r="C2019" s="14">
        <v>26.13</v>
      </c>
      <c r="D2019" s="14">
        <v>25.62</v>
      </c>
      <c r="E2019" s="14">
        <v>26.18</v>
      </c>
      <c r="F2019">
        <v>0</v>
      </c>
      <c r="G2019">
        <v>0</v>
      </c>
    </row>
    <row r="2020" spans="1:7" ht="15.75" thickBot="1" x14ac:dyDescent="0.3">
      <c r="A2020" s="12" t="s">
        <v>95</v>
      </c>
      <c r="B2020" s="13">
        <v>45663</v>
      </c>
      <c r="C2020" s="14">
        <v>26.06</v>
      </c>
      <c r="D2020" s="14">
        <v>25.58</v>
      </c>
      <c r="E2020" s="14">
        <v>26.16</v>
      </c>
      <c r="F2020">
        <v>0</v>
      </c>
      <c r="G2020">
        <v>0</v>
      </c>
    </row>
    <row r="2021" spans="1:7" ht="15.75" thickBot="1" x14ac:dyDescent="0.3">
      <c r="A2021" s="12" t="s">
        <v>95</v>
      </c>
      <c r="B2021" s="13">
        <v>45664</v>
      </c>
      <c r="C2021" s="14">
        <v>25.98</v>
      </c>
      <c r="D2021" s="14">
        <v>25.54</v>
      </c>
      <c r="E2021" s="14">
        <v>26.14</v>
      </c>
      <c r="F2021">
        <v>0</v>
      </c>
      <c r="G2021">
        <v>0</v>
      </c>
    </row>
    <row r="2022" spans="1:7" ht="15.75" thickBot="1" x14ac:dyDescent="0.3">
      <c r="A2022" s="12" t="s">
        <v>95</v>
      </c>
      <c r="B2022" s="13">
        <v>45665</v>
      </c>
      <c r="C2022" s="14">
        <v>25.9</v>
      </c>
      <c r="D2022" s="14">
        <v>25.5</v>
      </c>
      <c r="E2022" s="14">
        <v>26.12</v>
      </c>
      <c r="F2022">
        <v>0</v>
      </c>
      <c r="G2022">
        <v>0</v>
      </c>
    </row>
    <row r="2023" spans="1:7" ht="15.75" thickBot="1" x14ac:dyDescent="0.3">
      <c r="A2023" s="12" t="s">
        <v>95</v>
      </c>
      <c r="B2023" s="13">
        <v>45666</v>
      </c>
      <c r="C2023" s="14">
        <v>25.81</v>
      </c>
      <c r="D2023" s="14">
        <v>25.46</v>
      </c>
      <c r="E2023" s="14">
        <v>26.1</v>
      </c>
      <c r="F2023">
        <v>0</v>
      </c>
      <c r="G2023">
        <v>0</v>
      </c>
    </row>
    <row r="2024" spans="1:7" ht="15.75" thickBot="1" x14ac:dyDescent="0.3">
      <c r="A2024" s="12" t="s">
        <v>95</v>
      </c>
      <c r="B2024" s="13">
        <v>45667</v>
      </c>
      <c r="C2024" s="14">
        <v>25.69</v>
      </c>
      <c r="D2024" s="14">
        <v>25.4</v>
      </c>
      <c r="E2024" s="14">
        <v>26.07</v>
      </c>
      <c r="F2024">
        <v>0</v>
      </c>
      <c r="G2024">
        <v>0</v>
      </c>
    </row>
    <row r="2025" spans="1:7" ht="15.75" thickBot="1" x14ac:dyDescent="0.3">
      <c r="A2025" s="12" t="s">
        <v>95</v>
      </c>
      <c r="B2025" s="13">
        <v>45670</v>
      </c>
      <c r="C2025" s="14">
        <v>25.61</v>
      </c>
      <c r="D2025" s="14">
        <v>25.36</v>
      </c>
      <c r="E2025" s="14">
        <v>26.04</v>
      </c>
      <c r="F2025">
        <v>0</v>
      </c>
      <c r="G2025">
        <v>0</v>
      </c>
    </row>
    <row r="2026" spans="1:7" ht="15.75" thickBot="1" x14ac:dyDescent="0.3">
      <c r="A2026" s="12" t="s">
        <v>11</v>
      </c>
      <c r="B2026" s="13">
        <v>45517</v>
      </c>
      <c r="C2026" s="14">
        <v>29.01</v>
      </c>
      <c r="D2026" s="14">
        <v>29.71</v>
      </c>
      <c r="E2026" s="14">
        <v>29.68</v>
      </c>
      <c r="F2026">
        <v>0</v>
      </c>
      <c r="G2026">
        <v>1</v>
      </c>
    </row>
    <row r="2027" spans="1:7" ht="15.75" thickBot="1" x14ac:dyDescent="0.3">
      <c r="A2027" s="12" t="s">
        <v>11</v>
      </c>
      <c r="B2027" s="13">
        <v>45518</v>
      </c>
      <c r="C2027" s="14">
        <v>28.95</v>
      </c>
      <c r="D2027" s="14">
        <v>29.7</v>
      </c>
      <c r="E2027" s="14">
        <v>29.68</v>
      </c>
      <c r="F2027">
        <v>0</v>
      </c>
      <c r="G2027">
        <v>1</v>
      </c>
    </row>
    <row r="2028" spans="1:7" ht="15.75" thickBot="1" x14ac:dyDescent="0.3">
      <c r="A2028" s="12" t="s">
        <v>11</v>
      </c>
      <c r="B2028" s="13">
        <v>45519</v>
      </c>
      <c r="C2028" s="14">
        <v>28.87</v>
      </c>
      <c r="D2028" s="14">
        <v>29.67</v>
      </c>
      <c r="E2028" s="14">
        <v>29.68</v>
      </c>
      <c r="F2028">
        <v>0</v>
      </c>
      <c r="G2028">
        <v>0</v>
      </c>
    </row>
    <row r="2029" spans="1:7" ht="15.75" thickBot="1" x14ac:dyDescent="0.3">
      <c r="A2029" s="12" t="s">
        <v>11</v>
      </c>
      <c r="B2029" s="13">
        <v>45520</v>
      </c>
      <c r="C2029" s="14">
        <v>28.83</v>
      </c>
      <c r="D2029" s="14">
        <v>29.64</v>
      </c>
      <c r="E2029" s="14">
        <v>29.68</v>
      </c>
      <c r="F2029">
        <v>0</v>
      </c>
      <c r="G2029">
        <v>0</v>
      </c>
    </row>
    <row r="2030" spans="1:7" ht="15.75" thickBot="1" x14ac:dyDescent="0.3">
      <c r="A2030" s="12" t="s">
        <v>11</v>
      </c>
      <c r="B2030" s="13">
        <v>45523</v>
      </c>
      <c r="C2030" s="14">
        <v>28.81</v>
      </c>
      <c r="D2030" s="14">
        <v>29.61</v>
      </c>
      <c r="E2030" s="14">
        <v>29.68</v>
      </c>
      <c r="F2030">
        <v>0</v>
      </c>
      <c r="G2030">
        <v>0</v>
      </c>
    </row>
    <row r="2031" spans="1:7" ht="15.75" thickBot="1" x14ac:dyDescent="0.3">
      <c r="A2031" s="12" t="s">
        <v>11</v>
      </c>
      <c r="B2031" s="13">
        <v>45524</v>
      </c>
      <c r="C2031" s="14">
        <v>28.84</v>
      </c>
      <c r="D2031" s="14">
        <v>29.58</v>
      </c>
      <c r="E2031" s="14">
        <v>29.68</v>
      </c>
      <c r="F2031">
        <v>0</v>
      </c>
      <c r="G2031">
        <v>0</v>
      </c>
    </row>
    <row r="2032" spans="1:7" ht="15.75" thickBot="1" x14ac:dyDescent="0.3">
      <c r="A2032" s="12" t="s">
        <v>11</v>
      </c>
      <c r="B2032" s="13">
        <v>45525</v>
      </c>
      <c r="C2032" s="14">
        <v>28.88</v>
      </c>
      <c r="D2032" s="14">
        <v>29.55</v>
      </c>
      <c r="E2032" s="14">
        <v>29.69</v>
      </c>
      <c r="F2032">
        <v>0</v>
      </c>
      <c r="G2032">
        <v>0</v>
      </c>
    </row>
    <row r="2033" spans="1:7" ht="15.75" thickBot="1" x14ac:dyDescent="0.3">
      <c r="A2033" s="12" t="s">
        <v>11</v>
      </c>
      <c r="B2033" s="13">
        <v>45526</v>
      </c>
      <c r="C2033" s="14">
        <v>28.93</v>
      </c>
      <c r="D2033" s="14">
        <v>29.52</v>
      </c>
      <c r="E2033" s="14">
        <v>29.69</v>
      </c>
      <c r="F2033">
        <v>0</v>
      </c>
      <c r="G2033">
        <v>0</v>
      </c>
    </row>
    <row r="2034" spans="1:7" ht="15.75" thickBot="1" x14ac:dyDescent="0.3">
      <c r="A2034" s="12" t="s">
        <v>11</v>
      </c>
      <c r="B2034" s="13">
        <v>45527</v>
      </c>
      <c r="C2034" s="14">
        <v>28.98</v>
      </c>
      <c r="D2034" s="14">
        <v>29.5</v>
      </c>
      <c r="E2034" s="14">
        <v>29.69</v>
      </c>
      <c r="F2034">
        <v>0</v>
      </c>
      <c r="G2034">
        <v>0</v>
      </c>
    </row>
    <row r="2035" spans="1:7" ht="15.75" thickBot="1" x14ac:dyDescent="0.3">
      <c r="A2035" s="12" t="s">
        <v>11</v>
      </c>
      <c r="B2035" s="13">
        <v>45530</v>
      </c>
      <c r="C2035" s="14">
        <v>29.01</v>
      </c>
      <c r="D2035" s="14">
        <v>29.49</v>
      </c>
      <c r="E2035" s="14">
        <v>29.69</v>
      </c>
      <c r="F2035">
        <v>0</v>
      </c>
      <c r="G2035">
        <v>0</v>
      </c>
    </row>
    <row r="2036" spans="1:7" ht="15.75" thickBot="1" x14ac:dyDescent="0.3">
      <c r="A2036" s="12" t="s">
        <v>11</v>
      </c>
      <c r="B2036" s="13">
        <v>45531</v>
      </c>
      <c r="C2036" s="14">
        <v>29.04</v>
      </c>
      <c r="D2036" s="14">
        <v>29.47</v>
      </c>
      <c r="E2036" s="14">
        <v>29.69</v>
      </c>
      <c r="F2036">
        <v>0</v>
      </c>
      <c r="G2036">
        <v>0</v>
      </c>
    </row>
    <row r="2037" spans="1:7" ht="15.75" thickBot="1" x14ac:dyDescent="0.3">
      <c r="A2037" s="12" t="s">
        <v>11</v>
      </c>
      <c r="B2037" s="13">
        <v>45532</v>
      </c>
      <c r="C2037" s="14">
        <v>29.07</v>
      </c>
      <c r="D2037" s="14">
        <v>29.44</v>
      </c>
      <c r="E2037" s="14">
        <v>29.68</v>
      </c>
      <c r="F2037">
        <v>0</v>
      </c>
      <c r="G2037">
        <v>0</v>
      </c>
    </row>
    <row r="2038" spans="1:7" ht="15.75" thickBot="1" x14ac:dyDescent="0.3">
      <c r="A2038" s="12" t="s">
        <v>11</v>
      </c>
      <c r="B2038" s="13">
        <v>45533</v>
      </c>
      <c r="C2038" s="14">
        <v>29.19</v>
      </c>
      <c r="D2038" s="14">
        <v>29.44</v>
      </c>
      <c r="E2038" s="14">
        <v>29.69</v>
      </c>
      <c r="F2038">
        <v>0</v>
      </c>
      <c r="G2038">
        <v>0</v>
      </c>
    </row>
    <row r="2039" spans="1:7" ht="15.75" thickBot="1" x14ac:dyDescent="0.3">
      <c r="A2039" s="12" t="s">
        <v>11</v>
      </c>
      <c r="B2039" s="13">
        <v>45534</v>
      </c>
      <c r="C2039" s="14">
        <v>29.3</v>
      </c>
      <c r="D2039" s="14">
        <v>29.44</v>
      </c>
      <c r="E2039" s="14">
        <v>29.69</v>
      </c>
      <c r="F2039">
        <v>0</v>
      </c>
      <c r="G2039">
        <v>0</v>
      </c>
    </row>
    <row r="2040" spans="1:7" ht="15.75" thickBot="1" x14ac:dyDescent="0.3">
      <c r="A2040" s="12" t="s">
        <v>11</v>
      </c>
      <c r="B2040" s="13">
        <v>45539</v>
      </c>
      <c r="C2040" s="14">
        <v>29.44</v>
      </c>
      <c r="D2040" s="14">
        <v>29.45</v>
      </c>
      <c r="E2040" s="14">
        <v>29.69</v>
      </c>
      <c r="F2040">
        <v>0</v>
      </c>
      <c r="G2040">
        <v>0</v>
      </c>
    </row>
    <row r="2041" spans="1:7" ht="15.75" thickBot="1" x14ac:dyDescent="0.3">
      <c r="A2041" s="12" t="s">
        <v>11</v>
      </c>
      <c r="B2041" s="13">
        <v>45540</v>
      </c>
      <c r="C2041" s="14">
        <v>29.5</v>
      </c>
      <c r="D2041" s="14">
        <v>29.45</v>
      </c>
      <c r="E2041" s="14">
        <v>29.68</v>
      </c>
      <c r="F2041">
        <v>0</v>
      </c>
      <c r="G2041">
        <v>0</v>
      </c>
    </row>
    <row r="2042" spans="1:7" ht="15.75" thickBot="1" x14ac:dyDescent="0.3">
      <c r="A2042" s="12" t="s">
        <v>11</v>
      </c>
      <c r="B2042" s="13">
        <v>45541</v>
      </c>
      <c r="C2042" s="14">
        <v>29.58</v>
      </c>
      <c r="D2042" s="14">
        <v>29.46</v>
      </c>
      <c r="E2042" s="14">
        <v>29.67</v>
      </c>
      <c r="F2042">
        <v>0</v>
      </c>
      <c r="G2042">
        <v>0</v>
      </c>
    </row>
    <row r="2043" spans="1:7" ht="15.75" thickBot="1" x14ac:dyDescent="0.3">
      <c r="A2043" s="12" t="s">
        <v>11</v>
      </c>
      <c r="B2043" s="13">
        <v>45544</v>
      </c>
      <c r="C2043" s="14">
        <v>29.64</v>
      </c>
      <c r="D2043" s="14">
        <v>29.46</v>
      </c>
      <c r="E2043" s="14">
        <v>29.67</v>
      </c>
      <c r="F2043">
        <v>0</v>
      </c>
      <c r="G2043">
        <v>0</v>
      </c>
    </row>
    <row r="2044" spans="1:7" ht="15.75" thickBot="1" x14ac:dyDescent="0.3">
      <c r="A2044" s="12" t="s">
        <v>11</v>
      </c>
      <c r="B2044" s="13">
        <v>45545</v>
      </c>
      <c r="C2044" s="14">
        <v>29.66</v>
      </c>
      <c r="D2044" s="14">
        <v>29.47</v>
      </c>
      <c r="E2044" s="14">
        <v>29.66</v>
      </c>
      <c r="F2044">
        <v>0</v>
      </c>
      <c r="G2044">
        <v>0</v>
      </c>
    </row>
    <row r="2045" spans="1:7" ht="15.75" thickBot="1" x14ac:dyDescent="0.3">
      <c r="A2045" s="12" t="s">
        <v>11</v>
      </c>
      <c r="B2045" s="13">
        <v>45546</v>
      </c>
      <c r="C2045" s="14">
        <v>29.68</v>
      </c>
      <c r="D2045" s="14">
        <v>29.48</v>
      </c>
      <c r="E2045" s="14">
        <v>29.65</v>
      </c>
      <c r="F2045">
        <v>0</v>
      </c>
      <c r="G2045">
        <v>0</v>
      </c>
    </row>
    <row r="2046" spans="1:7" ht="15.75" thickBot="1" x14ac:dyDescent="0.3">
      <c r="A2046" s="12" t="s">
        <v>11</v>
      </c>
      <c r="B2046" s="13">
        <v>45547</v>
      </c>
      <c r="C2046" s="14">
        <v>29.7</v>
      </c>
      <c r="D2046" s="14">
        <v>29.48</v>
      </c>
      <c r="E2046" s="14">
        <v>29.65</v>
      </c>
      <c r="F2046">
        <v>0</v>
      </c>
      <c r="G2046">
        <v>0</v>
      </c>
    </row>
    <row r="2047" spans="1:7" ht="15.75" thickBot="1" x14ac:dyDescent="0.3">
      <c r="A2047" s="12" t="s">
        <v>11</v>
      </c>
      <c r="B2047" s="13">
        <v>45548</v>
      </c>
      <c r="C2047" s="14">
        <v>29.74</v>
      </c>
      <c r="D2047" s="14">
        <v>29.48</v>
      </c>
      <c r="E2047" s="14">
        <v>29.65</v>
      </c>
      <c r="F2047">
        <v>0</v>
      </c>
      <c r="G2047">
        <v>0</v>
      </c>
    </row>
    <row r="2048" spans="1:7" ht="15.75" thickBot="1" x14ac:dyDescent="0.3">
      <c r="A2048" s="12" t="s">
        <v>11</v>
      </c>
      <c r="B2048" s="13">
        <v>45551</v>
      </c>
      <c r="C2048" s="14">
        <v>29.76</v>
      </c>
      <c r="D2048" s="14">
        <v>29.47</v>
      </c>
      <c r="E2048" s="14">
        <v>29.65</v>
      </c>
      <c r="F2048">
        <v>0</v>
      </c>
      <c r="G2048">
        <v>0</v>
      </c>
    </row>
    <row r="2049" spans="1:7" ht="15.75" thickBot="1" x14ac:dyDescent="0.3">
      <c r="A2049" s="12" t="s">
        <v>11</v>
      </c>
      <c r="B2049" s="13">
        <v>45552</v>
      </c>
      <c r="C2049" s="14">
        <v>29.79</v>
      </c>
      <c r="D2049" s="14">
        <v>29.46</v>
      </c>
      <c r="E2049" s="14">
        <v>29.64</v>
      </c>
      <c r="F2049">
        <v>0</v>
      </c>
      <c r="G2049">
        <v>0</v>
      </c>
    </row>
    <row r="2050" spans="1:7" ht="15.75" thickBot="1" x14ac:dyDescent="0.3">
      <c r="A2050" s="12" t="s">
        <v>11</v>
      </c>
      <c r="B2050" s="13">
        <v>45553</v>
      </c>
      <c r="C2050" s="14">
        <v>29.82</v>
      </c>
      <c r="D2050" s="14">
        <v>29.47</v>
      </c>
      <c r="E2050" s="14">
        <v>29.64</v>
      </c>
      <c r="F2050">
        <v>0</v>
      </c>
      <c r="G2050">
        <v>0</v>
      </c>
    </row>
    <row r="2051" spans="1:7" ht="15.75" thickBot="1" x14ac:dyDescent="0.3">
      <c r="A2051" s="12" t="s">
        <v>11</v>
      </c>
      <c r="B2051" s="13">
        <v>45554</v>
      </c>
      <c r="C2051" s="14">
        <v>29.86</v>
      </c>
      <c r="D2051" s="14">
        <v>29.47</v>
      </c>
      <c r="E2051" s="14">
        <v>29.64</v>
      </c>
      <c r="F2051">
        <v>0</v>
      </c>
      <c r="G2051">
        <v>0</v>
      </c>
    </row>
    <row r="2052" spans="1:7" ht="15.75" thickBot="1" x14ac:dyDescent="0.3">
      <c r="A2052" s="12" t="s">
        <v>11</v>
      </c>
      <c r="B2052" s="13">
        <v>45555</v>
      </c>
      <c r="C2052" s="14">
        <v>29.91</v>
      </c>
      <c r="D2052" s="14">
        <v>29.49</v>
      </c>
      <c r="E2052" s="14">
        <v>29.63</v>
      </c>
      <c r="F2052">
        <v>0</v>
      </c>
      <c r="G2052">
        <v>0</v>
      </c>
    </row>
    <row r="2053" spans="1:7" ht="15.75" thickBot="1" x14ac:dyDescent="0.3">
      <c r="A2053" s="12" t="s">
        <v>11</v>
      </c>
      <c r="B2053" s="13">
        <v>45558</v>
      </c>
      <c r="C2053" s="14">
        <v>29.95</v>
      </c>
      <c r="D2053" s="14">
        <v>29.51</v>
      </c>
      <c r="E2053" s="14">
        <v>29.63</v>
      </c>
      <c r="F2053">
        <v>0</v>
      </c>
      <c r="G2053">
        <v>0</v>
      </c>
    </row>
    <row r="2054" spans="1:7" ht="15.75" thickBot="1" x14ac:dyDescent="0.3">
      <c r="A2054" s="12" t="s">
        <v>11</v>
      </c>
      <c r="B2054" s="13">
        <v>45559</v>
      </c>
      <c r="C2054" s="14">
        <v>30.05</v>
      </c>
      <c r="D2054" s="14">
        <v>29.55</v>
      </c>
      <c r="E2054" s="14">
        <v>29.64</v>
      </c>
      <c r="F2054">
        <v>0</v>
      </c>
      <c r="G2054">
        <v>0</v>
      </c>
    </row>
    <row r="2055" spans="1:7" ht="15.75" thickBot="1" x14ac:dyDescent="0.3">
      <c r="A2055" s="12" t="s">
        <v>11</v>
      </c>
      <c r="B2055" s="13">
        <v>45560</v>
      </c>
      <c r="C2055" s="14">
        <v>30.19</v>
      </c>
      <c r="D2055" s="14">
        <v>29.61</v>
      </c>
      <c r="E2055" s="14">
        <v>29.66</v>
      </c>
      <c r="F2055">
        <v>0</v>
      </c>
      <c r="G2055">
        <v>0</v>
      </c>
    </row>
    <row r="2056" spans="1:7" ht="15.75" thickBot="1" x14ac:dyDescent="0.3">
      <c r="A2056" s="12" t="s">
        <v>11</v>
      </c>
      <c r="B2056" s="13">
        <v>45561</v>
      </c>
      <c r="C2056" s="14">
        <v>30.35</v>
      </c>
      <c r="D2056" s="14">
        <v>29.67</v>
      </c>
      <c r="E2056" s="14">
        <v>29.66</v>
      </c>
      <c r="F2056">
        <v>1</v>
      </c>
      <c r="G2056">
        <v>1</v>
      </c>
    </row>
    <row r="2057" spans="1:7" ht="15.75" thickBot="1" x14ac:dyDescent="0.3">
      <c r="A2057" s="12" t="s">
        <v>11</v>
      </c>
      <c r="B2057" s="13">
        <v>45562</v>
      </c>
      <c r="C2057" s="14">
        <v>30.56</v>
      </c>
      <c r="D2057" s="14">
        <v>29.73</v>
      </c>
      <c r="E2057" s="14">
        <v>29.68</v>
      </c>
      <c r="F2057">
        <v>1</v>
      </c>
      <c r="G2057">
        <v>1</v>
      </c>
    </row>
    <row r="2058" spans="1:7" ht="15.75" thickBot="1" x14ac:dyDescent="0.3">
      <c r="A2058" s="12" t="s">
        <v>11</v>
      </c>
      <c r="B2058" s="13">
        <v>45565</v>
      </c>
      <c r="C2058" s="14">
        <v>30.7</v>
      </c>
      <c r="D2058" s="14">
        <v>29.78</v>
      </c>
      <c r="E2058" s="14">
        <v>29.7</v>
      </c>
      <c r="F2058">
        <v>1</v>
      </c>
      <c r="G2058">
        <v>1</v>
      </c>
    </row>
    <row r="2059" spans="1:7" ht="15.75" thickBot="1" x14ac:dyDescent="0.3">
      <c r="A2059" s="12" t="s">
        <v>11</v>
      </c>
      <c r="B2059" s="13">
        <v>45566</v>
      </c>
      <c r="C2059" s="14">
        <v>30.85</v>
      </c>
      <c r="D2059" s="14">
        <v>29.85</v>
      </c>
      <c r="E2059" s="14">
        <v>29.72</v>
      </c>
      <c r="F2059">
        <v>1</v>
      </c>
      <c r="G2059">
        <v>1</v>
      </c>
    </row>
    <row r="2060" spans="1:7" ht="15.75" thickBot="1" x14ac:dyDescent="0.3">
      <c r="A2060" s="12" t="s">
        <v>11</v>
      </c>
      <c r="B2060" s="13">
        <v>45567</v>
      </c>
      <c r="C2060" s="14">
        <v>31.02</v>
      </c>
      <c r="D2060" s="14">
        <v>29.92</v>
      </c>
      <c r="E2060" s="14">
        <v>29.74</v>
      </c>
      <c r="F2060">
        <v>1</v>
      </c>
      <c r="G2060">
        <v>1</v>
      </c>
    </row>
    <row r="2061" spans="1:7" ht="15.75" thickBot="1" x14ac:dyDescent="0.3">
      <c r="A2061" s="12" t="s">
        <v>11</v>
      </c>
      <c r="B2061" s="13">
        <v>45568</v>
      </c>
      <c r="C2061" s="14">
        <v>31.23</v>
      </c>
      <c r="D2061" s="14">
        <v>30.01</v>
      </c>
      <c r="E2061" s="14">
        <v>29.75</v>
      </c>
      <c r="F2061">
        <v>1</v>
      </c>
      <c r="G2061">
        <v>1</v>
      </c>
    </row>
    <row r="2062" spans="1:7" ht="15.75" thickBot="1" x14ac:dyDescent="0.3">
      <c r="A2062" s="12" t="s">
        <v>11</v>
      </c>
      <c r="B2062" s="13">
        <v>45569</v>
      </c>
      <c r="C2062" s="14">
        <v>31.39</v>
      </c>
      <c r="D2062" s="14">
        <v>30.09</v>
      </c>
      <c r="E2062" s="14">
        <v>29.76</v>
      </c>
      <c r="F2062">
        <v>1</v>
      </c>
      <c r="G2062">
        <v>1</v>
      </c>
    </row>
    <row r="2063" spans="1:7" ht="15.75" thickBot="1" x14ac:dyDescent="0.3">
      <c r="A2063" s="12" t="s">
        <v>11</v>
      </c>
      <c r="B2063" s="13">
        <v>45572</v>
      </c>
      <c r="C2063" s="14">
        <v>31.6</v>
      </c>
      <c r="D2063" s="14">
        <v>30.19</v>
      </c>
      <c r="E2063" s="14">
        <v>29.78</v>
      </c>
      <c r="F2063">
        <v>1</v>
      </c>
      <c r="G2063">
        <v>1</v>
      </c>
    </row>
    <row r="2064" spans="1:7" ht="15.75" thickBot="1" x14ac:dyDescent="0.3">
      <c r="A2064" s="12" t="s">
        <v>11</v>
      </c>
      <c r="B2064" s="13">
        <v>45573</v>
      </c>
      <c r="C2064" s="14">
        <v>31.83</v>
      </c>
      <c r="D2064" s="14">
        <v>30.28</v>
      </c>
      <c r="E2064" s="14">
        <v>29.79</v>
      </c>
      <c r="F2064">
        <v>1</v>
      </c>
      <c r="G2064">
        <v>1</v>
      </c>
    </row>
    <row r="2065" spans="1:7" ht="15.75" thickBot="1" x14ac:dyDescent="0.3">
      <c r="A2065" s="12" t="s">
        <v>11</v>
      </c>
      <c r="B2065" s="13">
        <v>45574</v>
      </c>
      <c r="C2065" s="14">
        <v>32.06</v>
      </c>
      <c r="D2065" s="14">
        <v>30.39</v>
      </c>
      <c r="E2065" s="14">
        <v>29.8</v>
      </c>
      <c r="F2065">
        <v>1</v>
      </c>
      <c r="G2065">
        <v>1</v>
      </c>
    </row>
    <row r="2066" spans="1:7" ht="15.75" thickBot="1" x14ac:dyDescent="0.3">
      <c r="A2066" s="12" t="s">
        <v>11</v>
      </c>
      <c r="B2066" s="13">
        <v>45575</v>
      </c>
      <c r="C2066" s="14">
        <v>32.25</v>
      </c>
      <c r="D2066" s="14">
        <v>30.48</v>
      </c>
      <c r="E2066" s="14">
        <v>29.82</v>
      </c>
      <c r="F2066">
        <v>1</v>
      </c>
      <c r="G2066">
        <v>1</v>
      </c>
    </row>
    <row r="2067" spans="1:7" ht="15.75" thickBot="1" x14ac:dyDescent="0.3">
      <c r="A2067" s="12" t="s">
        <v>11</v>
      </c>
      <c r="B2067" s="13">
        <v>45576</v>
      </c>
      <c r="C2067" s="14">
        <v>32.450000000000003</v>
      </c>
      <c r="D2067" s="14">
        <v>30.58</v>
      </c>
      <c r="E2067" s="14">
        <v>29.83</v>
      </c>
      <c r="F2067">
        <v>1</v>
      </c>
      <c r="G2067">
        <v>1</v>
      </c>
    </row>
    <row r="2068" spans="1:7" ht="15.75" thickBot="1" x14ac:dyDescent="0.3">
      <c r="A2068" s="12" t="s">
        <v>11</v>
      </c>
      <c r="B2068" s="13">
        <v>45579</v>
      </c>
      <c r="C2068" s="14">
        <v>32.67</v>
      </c>
      <c r="D2068" s="14">
        <v>30.69</v>
      </c>
      <c r="E2068" s="14">
        <v>29.86</v>
      </c>
      <c r="F2068">
        <v>1</v>
      </c>
      <c r="G2068">
        <v>1</v>
      </c>
    </row>
    <row r="2069" spans="1:7" ht="15.75" thickBot="1" x14ac:dyDescent="0.3">
      <c r="A2069" s="12" t="s">
        <v>11</v>
      </c>
      <c r="B2069" s="13">
        <v>45580</v>
      </c>
      <c r="C2069" s="14">
        <v>32.86</v>
      </c>
      <c r="D2069" s="14">
        <v>30.8</v>
      </c>
      <c r="E2069" s="14">
        <v>29.88</v>
      </c>
      <c r="F2069">
        <v>1</v>
      </c>
      <c r="G2069">
        <v>1</v>
      </c>
    </row>
    <row r="2070" spans="1:7" ht="15.75" thickBot="1" x14ac:dyDescent="0.3">
      <c r="A2070" s="12" t="s">
        <v>11</v>
      </c>
      <c r="B2070" s="13">
        <v>45581</v>
      </c>
      <c r="C2070" s="14">
        <v>33.03</v>
      </c>
      <c r="D2070" s="14">
        <v>30.93</v>
      </c>
      <c r="E2070" s="14">
        <v>29.9</v>
      </c>
      <c r="F2070">
        <v>1</v>
      </c>
      <c r="G2070">
        <v>1</v>
      </c>
    </row>
    <row r="2071" spans="1:7" ht="15.75" thickBot="1" x14ac:dyDescent="0.3">
      <c r="A2071" s="12" t="s">
        <v>11</v>
      </c>
      <c r="B2071" s="13">
        <v>45582</v>
      </c>
      <c r="C2071" s="14">
        <v>33.229999999999997</v>
      </c>
      <c r="D2071" s="14">
        <v>31.05</v>
      </c>
      <c r="E2071" s="14">
        <v>29.93</v>
      </c>
      <c r="F2071">
        <v>1</v>
      </c>
      <c r="G2071">
        <v>1</v>
      </c>
    </row>
    <row r="2072" spans="1:7" ht="15.75" thickBot="1" x14ac:dyDescent="0.3">
      <c r="A2072" s="12" t="s">
        <v>11</v>
      </c>
      <c r="B2072" s="13">
        <v>45583</v>
      </c>
      <c r="C2072" s="14">
        <v>33.47</v>
      </c>
      <c r="D2072" s="14">
        <v>31.19</v>
      </c>
      <c r="E2072" s="14">
        <v>29.96</v>
      </c>
      <c r="F2072">
        <v>1</v>
      </c>
      <c r="G2072">
        <v>1</v>
      </c>
    </row>
    <row r="2073" spans="1:7" ht="15.75" thickBot="1" x14ac:dyDescent="0.3">
      <c r="A2073" s="12" t="s">
        <v>11</v>
      </c>
      <c r="B2073" s="13">
        <v>45586</v>
      </c>
      <c r="C2073" s="14">
        <v>33.69</v>
      </c>
      <c r="D2073" s="14">
        <v>31.33</v>
      </c>
      <c r="E2073" s="14">
        <v>29.99</v>
      </c>
      <c r="F2073">
        <v>1</v>
      </c>
      <c r="G2073">
        <v>1</v>
      </c>
    </row>
    <row r="2074" spans="1:7" ht="15.75" thickBot="1" x14ac:dyDescent="0.3">
      <c r="A2074" s="12" t="s">
        <v>11</v>
      </c>
      <c r="B2074" s="13">
        <v>45587</v>
      </c>
      <c r="C2074" s="14">
        <v>33.85</v>
      </c>
      <c r="D2074" s="14">
        <v>31.46</v>
      </c>
      <c r="E2074" s="14">
        <v>30.02</v>
      </c>
      <c r="F2074">
        <v>1</v>
      </c>
      <c r="G2074">
        <v>1</v>
      </c>
    </row>
    <row r="2075" spans="1:7" ht="15.75" thickBot="1" x14ac:dyDescent="0.3">
      <c r="A2075" s="12" t="s">
        <v>11</v>
      </c>
      <c r="B2075" s="13">
        <v>45588</v>
      </c>
      <c r="C2075" s="14">
        <v>34</v>
      </c>
      <c r="D2075" s="14">
        <v>31.59</v>
      </c>
      <c r="E2075" s="14">
        <v>30.06</v>
      </c>
      <c r="F2075">
        <v>1</v>
      </c>
      <c r="G2075">
        <v>1</v>
      </c>
    </row>
    <row r="2076" spans="1:7" ht="15.75" thickBot="1" x14ac:dyDescent="0.3">
      <c r="A2076" s="12" t="s">
        <v>11</v>
      </c>
      <c r="B2076" s="13">
        <v>45589</v>
      </c>
      <c r="C2076" s="14">
        <v>34.03</v>
      </c>
      <c r="D2076" s="14">
        <v>31.67</v>
      </c>
      <c r="E2076" s="14">
        <v>30.07</v>
      </c>
      <c r="F2076">
        <v>1</v>
      </c>
      <c r="G2076">
        <v>1</v>
      </c>
    </row>
    <row r="2077" spans="1:7" ht="15.75" thickBot="1" x14ac:dyDescent="0.3">
      <c r="A2077" s="12" t="s">
        <v>11</v>
      </c>
      <c r="B2077" s="13">
        <v>45590</v>
      </c>
      <c r="C2077" s="14">
        <v>34.03</v>
      </c>
      <c r="D2077" s="14">
        <v>31.76</v>
      </c>
      <c r="E2077" s="14">
        <v>30.09</v>
      </c>
      <c r="F2077">
        <v>1</v>
      </c>
      <c r="G2077">
        <v>1</v>
      </c>
    </row>
    <row r="2078" spans="1:7" ht="15.75" thickBot="1" x14ac:dyDescent="0.3">
      <c r="A2078" s="12" t="s">
        <v>11</v>
      </c>
      <c r="B2078" s="13">
        <v>45593</v>
      </c>
      <c r="C2078" s="14">
        <v>34.049999999999997</v>
      </c>
      <c r="D2078" s="14">
        <v>31.85</v>
      </c>
      <c r="E2078" s="14">
        <v>30.1</v>
      </c>
      <c r="F2078">
        <v>1</v>
      </c>
      <c r="G2078">
        <v>1</v>
      </c>
    </row>
    <row r="2079" spans="1:7" ht="15.75" thickBot="1" x14ac:dyDescent="0.3">
      <c r="A2079" s="12" t="s">
        <v>11</v>
      </c>
      <c r="B2079" s="13">
        <v>45594</v>
      </c>
      <c r="C2079" s="14">
        <v>34.08</v>
      </c>
      <c r="D2079" s="14">
        <v>31.95</v>
      </c>
      <c r="E2079" s="14">
        <v>30.12</v>
      </c>
      <c r="F2079">
        <v>1</v>
      </c>
      <c r="G2079">
        <v>1</v>
      </c>
    </row>
    <row r="2080" spans="1:7" ht="15.75" thickBot="1" x14ac:dyDescent="0.3">
      <c r="A2080" s="12" t="s">
        <v>11</v>
      </c>
      <c r="B2080" s="13">
        <v>45595</v>
      </c>
      <c r="C2080" s="14">
        <v>34.14</v>
      </c>
      <c r="D2080" s="14">
        <v>32.049999999999997</v>
      </c>
      <c r="E2080" s="14">
        <v>30.15</v>
      </c>
      <c r="F2080">
        <v>1</v>
      </c>
      <c r="G2080">
        <v>1</v>
      </c>
    </row>
    <row r="2081" spans="1:7" ht="15.75" thickBot="1" x14ac:dyDescent="0.3">
      <c r="A2081" s="12" t="s">
        <v>11</v>
      </c>
      <c r="B2081" s="13">
        <v>45596</v>
      </c>
      <c r="C2081" s="14">
        <v>34.21</v>
      </c>
      <c r="D2081" s="14">
        <v>32.159999999999997</v>
      </c>
      <c r="E2081" s="14">
        <v>30.18</v>
      </c>
      <c r="F2081">
        <v>1</v>
      </c>
      <c r="G2081">
        <v>1</v>
      </c>
    </row>
    <row r="2082" spans="1:7" ht="15.75" thickBot="1" x14ac:dyDescent="0.3">
      <c r="A2082" s="12" t="s">
        <v>11</v>
      </c>
      <c r="B2082" s="13">
        <v>45597</v>
      </c>
      <c r="C2082" s="14">
        <v>34.31</v>
      </c>
      <c r="D2082" s="14">
        <v>32.26</v>
      </c>
      <c r="E2082" s="14">
        <v>30.2</v>
      </c>
      <c r="F2082">
        <v>1</v>
      </c>
      <c r="G2082">
        <v>1</v>
      </c>
    </row>
    <row r="2083" spans="1:7" ht="15.75" thickBot="1" x14ac:dyDescent="0.3">
      <c r="A2083" s="12" t="s">
        <v>11</v>
      </c>
      <c r="B2083" s="13">
        <v>45600</v>
      </c>
      <c r="C2083" s="14">
        <v>34.36</v>
      </c>
      <c r="D2083" s="14">
        <v>32.36</v>
      </c>
      <c r="E2083" s="14">
        <v>30.22</v>
      </c>
      <c r="F2083">
        <v>1</v>
      </c>
      <c r="G2083">
        <v>1</v>
      </c>
    </row>
    <row r="2084" spans="1:7" ht="15.75" thickBot="1" x14ac:dyDescent="0.3">
      <c r="A2084" s="12" t="s">
        <v>11</v>
      </c>
      <c r="B2084" s="13">
        <v>45601</v>
      </c>
      <c r="C2084" s="14">
        <v>34.42</v>
      </c>
      <c r="D2084" s="14">
        <v>32.46</v>
      </c>
      <c r="E2084" s="14">
        <v>30.24</v>
      </c>
      <c r="F2084">
        <v>1</v>
      </c>
      <c r="G2084">
        <v>1</v>
      </c>
    </row>
    <row r="2085" spans="1:7" ht="15.75" thickBot="1" x14ac:dyDescent="0.3">
      <c r="A2085" s="12" t="s">
        <v>11</v>
      </c>
      <c r="B2085" s="13">
        <v>45602</v>
      </c>
      <c r="C2085" s="14">
        <v>34.49</v>
      </c>
      <c r="D2085" s="14">
        <v>32.58</v>
      </c>
      <c r="E2085" s="14">
        <v>30.28</v>
      </c>
      <c r="F2085">
        <v>1</v>
      </c>
      <c r="G2085">
        <v>1</v>
      </c>
    </row>
    <row r="2086" spans="1:7" ht="15.75" thickBot="1" x14ac:dyDescent="0.3">
      <c r="A2086" s="12" t="s">
        <v>11</v>
      </c>
      <c r="B2086" s="13">
        <v>45603</v>
      </c>
      <c r="C2086" s="14">
        <v>34.58</v>
      </c>
      <c r="D2086" s="14">
        <v>32.700000000000003</v>
      </c>
      <c r="E2086" s="14">
        <v>30.31</v>
      </c>
      <c r="F2086">
        <v>1</v>
      </c>
      <c r="G2086">
        <v>1</v>
      </c>
    </row>
    <row r="2087" spans="1:7" ht="15.75" thickBot="1" x14ac:dyDescent="0.3">
      <c r="A2087" s="12" t="s">
        <v>11</v>
      </c>
      <c r="B2087" s="13">
        <v>45604</v>
      </c>
      <c r="C2087" s="14">
        <v>34.67</v>
      </c>
      <c r="D2087" s="14">
        <v>32.82</v>
      </c>
      <c r="E2087" s="14">
        <v>30.35</v>
      </c>
      <c r="F2087">
        <v>1</v>
      </c>
      <c r="G2087">
        <v>1</v>
      </c>
    </row>
    <row r="2088" spans="1:7" ht="15.75" thickBot="1" x14ac:dyDescent="0.3">
      <c r="A2088" s="12" t="s">
        <v>11</v>
      </c>
      <c r="B2088" s="13">
        <v>45607</v>
      </c>
      <c r="C2088" s="14">
        <v>34.67</v>
      </c>
      <c r="D2088" s="14">
        <v>32.880000000000003</v>
      </c>
      <c r="E2088" s="14">
        <v>30.38</v>
      </c>
      <c r="F2088">
        <v>1</v>
      </c>
      <c r="G2088">
        <v>1</v>
      </c>
    </row>
    <row r="2089" spans="1:7" ht="15.75" thickBot="1" x14ac:dyDescent="0.3">
      <c r="A2089" s="12" t="s">
        <v>11</v>
      </c>
      <c r="B2089" s="13">
        <v>45608</v>
      </c>
      <c r="C2089" s="14">
        <v>34.659999999999997</v>
      </c>
      <c r="D2089" s="14">
        <v>32.94</v>
      </c>
      <c r="E2089" s="14">
        <v>30.41</v>
      </c>
      <c r="F2089">
        <v>1</v>
      </c>
      <c r="G2089">
        <v>1</v>
      </c>
    </row>
    <row r="2090" spans="1:7" ht="15.75" thickBot="1" x14ac:dyDescent="0.3">
      <c r="A2090" s="12" t="s">
        <v>11</v>
      </c>
      <c r="B2090" s="13">
        <v>45609</v>
      </c>
      <c r="C2090" s="14">
        <v>34.65</v>
      </c>
      <c r="D2090" s="14">
        <v>33.01</v>
      </c>
      <c r="E2090" s="14">
        <v>30.44</v>
      </c>
      <c r="F2090">
        <v>1</v>
      </c>
      <c r="G2090">
        <v>1</v>
      </c>
    </row>
    <row r="2091" spans="1:7" ht="15.75" thickBot="1" x14ac:dyDescent="0.3">
      <c r="A2091" s="12" t="s">
        <v>11</v>
      </c>
      <c r="B2091" s="13">
        <v>45610</v>
      </c>
      <c r="C2091" s="14">
        <v>34.54</v>
      </c>
      <c r="D2091" s="14">
        <v>33.07</v>
      </c>
      <c r="E2091" s="14">
        <v>30.46</v>
      </c>
      <c r="F2091">
        <v>1</v>
      </c>
      <c r="G2091">
        <v>1</v>
      </c>
    </row>
    <row r="2092" spans="1:7" ht="15.75" thickBot="1" x14ac:dyDescent="0.3">
      <c r="A2092" s="12" t="s">
        <v>11</v>
      </c>
      <c r="B2092" s="13">
        <v>45611</v>
      </c>
      <c r="C2092" s="14">
        <v>34.380000000000003</v>
      </c>
      <c r="D2092" s="14">
        <v>33.119999999999997</v>
      </c>
      <c r="E2092" s="14">
        <v>30.49</v>
      </c>
      <c r="F2092">
        <v>1</v>
      </c>
      <c r="G2092">
        <v>1</v>
      </c>
    </row>
    <row r="2093" spans="1:7" ht="15.75" thickBot="1" x14ac:dyDescent="0.3">
      <c r="A2093" s="12" t="s">
        <v>11</v>
      </c>
      <c r="B2093" s="13">
        <v>45614</v>
      </c>
      <c r="C2093" s="14">
        <v>34.25</v>
      </c>
      <c r="D2093" s="14">
        <v>33.18</v>
      </c>
      <c r="E2093" s="14">
        <v>30.51</v>
      </c>
      <c r="F2093">
        <v>1</v>
      </c>
      <c r="G2093">
        <v>1</v>
      </c>
    </row>
    <row r="2094" spans="1:7" ht="15.75" thickBot="1" x14ac:dyDescent="0.3">
      <c r="A2094" s="12" t="s">
        <v>11</v>
      </c>
      <c r="B2094" s="13">
        <v>45615</v>
      </c>
      <c r="C2094" s="14">
        <v>34.1</v>
      </c>
      <c r="D2094" s="14">
        <v>33.229999999999997</v>
      </c>
      <c r="E2094" s="14">
        <v>30.54</v>
      </c>
      <c r="F2094">
        <v>1</v>
      </c>
      <c r="G2094">
        <v>1</v>
      </c>
    </row>
    <row r="2095" spans="1:7" ht="15.75" thickBot="1" x14ac:dyDescent="0.3">
      <c r="A2095" s="12" t="s">
        <v>11</v>
      </c>
      <c r="B2095" s="13">
        <v>45616</v>
      </c>
      <c r="C2095" s="14">
        <v>33.93</v>
      </c>
      <c r="D2095" s="14">
        <v>33.29</v>
      </c>
      <c r="E2095" s="14">
        <v>30.57</v>
      </c>
      <c r="F2095">
        <v>1</v>
      </c>
      <c r="G2095">
        <v>1</v>
      </c>
    </row>
    <row r="2096" spans="1:7" ht="15.75" thickBot="1" x14ac:dyDescent="0.3">
      <c r="A2096" s="12" t="s">
        <v>11</v>
      </c>
      <c r="B2096" s="13">
        <v>45617</v>
      </c>
      <c r="C2096" s="14">
        <v>33.909999999999997</v>
      </c>
      <c r="D2096" s="14">
        <v>33.36</v>
      </c>
      <c r="E2096" s="14">
        <v>30.61</v>
      </c>
      <c r="F2096">
        <v>1</v>
      </c>
      <c r="G2096">
        <v>1</v>
      </c>
    </row>
    <row r="2097" spans="1:7" ht="15.75" thickBot="1" x14ac:dyDescent="0.3">
      <c r="A2097" s="12" t="s">
        <v>11</v>
      </c>
      <c r="B2097" s="13">
        <v>45618</v>
      </c>
      <c r="C2097" s="14">
        <v>33.869999999999997</v>
      </c>
      <c r="D2097" s="14">
        <v>33.409999999999997</v>
      </c>
      <c r="E2097" s="14">
        <v>30.65</v>
      </c>
      <c r="F2097">
        <v>1</v>
      </c>
      <c r="G2097">
        <v>1</v>
      </c>
    </row>
    <row r="2098" spans="1:7" ht="15.75" thickBot="1" x14ac:dyDescent="0.3">
      <c r="A2098" s="12" t="s">
        <v>11</v>
      </c>
      <c r="B2098" s="13">
        <v>45621</v>
      </c>
      <c r="C2098" s="14">
        <v>33.83</v>
      </c>
      <c r="D2098" s="14">
        <v>33.479999999999997</v>
      </c>
      <c r="E2098" s="14">
        <v>30.69</v>
      </c>
      <c r="F2098">
        <v>1</v>
      </c>
      <c r="G2098">
        <v>1</v>
      </c>
    </row>
    <row r="2099" spans="1:7" ht="15.75" thickBot="1" x14ac:dyDescent="0.3">
      <c r="A2099" s="12" t="s">
        <v>11</v>
      </c>
      <c r="B2099" s="13">
        <v>45622</v>
      </c>
      <c r="C2099" s="14">
        <v>33.78</v>
      </c>
      <c r="D2099" s="14">
        <v>33.549999999999997</v>
      </c>
      <c r="E2099" s="14">
        <v>30.72</v>
      </c>
      <c r="F2099">
        <v>1</v>
      </c>
      <c r="G2099">
        <v>1</v>
      </c>
    </row>
    <row r="2100" spans="1:7" ht="15.75" thickBot="1" x14ac:dyDescent="0.3">
      <c r="A2100" s="12" t="s">
        <v>11</v>
      </c>
      <c r="B2100" s="13">
        <v>45623</v>
      </c>
      <c r="C2100" s="14">
        <v>33.71</v>
      </c>
      <c r="D2100" s="14">
        <v>33.61</v>
      </c>
      <c r="E2100" s="14">
        <v>30.75</v>
      </c>
      <c r="F2100">
        <v>1</v>
      </c>
      <c r="G2100">
        <v>1</v>
      </c>
    </row>
    <row r="2101" spans="1:7" ht="15.75" thickBot="1" x14ac:dyDescent="0.3">
      <c r="A2101" s="12" t="s">
        <v>11</v>
      </c>
      <c r="B2101" s="13">
        <v>45624</v>
      </c>
      <c r="C2101" s="14">
        <v>33.6</v>
      </c>
      <c r="D2101" s="14">
        <v>33.659999999999997</v>
      </c>
      <c r="E2101" s="14">
        <v>30.79</v>
      </c>
      <c r="F2101">
        <v>0</v>
      </c>
      <c r="G2101">
        <v>1</v>
      </c>
    </row>
    <row r="2102" spans="1:7" ht="15.75" thickBot="1" x14ac:dyDescent="0.3">
      <c r="A2102" s="12" t="s">
        <v>11</v>
      </c>
      <c r="B2102" s="13">
        <v>45625</v>
      </c>
      <c r="C2102" s="14">
        <v>33.520000000000003</v>
      </c>
      <c r="D2102" s="14">
        <v>33.71</v>
      </c>
      <c r="E2102" s="14">
        <v>30.82</v>
      </c>
      <c r="F2102">
        <v>0</v>
      </c>
      <c r="G2102">
        <v>1</v>
      </c>
    </row>
    <row r="2103" spans="1:7" ht="15.75" thickBot="1" x14ac:dyDescent="0.3">
      <c r="A2103" s="12" t="s">
        <v>11</v>
      </c>
      <c r="B2103" s="13">
        <v>45628</v>
      </c>
      <c r="C2103" s="14">
        <v>33.43</v>
      </c>
      <c r="D2103" s="14">
        <v>33.75</v>
      </c>
      <c r="E2103" s="14">
        <v>30.86</v>
      </c>
      <c r="F2103">
        <v>0</v>
      </c>
      <c r="G2103">
        <v>1</v>
      </c>
    </row>
    <row r="2104" spans="1:7" ht="15.75" thickBot="1" x14ac:dyDescent="0.3">
      <c r="A2104" s="12" t="s">
        <v>11</v>
      </c>
      <c r="B2104" s="13">
        <v>45629</v>
      </c>
      <c r="C2104" s="14">
        <v>33.31</v>
      </c>
      <c r="D2104" s="14">
        <v>33.770000000000003</v>
      </c>
      <c r="E2104" s="14">
        <v>30.89</v>
      </c>
      <c r="F2104">
        <v>0</v>
      </c>
      <c r="G2104">
        <v>1</v>
      </c>
    </row>
    <row r="2105" spans="1:7" ht="15.75" thickBot="1" x14ac:dyDescent="0.3">
      <c r="A2105" s="12" t="s">
        <v>11</v>
      </c>
      <c r="B2105" s="13">
        <v>45630</v>
      </c>
      <c r="C2105" s="14">
        <v>33.159999999999997</v>
      </c>
      <c r="D2105" s="14">
        <v>33.76</v>
      </c>
      <c r="E2105" s="14">
        <v>30.92</v>
      </c>
      <c r="F2105">
        <v>0</v>
      </c>
      <c r="G2105">
        <v>1</v>
      </c>
    </row>
    <row r="2106" spans="1:7" ht="15.75" thickBot="1" x14ac:dyDescent="0.3">
      <c r="A2106" s="12" t="s">
        <v>11</v>
      </c>
      <c r="B2106" s="13">
        <v>45631</v>
      </c>
      <c r="C2106" s="14">
        <v>33.08</v>
      </c>
      <c r="D2106" s="14">
        <v>33.79</v>
      </c>
      <c r="E2106" s="14">
        <v>30.96</v>
      </c>
      <c r="F2106">
        <v>0</v>
      </c>
      <c r="G2106">
        <v>1</v>
      </c>
    </row>
    <row r="2107" spans="1:7" ht="15.75" thickBot="1" x14ac:dyDescent="0.3">
      <c r="A2107" s="12" t="s">
        <v>11</v>
      </c>
      <c r="B2107" s="13">
        <v>45632</v>
      </c>
      <c r="C2107" s="14">
        <v>32.99</v>
      </c>
      <c r="D2107" s="14">
        <v>33.79</v>
      </c>
      <c r="E2107" s="14">
        <v>31</v>
      </c>
      <c r="F2107">
        <v>0</v>
      </c>
      <c r="G2107">
        <v>1</v>
      </c>
    </row>
    <row r="2108" spans="1:7" ht="15.75" thickBot="1" x14ac:dyDescent="0.3">
      <c r="A2108" s="12" t="s">
        <v>11</v>
      </c>
      <c r="B2108" s="13">
        <v>45635</v>
      </c>
      <c r="C2108" s="14">
        <v>33</v>
      </c>
      <c r="D2108" s="14">
        <v>33.799999999999997</v>
      </c>
      <c r="E2108" s="14">
        <v>31.04</v>
      </c>
      <c r="F2108">
        <v>0</v>
      </c>
      <c r="G2108">
        <v>1</v>
      </c>
    </row>
    <row r="2109" spans="1:7" ht="15.75" thickBot="1" x14ac:dyDescent="0.3">
      <c r="A2109" s="12" t="s">
        <v>11</v>
      </c>
      <c r="B2109" s="13">
        <v>45636</v>
      </c>
      <c r="C2109" s="14">
        <v>33</v>
      </c>
      <c r="D2109" s="14">
        <v>33.799999999999997</v>
      </c>
      <c r="E2109" s="14">
        <v>31.08</v>
      </c>
      <c r="F2109">
        <v>0</v>
      </c>
      <c r="G2109">
        <v>1</v>
      </c>
    </row>
    <row r="2110" spans="1:7" ht="15.75" thickBot="1" x14ac:dyDescent="0.3">
      <c r="A2110" s="12" t="s">
        <v>11</v>
      </c>
      <c r="B2110" s="13">
        <v>45637</v>
      </c>
      <c r="C2110" s="14">
        <v>33.01</v>
      </c>
      <c r="D2110" s="14">
        <v>33.81</v>
      </c>
      <c r="E2110" s="14">
        <v>31.12</v>
      </c>
      <c r="F2110">
        <v>0</v>
      </c>
      <c r="G2110">
        <v>1</v>
      </c>
    </row>
    <row r="2111" spans="1:7" ht="15.75" thickBot="1" x14ac:dyDescent="0.3">
      <c r="A2111" s="12" t="s">
        <v>11</v>
      </c>
      <c r="B2111" s="13">
        <v>45638</v>
      </c>
      <c r="C2111" s="14">
        <v>33.08</v>
      </c>
      <c r="D2111" s="14">
        <v>33.81</v>
      </c>
      <c r="E2111" s="14">
        <v>31.16</v>
      </c>
      <c r="F2111">
        <v>0</v>
      </c>
      <c r="G2111">
        <v>1</v>
      </c>
    </row>
    <row r="2112" spans="1:7" ht="15.75" thickBot="1" x14ac:dyDescent="0.3">
      <c r="A2112" s="12" t="s">
        <v>11</v>
      </c>
      <c r="B2112" s="13">
        <v>45639</v>
      </c>
      <c r="C2112" s="14">
        <v>33.159999999999997</v>
      </c>
      <c r="D2112" s="14">
        <v>33.83</v>
      </c>
      <c r="E2112" s="14">
        <v>31.2</v>
      </c>
      <c r="F2112">
        <v>0</v>
      </c>
      <c r="G2112">
        <v>1</v>
      </c>
    </row>
    <row r="2113" spans="1:7" ht="15.75" thickBot="1" x14ac:dyDescent="0.3">
      <c r="A2113" s="12" t="s">
        <v>11</v>
      </c>
      <c r="B2113" s="13">
        <v>45642</v>
      </c>
      <c r="C2113" s="14">
        <v>33.229999999999997</v>
      </c>
      <c r="D2113" s="14">
        <v>33.83</v>
      </c>
      <c r="E2113" s="14">
        <v>31.24</v>
      </c>
      <c r="F2113">
        <v>0</v>
      </c>
      <c r="G2113">
        <v>1</v>
      </c>
    </row>
    <row r="2114" spans="1:7" ht="15.75" thickBot="1" x14ac:dyDescent="0.3">
      <c r="A2114" s="12" t="s">
        <v>11</v>
      </c>
      <c r="B2114" s="13">
        <v>45643</v>
      </c>
      <c r="C2114" s="14">
        <v>33.340000000000003</v>
      </c>
      <c r="D2114" s="14">
        <v>33.840000000000003</v>
      </c>
      <c r="E2114" s="14">
        <v>31.28</v>
      </c>
      <c r="F2114">
        <v>0</v>
      </c>
      <c r="G2114">
        <v>1</v>
      </c>
    </row>
    <row r="2115" spans="1:7" ht="15.75" thickBot="1" x14ac:dyDescent="0.3">
      <c r="A2115" s="12" t="s">
        <v>11</v>
      </c>
      <c r="B2115" s="13">
        <v>45644</v>
      </c>
      <c r="C2115" s="14">
        <v>33.43</v>
      </c>
      <c r="D2115" s="14">
        <v>33.840000000000003</v>
      </c>
      <c r="E2115" s="14">
        <v>31.32</v>
      </c>
      <c r="F2115">
        <v>0</v>
      </c>
      <c r="G2115">
        <v>1</v>
      </c>
    </row>
    <row r="2116" spans="1:7" ht="15.75" thickBot="1" x14ac:dyDescent="0.3">
      <c r="A2116" s="12" t="s">
        <v>11</v>
      </c>
      <c r="B2116" s="13">
        <v>45645</v>
      </c>
      <c r="C2116" s="14">
        <v>33.47</v>
      </c>
      <c r="D2116" s="14">
        <v>33.85</v>
      </c>
      <c r="E2116" s="14">
        <v>31.36</v>
      </c>
      <c r="F2116">
        <v>0</v>
      </c>
      <c r="G2116">
        <v>1</v>
      </c>
    </row>
    <row r="2117" spans="1:7" ht="15.75" thickBot="1" x14ac:dyDescent="0.3">
      <c r="A2117" s="12" t="s">
        <v>11</v>
      </c>
      <c r="B2117" s="13">
        <v>45646</v>
      </c>
      <c r="C2117" s="14">
        <v>33.53</v>
      </c>
      <c r="D2117" s="14">
        <v>33.85</v>
      </c>
      <c r="E2117" s="14">
        <v>31.4</v>
      </c>
      <c r="F2117">
        <v>0</v>
      </c>
      <c r="G2117">
        <v>1</v>
      </c>
    </row>
    <row r="2118" spans="1:7" ht="15.75" thickBot="1" x14ac:dyDescent="0.3">
      <c r="A2118" s="12" t="s">
        <v>11</v>
      </c>
      <c r="B2118" s="13">
        <v>45649</v>
      </c>
      <c r="C2118" s="14">
        <v>33.619999999999997</v>
      </c>
      <c r="D2118" s="14">
        <v>33.86</v>
      </c>
      <c r="E2118" s="14">
        <v>31.43</v>
      </c>
      <c r="F2118">
        <v>0</v>
      </c>
      <c r="G2118">
        <v>1</v>
      </c>
    </row>
    <row r="2119" spans="1:7" ht="15.75" thickBot="1" x14ac:dyDescent="0.3">
      <c r="A2119" s="12" t="s">
        <v>11</v>
      </c>
      <c r="B2119" s="13">
        <v>45650</v>
      </c>
      <c r="C2119" s="14">
        <v>33.69</v>
      </c>
      <c r="D2119" s="14">
        <v>33.880000000000003</v>
      </c>
      <c r="E2119" s="14">
        <v>31.47</v>
      </c>
      <c r="F2119">
        <v>0</v>
      </c>
      <c r="G2119">
        <v>1</v>
      </c>
    </row>
    <row r="2120" spans="1:7" ht="15.75" thickBot="1" x14ac:dyDescent="0.3">
      <c r="A2120" s="12" t="s">
        <v>11</v>
      </c>
      <c r="B2120" s="13">
        <v>45651</v>
      </c>
      <c r="C2120" s="14">
        <v>33.840000000000003</v>
      </c>
      <c r="D2120" s="14">
        <v>33.93</v>
      </c>
      <c r="E2120" s="14">
        <v>31.52</v>
      </c>
      <c r="F2120">
        <v>0</v>
      </c>
      <c r="G2120">
        <v>1</v>
      </c>
    </row>
    <row r="2121" spans="1:7" ht="15.75" thickBot="1" x14ac:dyDescent="0.3">
      <c r="A2121" s="12" t="s">
        <v>11</v>
      </c>
      <c r="B2121" s="13">
        <v>45652</v>
      </c>
      <c r="C2121" s="14">
        <v>34.04</v>
      </c>
      <c r="D2121" s="14">
        <v>33.979999999999997</v>
      </c>
      <c r="E2121" s="14">
        <v>31.58</v>
      </c>
      <c r="F2121">
        <v>1</v>
      </c>
      <c r="G2121">
        <v>1</v>
      </c>
    </row>
    <row r="2122" spans="1:7" ht="15.75" thickBot="1" x14ac:dyDescent="0.3">
      <c r="A2122" s="12" t="s">
        <v>11</v>
      </c>
      <c r="B2122" s="13">
        <v>45653</v>
      </c>
      <c r="C2122" s="14">
        <v>34.24</v>
      </c>
      <c r="D2122" s="14">
        <v>34.020000000000003</v>
      </c>
      <c r="E2122" s="14">
        <v>31.64</v>
      </c>
      <c r="F2122">
        <v>1</v>
      </c>
      <c r="G2122">
        <v>1</v>
      </c>
    </row>
    <row r="2123" spans="1:7" ht="15.75" thickBot="1" x14ac:dyDescent="0.3">
      <c r="A2123" s="12" t="s">
        <v>11</v>
      </c>
      <c r="B2123" s="13">
        <v>45656</v>
      </c>
      <c r="C2123" s="14">
        <v>34.479999999999997</v>
      </c>
      <c r="D2123" s="14">
        <v>34.07</v>
      </c>
      <c r="E2123" s="14">
        <v>31.71</v>
      </c>
      <c r="F2123">
        <v>1</v>
      </c>
      <c r="G2123">
        <v>1</v>
      </c>
    </row>
    <row r="2124" spans="1:7" ht="15.75" thickBot="1" x14ac:dyDescent="0.3">
      <c r="A2124" s="12" t="s">
        <v>11</v>
      </c>
      <c r="B2124" s="13">
        <v>45657</v>
      </c>
      <c r="C2124" s="14">
        <v>34.700000000000003</v>
      </c>
      <c r="D2124" s="14">
        <v>34.11</v>
      </c>
      <c r="E2124" s="14">
        <v>31.77</v>
      </c>
      <c r="F2124">
        <v>1</v>
      </c>
      <c r="G2124">
        <v>1</v>
      </c>
    </row>
    <row r="2125" spans="1:7" ht="15.75" thickBot="1" x14ac:dyDescent="0.3">
      <c r="A2125" s="12" t="s">
        <v>11</v>
      </c>
      <c r="B2125" s="13">
        <v>45659</v>
      </c>
      <c r="C2125" s="14">
        <v>34.93</v>
      </c>
      <c r="D2125" s="14">
        <v>34.130000000000003</v>
      </c>
      <c r="E2125" s="14">
        <v>31.82</v>
      </c>
      <c r="F2125">
        <v>1</v>
      </c>
      <c r="G2125">
        <v>1</v>
      </c>
    </row>
    <row r="2126" spans="1:7" ht="15.75" thickBot="1" x14ac:dyDescent="0.3">
      <c r="A2126" s="12" t="s">
        <v>11</v>
      </c>
      <c r="B2126" s="13">
        <v>45660</v>
      </c>
      <c r="C2126" s="14">
        <v>35.03</v>
      </c>
      <c r="D2126" s="14">
        <v>34.19</v>
      </c>
      <c r="E2126" s="14">
        <v>31.86</v>
      </c>
      <c r="F2126">
        <v>1</v>
      </c>
      <c r="G2126">
        <v>1</v>
      </c>
    </row>
    <row r="2127" spans="1:7" ht="15.75" thickBot="1" x14ac:dyDescent="0.3">
      <c r="A2127" s="12" t="s">
        <v>11</v>
      </c>
      <c r="B2127" s="13">
        <v>45663</v>
      </c>
      <c r="C2127" s="14">
        <v>35.159999999999997</v>
      </c>
      <c r="D2127" s="14">
        <v>34.24</v>
      </c>
      <c r="E2127" s="14">
        <v>31.9</v>
      </c>
      <c r="F2127">
        <v>1</v>
      </c>
      <c r="G2127">
        <v>1</v>
      </c>
    </row>
    <row r="2128" spans="1:7" ht="15.75" thickBot="1" x14ac:dyDescent="0.3">
      <c r="A2128" s="12" t="s">
        <v>11</v>
      </c>
      <c r="B2128" s="13">
        <v>45664</v>
      </c>
      <c r="C2128" s="14">
        <v>35.299999999999997</v>
      </c>
      <c r="D2128" s="14">
        <v>34.31</v>
      </c>
      <c r="E2128" s="14">
        <v>31.94</v>
      </c>
      <c r="F2128">
        <v>1</v>
      </c>
      <c r="G2128">
        <v>1</v>
      </c>
    </row>
    <row r="2129" spans="1:7" ht="15.75" thickBot="1" x14ac:dyDescent="0.3">
      <c r="A2129" s="12" t="s">
        <v>11</v>
      </c>
      <c r="B2129" s="13">
        <v>45665</v>
      </c>
      <c r="C2129" s="14">
        <v>35.46</v>
      </c>
      <c r="D2129" s="14">
        <v>34.36</v>
      </c>
      <c r="E2129" s="14">
        <v>31.98</v>
      </c>
      <c r="F2129">
        <v>1</v>
      </c>
      <c r="G2129">
        <v>1</v>
      </c>
    </row>
    <row r="2130" spans="1:7" ht="15.75" thickBot="1" x14ac:dyDescent="0.3">
      <c r="A2130" s="12" t="s">
        <v>11</v>
      </c>
      <c r="B2130" s="13">
        <v>45666</v>
      </c>
      <c r="C2130" s="14">
        <v>35.6</v>
      </c>
      <c r="D2130" s="14">
        <v>34.39</v>
      </c>
      <c r="E2130" s="14">
        <v>32.020000000000003</v>
      </c>
      <c r="F2130">
        <v>1</v>
      </c>
      <c r="G2130">
        <v>1</v>
      </c>
    </row>
    <row r="2131" spans="1:7" ht="15.75" thickBot="1" x14ac:dyDescent="0.3">
      <c r="A2131" s="12" t="s">
        <v>11</v>
      </c>
      <c r="B2131" s="13">
        <v>45667</v>
      </c>
      <c r="C2131" s="14">
        <v>35.67</v>
      </c>
      <c r="D2131" s="14">
        <v>34.39</v>
      </c>
      <c r="E2131" s="14">
        <v>32.04</v>
      </c>
      <c r="F2131">
        <v>1</v>
      </c>
      <c r="G2131">
        <v>1</v>
      </c>
    </row>
    <row r="2132" spans="1:7" ht="15.75" thickBot="1" x14ac:dyDescent="0.3">
      <c r="A2132" s="12" t="s">
        <v>11</v>
      </c>
      <c r="B2132" s="13">
        <v>45670</v>
      </c>
      <c r="C2132" s="14">
        <v>35.74</v>
      </c>
      <c r="D2132" s="14">
        <v>34.4</v>
      </c>
      <c r="E2132" s="14">
        <v>32.07</v>
      </c>
      <c r="F2132">
        <v>1</v>
      </c>
      <c r="G2132">
        <v>1</v>
      </c>
    </row>
    <row r="2133" spans="1:7" ht="15.75" thickBot="1" x14ac:dyDescent="0.3">
      <c r="A2133" s="12" t="s">
        <v>38</v>
      </c>
      <c r="B2133" s="13">
        <v>45517</v>
      </c>
      <c r="C2133" s="14">
        <v>22.6</v>
      </c>
      <c r="D2133" s="14">
        <v>23.31</v>
      </c>
      <c r="E2133" s="14">
        <v>21.5</v>
      </c>
      <c r="F2133">
        <v>0</v>
      </c>
      <c r="G2133">
        <v>1</v>
      </c>
    </row>
    <row r="2134" spans="1:7" ht="15.75" thickBot="1" x14ac:dyDescent="0.3">
      <c r="A2134" s="12" t="s">
        <v>38</v>
      </c>
      <c r="B2134" s="13">
        <v>45518</v>
      </c>
      <c r="C2134" s="14">
        <v>22.48</v>
      </c>
      <c r="D2134" s="14">
        <v>23.25</v>
      </c>
      <c r="E2134" s="14">
        <v>21.53</v>
      </c>
      <c r="F2134">
        <v>0</v>
      </c>
      <c r="G2134">
        <v>1</v>
      </c>
    </row>
    <row r="2135" spans="1:7" ht="15.75" thickBot="1" x14ac:dyDescent="0.3">
      <c r="A2135" s="12" t="s">
        <v>38</v>
      </c>
      <c r="B2135" s="13">
        <v>45519</v>
      </c>
      <c r="C2135" s="14">
        <v>22.35</v>
      </c>
      <c r="D2135" s="14">
        <v>23.2</v>
      </c>
      <c r="E2135" s="14">
        <v>21.57</v>
      </c>
      <c r="F2135">
        <v>0</v>
      </c>
      <c r="G2135">
        <v>1</v>
      </c>
    </row>
    <row r="2136" spans="1:7" ht="15.75" thickBot="1" x14ac:dyDescent="0.3">
      <c r="A2136" s="12" t="s">
        <v>38</v>
      </c>
      <c r="B2136" s="13">
        <v>45520</v>
      </c>
      <c r="C2136" s="14">
        <v>22.25</v>
      </c>
      <c r="D2136" s="14">
        <v>23.14</v>
      </c>
      <c r="E2136" s="14">
        <v>21.6</v>
      </c>
      <c r="F2136">
        <v>0</v>
      </c>
      <c r="G2136">
        <v>1</v>
      </c>
    </row>
    <row r="2137" spans="1:7" ht="15.75" thickBot="1" x14ac:dyDescent="0.3">
      <c r="A2137" s="12" t="s">
        <v>38</v>
      </c>
      <c r="B2137" s="13">
        <v>45523</v>
      </c>
      <c r="C2137" s="14">
        <v>22.17</v>
      </c>
      <c r="D2137" s="14">
        <v>23.08</v>
      </c>
      <c r="E2137" s="14">
        <v>21.63</v>
      </c>
      <c r="F2137">
        <v>0</v>
      </c>
      <c r="G2137">
        <v>1</v>
      </c>
    </row>
    <row r="2138" spans="1:7" ht="15.75" thickBot="1" x14ac:dyDescent="0.3">
      <c r="A2138" s="12" t="s">
        <v>38</v>
      </c>
      <c r="B2138" s="13">
        <v>45524</v>
      </c>
      <c r="C2138" s="14">
        <v>22.1</v>
      </c>
      <c r="D2138" s="14">
        <v>23.03</v>
      </c>
      <c r="E2138" s="14">
        <v>21.67</v>
      </c>
      <c r="F2138">
        <v>0</v>
      </c>
      <c r="G2138">
        <v>1</v>
      </c>
    </row>
    <row r="2139" spans="1:7" ht="15.75" thickBot="1" x14ac:dyDescent="0.3">
      <c r="A2139" s="12" t="s">
        <v>38</v>
      </c>
      <c r="B2139" s="13">
        <v>45525</v>
      </c>
      <c r="C2139" s="14">
        <v>22.06</v>
      </c>
      <c r="D2139" s="14">
        <v>22.97</v>
      </c>
      <c r="E2139" s="14">
        <v>21.7</v>
      </c>
      <c r="F2139">
        <v>0</v>
      </c>
      <c r="G2139">
        <v>1</v>
      </c>
    </row>
    <row r="2140" spans="1:7" ht="15.75" thickBot="1" x14ac:dyDescent="0.3">
      <c r="A2140" s="12" t="s">
        <v>38</v>
      </c>
      <c r="B2140" s="13">
        <v>45526</v>
      </c>
      <c r="C2140" s="14">
        <v>22.03</v>
      </c>
      <c r="D2140" s="14">
        <v>22.93</v>
      </c>
      <c r="E2140" s="14">
        <v>21.74</v>
      </c>
      <c r="F2140">
        <v>0</v>
      </c>
      <c r="G2140">
        <v>1</v>
      </c>
    </row>
    <row r="2141" spans="1:7" ht="15.75" thickBot="1" x14ac:dyDescent="0.3">
      <c r="A2141" s="12" t="s">
        <v>38</v>
      </c>
      <c r="B2141" s="13">
        <v>45527</v>
      </c>
      <c r="C2141" s="14">
        <v>22.02</v>
      </c>
      <c r="D2141" s="14">
        <v>22.88</v>
      </c>
      <c r="E2141" s="14">
        <v>21.78</v>
      </c>
      <c r="F2141">
        <v>0</v>
      </c>
      <c r="G2141">
        <v>1</v>
      </c>
    </row>
    <row r="2142" spans="1:7" ht="15.75" thickBot="1" x14ac:dyDescent="0.3">
      <c r="A2142" s="12" t="s">
        <v>38</v>
      </c>
      <c r="B2142" s="13">
        <v>45530</v>
      </c>
      <c r="C2142" s="14">
        <v>22</v>
      </c>
      <c r="D2142" s="14">
        <v>22.85</v>
      </c>
      <c r="E2142" s="14">
        <v>21.82</v>
      </c>
      <c r="F2142">
        <v>0</v>
      </c>
      <c r="G2142">
        <v>1</v>
      </c>
    </row>
    <row r="2143" spans="1:7" ht="15.75" thickBot="1" x14ac:dyDescent="0.3">
      <c r="A2143" s="12" t="s">
        <v>38</v>
      </c>
      <c r="B2143" s="13">
        <v>45531</v>
      </c>
      <c r="C2143" s="14">
        <v>21.99</v>
      </c>
      <c r="D2143" s="14">
        <v>22.81</v>
      </c>
      <c r="E2143" s="14">
        <v>21.86</v>
      </c>
      <c r="F2143">
        <v>0</v>
      </c>
      <c r="G2143">
        <v>1</v>
      </c>
    </row>
    <row r="2144" spans="1:7" ht="15.75" thickBot="1" x14ac:dyDescent="0.3">
      <c r="A2144" s="12" t="s">
        <v>38</v>
      </c>
      <c r="B2144" s="13">
        <v>45532</v>
      </c>
      <c r="C2144" s="14">
        <v>21.98</v>
      </c>
      <c r="D2144" s="14">
        <v>22.79</v>
      </c>
      <c r="E2144" s="14">
        <v>21.9</v>
      </c>
      <c r="F2144">
        <v>0</v>
      </c>
      <c r="G2144">
        <v>1</v>
      </c>
    </row>
    <row r="2145" spans="1:7" ht="15.75" thickBot="1" x14ac:dyDescent="0.3">
      <c r="A2145" s="12" t="s">
        <v>38</v>
      </c>
      <c r="B2145" s="13">
        <v>45533</v>
      </c>
      <c r="C2145" s="14">
        <v>21.98</v>
      </c>
      <c r="D2145" s="14">
        <v>22.75</v>
      </c>
      <c r="E2145" s="14">
        <v>21.94</v>
      </c>
      <c r="F2145">
        <v>0</v>
      </c>
      <c r="G2145">
        <v>1</v>
      </c>
    </row>
    <row r="2146" spans="1:7" ht="15.75" thickBot="1" x14ac:dyDescent="0.3">
      <c r="A2146" s="12" t="s">
        <v>38</v>
      </c>
      <c r="B2146" s="13">
        <v>45534</v>
      </c>
      <c r="C2146" s="14">
        <v>21.97</v>
      </c>
      <c r="D2146" s="14">
        <v>22.73</v>
      </c>
      <c r="E2146" s="14">
        <v>21.98</v>
      </c>
      <c r="F2146">
        <v>0</v>
      </c>
      <c r="G2146">
        <v>1</v>
      </c>
    </row>
    <row r="2147" spans="1:7" ht="15.75" thickBot="1" x14ac:dyDescent="0.3">
      <c r="A2147" s="12" t="s">
        <v>38</v>
      </c>
      <c r="B2147" s="13">
        <v>45539</v>
      </c>
      <c r="C2147" s="14">
        <v>22</v>
      </c>
      <c r="D2147" s="14">
        <v>22.71</v>
      </c>
      <c r="E2147" s="14">
        <v>22.02</v>
      </c>
      <c r="F2147">
        <v>0</v>
      </c>
      <c r="G2147">
        <v>1</v>
      </c>
    </row>
    <row r="2148" spans="1:7" ht="15.75" thickBot="1" x14ac:dyDescent="0.3">
      <c r="A2148" s="12" t="s">
        <v>38</v>
      </c>
      <c r="B2148" s="13">
        <v>45540</v>
      </c>
      <c r="C2148" s="14">
        <v>22.03</v>
      </c>
      <c r="D2148" s="14">
        <v>22.69</v>
      </c>
      <c r="E2148" s="14">
        <v>22.06</v>
      </c>
      <c r="F2148">
        <v>0</v>
      </c>
      <c r="G2148">
        <v>1</v>
      </c>
    </row>
    <row r="2149" spans="1:7" ht="15.75" thickBot="1" x14ac:dyDescent="0.3">
      <c r="A2149" s="12" t="s">
        <v>38</v>
      </c>
      <c r="B2149" s="13">
        <v>45541</v>
      </c>
      <c r="C2149" s="14">
        <v>22.08</v>
      </c>
      <c r="D2149" s="14">
        <v>22.66</v>
      </c>
      <c r="E2149" s="14">
        <v>22.1</v>
      </c>
      <c r="F2149">
        <v>0</v>
      </c>
      <c r="G2149">
        <v>1</v>
      </c>
    </row>
    <row r="2150" spans="1:7" ht="15.75" thickBot="1" x14ac:dyDescent="0.3">
      <c r="A2150" s="12" t="s">
        <v>38</v>
      </c>
      <c r="B2150" s="13">
        <v>45544</v>
      </c>
      <c r="C2150" s="14">
        <v>22.17</v>
      </c>
      <c r="D2150" s="14">
        <v>22.65</v>
      </c>
      <c r="E2150" s="14">
        <v>22.14</v>
      </c>
      <c r="F2150">
        <v>0</v>
      </c>
      <c r="G2150">
        <v>1</v>
      </c>
    </row>
    <row r="2151" spans="1:7" ht="15.75" thickBot="1" x14ac:dyDescent="0.3">
      <c r="A2151" s="12" t="s">
        <v>38</v>
      </c>
      <c r="B2151" s="13">
        <v>45545</v>
      </c>
      <c r="C2151" s="14">
        <v>22.23</v>
      </c>
      <c r="D2151" s="14">
        <v>22.63</v>
      </c>
      <c r="E2151" s="14">
        <v>22.17</v>
      </c>
      <c r="F2151">
        <v>0</v>
      </c>
      <c r="G2151">
        <v>1</v>
      </c>
    </row>
    <row r="2152" spans="1:7" ht="15.75" thickBot="1" x14ac:dyDescent="0.3">
      <c r="A2152" s="12" t="s">
        <v>38</v>
      </c>
      <c r="B2152" s="13">
        <v>45546</v>
      </c>
      <c r="C2152" s="14">
        <v>22.27</v>
      </c>
      <c r="D2152" s="14">
        <v>22.61</v>
      </c>
      <c r="E2152" s="14">
        <v>22.2</v>
      </c>
      <c r="F2152">
        <v>0</v>
      </c>
      <c r="G2152">
        <v>1</v>
      </c>
    </row>
    <row r="2153" spans="1:7" ht="15.75" thickBot="1" x14ac:dyDescent="0.3">
      <c r="A2153" s="12" t="s">
        <v>38</v>
      </c>
      <c r="B2153" s="13">
        <v>45547</v>
      </c>
      <c r="C2153" s="14">
        <v>22.33</v>
      </c>
      <c r="D2153" s="14">
        <v>22.6</v>
      </c>
      <c r="E2153" s="14">
        <v>22.24</v>
      </c>
      <c r="F2153">
        <v>0</v>
      </c>
      <c r="G2153">
        <v>1</v>
      </c>
    </row>
    <row r="2154" spans="1:7" ht="15.75" thickBot="1" x14ac:dyDescent="0.3">
      <c r="A2154" s="12" t="s">
        <v>38</v>
      </c>
      <c r="B2154" s="13">
        <v>45548</v>
      </c>
      <c r="C2154" s="14">
        <v>22.39</v>
      </c>
      <c r="D2154" s="14">
        <v>22.58</v>
      </c>
      <c r="E2154" s="14">
        <v>22.28</v>
      </c>
      <c r="F2154">
        <v>0</v>
      </c>
      <c r="G2154">
        <v>1</v>
      </c>
    </row>
    <row r="2155" spans="1:7" ht="15.75" thickBot="1" x14ac:dyDescent="0.3">
      <c r="A2155" s="12" t="s">
        <v>38</v>
      </c>
      <c r="B2155" s="13">
        <v>45551</v>
      </c>
      <c r="C2155" s="14">
        <v>22.44</v>
      </c>
      <c r="D2155" s="14">
        <v>22.55</v>
      </c>
      <c r="E2155" s="14">
        <v>22.32</v>
      </c>
      <c r="F2155">
        <v>0</v>
      </c>
      <c r="G2155">
        <v>1</v>
      </c>
    </row>
    <row r="2156" spans="1:7" ht="15.75" thickBot="1" x14ac:dyDescent="0.3">
      <c r="A2156" s="12" t="s">
        <v>38</v>
      </c>
      <c r="B2156" s="13">
        <v>45552</v>
      </c>
      <c r="C2156" s="14">
        <v>22.5</v>
      </c>
      <c r="D2156" s="14">
        <v>22.54</v>
      </c>
      <c r="E2156" s="14">
        <v>22.35</v>
      </c>
      <c r="F2156">
        <v>0</v>
      </c>
      <c r="G2156">
        <v>1</v>
      </c>
    </row>
    <row r="2157" spans="1:7" ht="15.75" thickBot="1" x14ac:dyDescent="0.3">
      <c r="A2157" s="12" t="s">
        <v>38</v>
      </c>
      <c r="B2157" s="13">
        <v>45553</v>
      </c>
      <c r="C2157" s="14">
        <v>22.56</v>
      </c>
      <c r="D2157" s="14">
        <v>22.53</v>
      </c>
      <c r="E2157" s="14">
        <v>22.39</v>
      </c>
      <c r="F2157">
        <v>1</v>
      </c>
      <c r="G2157">
        <v>1</v>
      </c>
    </row>
    <row r="2158" spans="1:7" ht="15.75" thickBot="1" x14ac:dyDescent="0.3">
      <c r="A2158" s="12" t="s">
        <v>38</v>
      </c>
      <c r="B2158" s="13">
        <v>45554</v>
      </c>
      <c r="C2158" s="14">
        <v>22.63</v>
      </c>
      <c r="D2158" s="14">
        <v>22.52</v>
      </c>
      <c r="E2158" s="14">
        <v>22.43</v>
      </c>
      <c r="F2158">
        <v>1</v>
      </c>
      <c r="G2158">
        <v>1</v>
      </c>
    </row>
    <row r="2159" spans="1:7" ht="15.75" thickBot="1" x14ac:dyDescent="0.3">
      <c r="A2159" s="12" t="s">
        <v>38</v>
      </c>
      <c r="B2159" s="13">
        <v>45555</v>
      </c>
      <c r="C2159" s="14">
        <v>22.7</v>
      </c>
      <c r="D2159" s="14">
        <v>22.53</v>
      </c>
      <c r="E2159" s="14">
        <v>22.46</v>
      </c>
      <c r="F2159">
        <v>1</v>
      </c>
      <c r="G2159">
        <v>1</v>
      </c>
    </row>
    <row r="2160" spans="1:7" ht="15.75" thickBot="1" x14ac:dyDescent="0.3">
      <c r="A2160" s="12" t="s">
        <v>38</v>
      </c>
      <c r="B2160" s="13">
        <v>45558</v>
      </c>
      <c r="C2160" s="14">
        <v>22.75</v>
      </c>
      <c r="D2160" s="14">
        <v>22.54</v>
      </c>
      <c r="E2160" s="14">
        <v>22.49</v>
      </c>
      <c r="F2160">
        <v>1</v>
      </c>
      <c r="G2160">
        <v>1</v>
      </c>
    </row>
    <row r="2161" spans="1:7" ht="15.75" thickBot="1" x14ac:dyDescent="0.3">
      <c r="A2161" s="12" t="s">
        <v>38</v>
      </c>
      <c r="B2161" s="13">
        <v>45559</v>
      </c>
      <c r="C2161" s="14">
        <v>22.81</v>
      </c>
      <c r="D2161" s="14">
        <v>22.56</v>
      </c>
      <c r="E2161" s="14">
        <v>22.52</v>
      </c>
      <c r="F2161">
        <v>1</v>
      </c>
      <c r="G2161">
        <v>1</v>
      </c>
    </row>
    <row r="2162" spans="1:7" ht="15.75" thickBot="1" x14ac:dyDescent="0.3">
      <c r="A2162" s="12" t="s">
        <v>38</v>
      </c>
      <c r="B2162" s="13">
        <v>45560</v>
      </c>
      <c r="C2162" s="14">
        <v>22.88</v>
      </c>
      <c r="D2162" s="14">
        <v>22.58</v>
      </c>
      <c r="E2162" s="14">
        <v>22.55</v>
      </c>
      <c r="F2162">
        <v>1</v>
      </c>
      <c r="G2162">
        <v>1</v>
      </c>
    </row>
    <row r="2163" spans="1:7" ht="15.75" thickBot="1" x14ac:dyDescent="0.3">
      <c r="A2163" s="12" t="s">
        <v>38</v>
      </c>
      <c r="B2163" s="13">
        <v>45561</v>
      </c>
      <c r="C2163" s="14">
        <v>22.95</v>
      </c>
      <c r="D2163" s="14">
        <v>22.61</v>
      </c>
      <c r="E2163" s="14">
        <v>22.59</v>
      </c>
      <c r="F2163">
        <v>1</v>
      </c>
      <c r="G2163">
        <v>1</v>
      </c>
    </row>
    <row r="2164" spans="1:7" ht="15.75" thickBot="1" x14ac:dyDescent="0.3">
      <c r="A2164" s="12" t="s">
        <v>38</v>
      </c>
      <c r="B2164" s="13">
        <v>45562</v>
      </c>
      <c r="C2164" s="14">
        <v>23.01</v>
      </c>
      <c r="D2164" s="14">
        <v>22.62</v>
      </c>
      <c r="E2164" s="14">
        <v>22.62</v>
      </c>
      <c r="F2164">
        <v>0</v>
      </c>
      <c r="G2164">
        <v>0</v>
      </c>
    </row>
    <row r="2165" spans="1:7" ht="15.75" thickBot="1" x14ac:dyDescent="0.3">
      <c r="A2165" s="12" t="s">
        <v>38</v>
      </c>
      <c r="B2165" s="13">
        <v>45565</v>
      </c>
      <c r="C2165" s="14">
        <v>23.07</v>
      </c>
      <c r="D2165" s="14">
        <v>22.63</v>
      </c>
      <c r="E2165" s="14">
        <v>22.65</v>
      </c>
      <c r="F2165">
        <v>0</v>
      </c>
      <c r="G2165">
        <v>0</v>
      </c>
    </row>
    <row r="2166" spans="1:7" ht="15.75" thickBot="1" x14ac:dyDescent="0.3">
      <c r="A2166" s="12" t="s">
        <v>38</v>
      </c>
      <c r="B2166" s="13">
        <v>45566</v>
      </c>
      <c r="C2166" s="14">
        <v>23.13</v>
      </c>
      <c r="D2166" s="14">
        <v>22.65</v>
      </c>
      <c r="E2166" s="14">
        <v>22.68</v>
      </c>
      <c r="F2166">
        <v>0</v>
      </c>
      <c r="G2166">
        <v>0</v>
      </c>
    </row>
    <row r="2167" spans="1:7" ht="15.75" thickBot="1" x14ac:dyDescent="0.3">
      <c r="A2167" s="12" t="s">
        <v>38</v>
      </c>
      <c r="B2167" s="13">
        <v>45567</v>
      </c>
      <c r="C2167" s="14">
        <v>23.23</v>
      </c>
      <c r="D2167" s="14">
        <v>22.68</v>
      </c>
      <c r="E2167" s="14">
        <v>22.71</v>
      </c>
      <c r="F2167">
        <v>0</v>
      </c>
      <c r="G2167">
        <v>0</v>
      </c>
    </row>
    <row r="2168" spans="1:7" ht="15.75" thickBot="1" x14ac:dyDescent="0.3">
      <c r="A2168" s="12" t="s">
        <v>38</v>
      </c>
      <c r="B2168" s="13">
        <v>45568</v>
      </c>
      <c r="C2168" s="14">
        <v>23.31</v>
      </c>
      <c r="D2168" s="14">
        <v>22.7</v>
      </c>
      <c r="E2168" s="14">
        <v>22.74</v>
      </c>
      <c r="F2168">
        <v>0</v>
      </c>
      <c r="G2168">
        <v>0</v>
      </c>
    </row>
    <row r="2169" spans="1:7" ht="15.75" thickBot="1" x14ac:dyDescent="0.3">
      <c r="A2169" s="12" t="s">
        <v>38</v>
      </c>
      <c r="B2169" s="13">
        <v>45569</v>
      </c>
      <c r="C2169" s="14">
        <v>23.37</v>
      </c>
      <c r="D2169" s="14">
        <v>22.73</v>
      </c>
      <c r="E2169" s="14">
        <v>22.76</v>
      </c>
      <c r="F2169">
        <v>0</v>
      </c>
      <c r="G2169">
        <v>0</v>
      </c>
    </row>
    <row r="2170" spans="1:7" ht="15.75" thickBot="1" x14ac:dyDescent="0.3">
      <c r="A2170" s="12" t="s">
        <v>38</v>
      </c>
      <c r="B2170" s="13">
        <v>45572</v>
      </c>
      <c r="C2170" s="14">
        <v>23.44</v>
      </c>
      <c r="D2170" s="14">
        <v>22.75</v>
      </c>
      <c r="E2170" s="14">
        <v>22.79</v>
      </c>
      <c r="F2170">
        <v>0</v>
      </c>
      <c r="G2170">
        <v>0</v>
      </c>
    </row>
    <row r="2171" spans="1:7" ht="15.75" thickBot="1" x14ac:dyDescent="0.3">
      <c r="A2171" s="12" t="s">
        <v>38</v>
      </c>
      <c r="B2171" s="13">
        <v>45573</v>
      </c>
      <c r="C2171" s="14">
        <v>23.55</v>
      </c>
      <c r="D2171" s="14">
        <v>22.79</v>
      </c>
      <c r="E2171" s="14">
        <v>22.82</v>
      </c>
      <c r="F2171">
        <v>0</v>
      </c>
      <c r="G2171">
        <v>0</v>
      </c>
    </row>
    <row r="2172" spans="1:7" ht="15.75" thickBot="1" x14ac:dyDescent="0.3">
      <c r="A2172" s="12" t="s">
        <v>38</v>
      </c>
      <c r="B2172" s="13">
        <v>45574</v>
      </c>
      <c r="C2172" s="14">
        <v>23.68</v>
      </c>
      <c r="D2172" s="14">
        <v>22.83</v>
      </c>
      <c r="E2172" s="14">
        <v>22.84</v>
      </c>
      <c r="F2172">
        <v>0</v>
      </c>
      <c r="G2172">
        <v>0</v>
      </c>
    </row>
    <row r="2173" spans="1:7" ht="15.75" thickBot="1" x14ac:dyDescent="0.3">
      <c r="A2173" s="12" t="s">
        <v>38</v>
      </c>
      <c r="B2173" s="13">
        <v>45575</v>
      </c>
      <c r="C2173" s="14">
        <v>23.79</v>
      </c>
      <c r="D2173" s="14">
        <v>22.86</v>
      </c>
      <c r="E2173" s="14">
        <v>22.87</v>
      </c>
      <c r="F2173">
        <v>0</v>
      </c>
      <c r="G2173">
        <v>0</v>
      </c>
    </row>
    <row r="2174" spans="1:7" ht="15.75" thickBot="1" x14ac:dyDescent="0.3">
      <c r="A2174" s="12" t="s">
        <v>38</v>
      </c>
      <c r="B2174" s="13">
        <v>45576</v>
      </c>
      <c r="C2174" s="14">
        <v>23.9</v>
      </c>
      <c r="D2174" s="14">
        <v>22.88</v>
      </c>
      <c r="E2174" s="14">
        <v>22.89</v>
      </c>
      <c r="F2174">
        <v>0</v>
      </c>
      <c r="G2174">
        <v>0</v>
      </c>
    </row>
    <row r="2175" spans="1:7" ht="15.75" thickBot="1" x14ac:dyDescent="0.3">
      <c r="A2175" s="12" t="s">
        <v>38</v>
      </c>
      <c r="B2175" s="13">
        <v>45579</v>
      </c>
      <c r="C2175" s="14">
        <v>24.01</v>
      </c>
      <c r="D2175" s="14">
        <v>22.91</v>
      </c>
      <c r="E2175" s="14">
        <v>22.92</v>
      </c>
      <c r="F2175">
        <v>0</v>
      </c>
      <c r="G2175">
        <v>0</v>
      </c>
    </row>
    <row r="2176" spans="1:7" ht="15.75" thickBot="1" x14ac:dyDescent="0.3">
      <c r="A2176" s="12" t="s">
        <v>38</v>
      </c>
      <c r="B2176" s="13">
        <v>45580</v>
      </c>
      <c r="C2176" s="14">
        <v>24.08</v>
      </c>
      <c r="D2176" s="14">
        <v>22.92</v>
      </c>
      <c r="E2176" s="14">
        <v>22.96</v>
      </c>
      <c r="F2176">
        <v>0</v>
      </c>
      <c r="G2176">
        <v>0</v>
      </c>
    </row>
    <row r="2177" spans="1:7" ht="15.75" thickBot="1" x14ac:dyDescent="0.3">
      <c r="A2177" s="12" t="s">
        <v>38</v>
      </c>
      <c r="B2177" s="13">
        <v>45581</v>
      </c>
      <c r="C2177" s="14">
        <v>24.15</v>
      </c>
      <c r="D2177" s="14">
        <v>22.96</v>
      </c>
      <c r="E2177" s="14">
        <v>22.98</v>
      </c>
      <c r="F2177">
        <v>0</v>
      </c>
      <c r="G2177">
        <v>0</v>
      </c>
    </row>
    <row r="2178" spans="1:7" ht="15.75" thickBot="1" x14ac:dyDescent="0.3">
      <c r="A2178" s="12" t="s">
        <v>38</v>
      </c>
      <c r="B2178" s="13">
        <v>45582</v>
      </c>
      <c r="C2178" s="14">
        <v>24.2</v>
      </c>
      <c r="D2178" s="14">
        <v>23</v>
      </c>
      <c r="E2178" s="14">
        <v>23.01</v>
      </c>
      <c r="F2178">
        <v>0</v>
      </c>
      <c r="G2178">
        <v>0</v>
      </c>
    </row>
    <row r="2179" spans="1:7" ht="15.75" thickBot="1" x14ac:dyDescent="0.3">
      <c r="A2179" s="12" t="s">
        <v>38</v>
      </c>
      <c r="B2179" s="13">
        <v>45583</v>
      </c>
      <c r="C2179" s="14">
        <v>24.25</v>
      </c>
      <c r="D2179" s="14">
        <v>23.06</v>
      </c>
      <c r="E2179" s="14">
        <v>23.04</v>
      </c>
      <c r="F2179">
        <v>1</v>
      </c>
      <c r="G2179">
        <v>1</v>
      </c>
    </row>
    <row r="2180" spans="1:7" ht="15.75" thickBot="1" x14ac:dyDescent="0.3">
      <c r="A2180" s="12" t="s">
        <v>38</v>
      </c>
      <c r="B2180" s="13">
        <v>45586</v>
      </c>
      <c r="C2180" s="14">
        <v>24.29</v>
      </c>
      <c r="D2180" s="14">
        <v>23.12</v>
      </c>
      <c r="E2180" s="14">
        <v>23.07</v>
      </c>
      <c r="F2180">
        <v>1</v>
      </c>
      <c r="G2180">
        <v>1</v>
      </c>
    </row>
    <row r="2181" spans="1:7" ht="15.75" thickBot="1" x14ac:dyDescent="0.3">
      <c r="A2181" s="12" t="s">
        <v>38</v>
      </c>
      <c r="B2181" s="13">
        <v>45587</v>
      </c>
      <c r="C2181" s="14">
        <v>24.32</v>
      </c>
      <c r="D2181" s="14">
        <v>23.18</v>
      </c>
      <c r="E2181" s="14">
        <v>23.1</v>
      </c>
      <c r="F2181">
        <v>1</v>
      </c>
      <c r="G2181">
        <v>1</v>
      </c>
    </row>
    <row r="2182" spans="1:7" ht="15.75" thickBot="1" x14ac:dyDescent="0.3">
      <c r="A2182" s="12" t="s">
        <v>38</v>
      </c>
      <c r="B2182" s="13">
        <v>45588</v>
      </c>
      <c r="C2182" s="14">
        <v>24.34</v>
      </c>
      <c r="D2182" s="14">
        <v>23.24</v>
      </c>
      <c r="E2182" s="14">
        <v>23.13</v>
      </c>
      <c r="F2182">
        <v>1</v>
      </c>
      <c r="G2182">
        <v>1</v>
      </c>
    </row>
    <row r="2183" spans="1:7" ht="15.75" thickBot="1" x14ac:dyDescent="0.3">
      <c r="A2183" s="12" t="s">
        <v>38</v>
      </c>
      <c r="B2183" s="13">
        <v>45589</v>
      </c>
      <c r="C2183" s="14">
        <v>24.32</v>
      </c>
      <c r="D2183" s="14">
        <v>23.3</v>
      </c>
      <c r="E2183" s="14">
        <v>23.15</v>
      </c>
      <c r="F2183">
        <v>1</v>
      </c>
      <c r="G2183">
        <v>1</v>
      </c>
    </row>
    <row r="2184" spans="1:7" ht="15.75" thickBot="1" x14ac:dyDescent="0.3">
      <c r="A2184" s="12" t="s">
        <v>38</v>
      </c>
      <c r="B2184" s="13">
        <v>45590</v>
      </c>
      <c r="C2184" s="14">
        <v>24.28</v>
      </c>
      <c r="D2184" s="14">
        <v>23.34</v>
      </c>
      <c r="E2184" s="14">
        <v>23.16</v>
      </c>
      <c r="F2184">
        <v>1</v>
      </c>
      <c r="G2184">
        <v>1</v>
      </c>
    </row>
    <row r="2185" spans="1:7" ht="15.75" thickBot="1" x14ac:dyDescent="0.3">
      <c r="A2185" s="12" t="s">
        <v>38</v>
      </c>
      <c r="B2185" s="13">
        <v>45593</v>
      </c>
      <c r="C2185" s="14">
        <v>24.25</v>
      </c>
      <c r="D2185" s="14">
        <v>23.39</v>
      </c>
      <c r="E2185" s="14">
        <v>23.17</v>
      </c>
      <c r="F2185">
        <v>1</v>
      </c>
      <c r="G2185">
        <v>1</v>
      </c>
    </row>
    <row r="2186" spans="1:7" ht="15.75" thickBot="1" x14ac:dyDescent="0.3">
      <c r="A2186" s="12" t="s">
        <v>38</v>
      </c>
      <c r="B2186" s="13">
        <v>45594</v>
      </c>
      <c r="C2186" s="14">
        <v>24.21</v>
      </c>
      <c r="D2186" s="14">
        <v>23.44</v>
      </c>
      <c r="E2186" s="14">
        <v>23.19</v>
      </c>
      <c r="F2186">
        <v>1</v>
      </c>
      <c r="G2186">
        <v>1</v>
      </c>
    </row>
    <row r="2187" spans="1:7" ht="15.75" thickBot="1" x14ac:dyDescent="0.3">
      <c r="A2187" s="12" t="s">
        <v>38</v>
      </c>
      <c r="B2187" s="13">
        <v>45595</v>
      </c>
      <c r="C2187" s="14">
        <v>24.17</v>
      </c>
      <c r="D2187" s="14">
        <v>23.48</v>
      </c>
      <c r="E2187" s="14">
        <v>23.2</v>
      </c>
      <c r="F2187">
        <v>1</v>
      </c>
      <c r="G2187">
        <v>1</v>
      </c>
    </row>
    <row r="2188" spans="1:7" ht="15.75" thickBot="1" x14ac:dyDescent="0.3">
      <c r="A2188" s="12" t="s">
        <v>38</v>
      </c>
      <c r="B2188" s="13">
        <v>45596</v>
      </c>
      <c r="C2188" s="14">
        <v>24.14</v>
      </c>
      <c r="D2188" s="14">
        <v>23.52</v>
      </c>
      <c r="E2188" s="14">
        <v>23.21</v>
      </c>
      <c r="F2188">
        <v>1</v>
      </c>
      <c r="G2188">
        <v>1</v>
      </c>
    </row>
    <row r="2189" spans="1:7" ht="15.75" thickBot="1" x14ac:dyDescent="0.3">
      <c r="A2189" s="12" t="s">
        <v>38</v>
      </c>
      <c r="B2189" s="13">
        <v>45597</v>
      </c>
      <c r="C2189" s="14">
        <v>24.13</v>
      </c>
      <c r="D2189" s="14">
        <v>23.55</v>
      </c>
      <c r="E2189" s="14">
        <v>23.21</v>
      </c>
      <c r="F2189">
        <v>1</v>
      </c>
      <c r="G2189">
        <v>1</v>
      </c>
    </row>
    <row r="2190" spans="1:7" ht="15.75" thickBot="1" x14ac:dyDescent="0.3">
      <c r="A2190" s="12" t="s">
        <v>38</v>
      </c>
      <c r="B2190" s="13">
        <v>45600</v>
      </c>
      <c r="C2190" s="14">
        <v>24.09</v>
      </c>
      <c r="D2190" s="14">
        <v>23.58</v>
      </c>
      <c r="E2190" s="14">
        <v>23.22</v>
      </c>
      <c r="F2190">
        <v>1</v>
      </c>
      <c r="G2190">
        <v>1</v>
      </c>
    </row>
    <row r="2191" spans="1:7" ht="15.75" thickBot="1" x14ac:dyDescent="0.3">
      <c r="A2191" s="12" t="s">
        <v>38</v>
      </c>
      <c r="B2191" s="13">
        <v>45601</v>
      </c>
      <c r="C2191" s="14">
        <v>24.04</v>
      </c>
      <c r="D2191" s="14">
        <v>23.6</v>
      </c>
      <c r="E2191" s="14">
        <v>23.22</v>
      </c>
      <c r="F2191">
        <v>1</v>
      </c>
      <c r="G2191">
        <v>1</v>
      </c>
    </row>
    <row r="2192" spans="1:7" ht="15.75" thickBot="1" x14ac:dyDescent="0.3">
      <c r="A2192" s="12" t="s">
        <v>38</v>
      </c>
      <c r="B2192" s="13">
        <v>45602</v>
      </c>
      <c r="C2192" s="14">
        <v>24.01</v>
      </c>
      <c r="D2192" s="14">
        <v>23.63</v>
      </c>
      <c r="E2192" s="14">
        <v>23.22</v>
      </c>
      <c r="F2192">
        <v>1</v>
      </c>
      <c r="G2192">
        <v>1</v>
      </c>
    </row>
    <row r="2193" spans="1:7" ht="15.75" thickBot="1" x14ac:dyDescent="0.3">
      <c r="A2193" s="12" t="s">
        <v>38</v>
      </c>
      <c r="B2193" s="13">
        <v>45603</v>
      </c>
      <c r="C2193" s="14">
        <v>23.97</v>
      </c>
      <c r="D2193" s="14">
        <v>23.65</v>
      </c>
      <c r="E2193" s="14">
        <v>23.23</v>
      </c>
      <c r="F2193">
        <v>1</v>
      </c>
      <c r="G2193">
        <v>1</v>
      </c>
    </row>
    <row r="2194" spans="1:7" ht="15.75" thickBot="1" x14ac:dyDescent="0.3">
      <c r="A2194" s="12" t="s">
        <v>38</v>
      </c>
      <c r="B2194" s="13">
        <v>45604</v>
      </c>
      <c r="C2194" s="14">
        <v>23.93</v>
      </c>
      <c r="D2194" s="14">
        <v>23.66</v>
      </c>
      <c r="E2194" s="14">
        <v>23.24</v>
      </c>
      <c r="F2194">
        <v>1</v>
      </c>
      <c r="G2194">
        <v>1</v>
      </c>
    </row>
    <row r="2195" spans="1:7" ht="15.75" thickBot="1" x14ac:dyDescent="0.3">
      <c r="A2195" s="12" t="s">
        <v>38</v>
      </c>
      <c r="B2195" s="13">
        <v>45607</v>
      </c>
      <c r="C2195" s="14">
        <v>23.87</v>
      </c>
      <c r="D2195" s="14">
        <v>23.67</v>
      </c>
      <c r="E2195" s="14">
        <v>23.25</v>
      </c>
      <c r="F2195">
        <v>1</v>
      </c>
      <c r="G2195">
        <v>1</v>
      </c>
    </row>
    <row r="2196" spans="1:7" ht="15.75" thickBot="1" x14ac:dyDescent="0.3">
      <c r="A2196" s="12" t="s">
        <v>38</v>
      </c>
      <c r="B2196" s="13">
        <v>45608</v>
      </c>
      <c r="C2196" s="14">
        <v>23.81</v>
      </c>
      <c r="D2196" s="14">
        <v>23.66</v>
      </c>
      <c r="E2196" s="14">
        <v>23.26</v>
      </c>
      <c r="F2196">
        <v>1</v>
      </c>
      <c r="G2196">
        <v>1</v>
      </c>
    </row>
    <row r="2197" spans="1:7" ht="15.75" thickBot="1" x14ac:dyDescent="0.3">
      <c r="A2197" s="12" t="s">
        <v>38</v>
      </c>
      <c r="B2197" s="13">
        <v>45609</v>
      </c>
      <c r="C2197" s="14">
        <v>23.76</v>
      </c>
      <c r="D2197" s="14">
        <v>23.66</v>
      </c>
      <c r="E2197" s="14">
        <v>23.26</v>
      </c>
      <c r="F2197">
        <v>1</v>
      </c>
      <c r="G2197">
        <v>1</v>
      </c>
    </row>
    <row r="2198" spans="1:7" ht="15.75" thickBot="1" x14ac:dyDescent="0.3">
      <c r="A2198" s="12" t="s">
        <v>38</v>
      </c>
      <c r="B2198" s="13">
        <v>45610</v>
      </c>
      <c r="C2198" s="14">
        <v>23.68</v>
      </c>
      <c r="D2198" s="14">
        <v>23.66</v>
      </c>
      <c r="E2198" s="14">
        <v>23.27</v>
      </c>
      <c r="F2198">
        <v>1</v>
      </c>
      <c r="G2198">
        <v>1</v>
      </c>
    </row>
    <row r="2199" spans="1:7" ht="15.75" thickBot="1" x14ac:dyDescent="0.3">
      <c r="A2199" s="12" t="s">
        <v>38</v>
      </c>
      <c r="B2199" s="13">
        <v>45611</v>
      </c>
      <c r="C2199" s="14">
        <v>23.58</v>
      </c>
      <c r="D2199" s="14">
        <v>23.66</v>
      </c>
      <c r="E2199" s="14">
        <v>23.27</v>
      </c>
      <c r="F2199">
        <v>0</v>
      </c>
      <c r="G2199">
        <v>1</v>
      </c>
    </row>
    <row r="2200" spans="1:7" ht="15.75" thickBot="1" x14ac:dyDescent="0.3">
      <c r="A2200" s="12" t="s">
        <v>38</v>
      </c>
      <c r="B2200" s="13">
        <v>45614</v>
      </c>
      <c r="C2200" s="14">
        <v>23.5</v>
      </c>
      <c r="D2200" s="14">
        <v>23.65</v>
      </c>
      <c r="E2200" s="14">
        <v>23.27</v>
      </c>
      <c r="F2200">
        <v>0</v>
      </c>
      <c r="G2200">
        <v>1</v>
      </c>
    </row>
    <row r="2201" spans="1:7" ht="15.75" thickBot="1" x14ac:dyDescent="0.3">
      <c r="A2201" s="12" t="s">
        <v>38</v>
      </c>
      <c r="B2201" s="13">
        <v>45615</v>
      </c>
      <c r="C2201" s="14">
        <v>23.41</v>
      </c>
      <c r="D2201" s="14">
        <v>23.65</v>
      </c>
      <c r="E2201" s="14">
        <v>23.27</v>
      </c>
      <c r="F2201">
        <v>0</v>
      </c>
      <c r="G2201">
        <v>1</v>
      </c>
    </row>
    <row r="2202" spans="1:7" ht="15.75" thickBot="1" x14ac:dyDescent="0.3">
      <c r="A2202" s="12" t="s">
        <v>38</v>
      </c>
      <c r="B2202" s="13">
        <v>45616</v>
      </c>
      <c r="C2202" s="14">
        <v>23.34</v>
      </c>
      <c r="D2202" s="14">
        <v>23.67</v>
      </c>
      <c r="E2202" s="14">
        <v>23.28</v>
      </c>
      <c r="F2202">
        <v>0</v>
      </c>
      <c r="G2202">
        <v>1</v>
      </c>
    </row>
    <row r="2203" spans="1:7" ht="15.75" thickBot="1" x14ac:dyDescent="0.3">
      <c r="A2203" s="12" t="s">
        <v>38</v>
      </c>
      <c r="B2203" s="13">
        <v>45617</v>
      </c>
      <c r="C2203" s="14">
        <v>23.32</v>
      </c>
      <c r="D2203" s="14">
        <v>23.69</v>
      </c>
      <c r="E2203" s="14">
        <v>23.29</v>
      </c>
      <c r="F2203">
        <v>0</v>
      </c>
      <c r="G2203">
        <v>1</v>
      </c>
    </row>
    <row r="2204" spans="1:7" ht="15.75" thickBot="1" x14ac:dyDescent="0.3">
      <c r="A2204" s="12" t="s">
        <v>38</v>
      </c>
      <c r="B2204" s="13">
        <v>45618</v>
      </c>
      <c r="C2204" s="14">
        <v>23.32</v>
      </c>
      <c r="D2204" s="14">
        <v>23.71</v>
      </c>
      <c r="E2204" s="14">
        <v>23.3</v>
      </c>
      <c r="F2204">
        <v>0</v>
      </c>
      <c r="G2204">
        <v>1</v>
      </c>
    </row>
    <row r="2205" spans="1:7" ht="15.75" thickBot="1" x14ac:dyDescent="0.3">
      <c r="A2205" s="12" t="s">
        <v>38</v>
      </c>
      <c r="B2205" s="13">
        <v>45621</v>
      </c>
      <c r="C2205" s="14">
        <v>23.31</v>
      </c>
      <c r="D2205" s="14">
        <v>23.74</v>
      </c>
      <c r="E2205" s="14">
        <v>23.31</v>
      </c>
      <c r="F2205">
        <v>0</v>
      </c>
      <c r="G2205">
        <v>1</v>
      </c>
    </row>
    <row r="2206" spans="1:7" ht="15.75" thickBot="1" x14ac:dyDescent="0.3">
      <c r="A2206" s="12" t="s">
        <v>38</v>
      </c>
      <c r="B2206" s="13">
        <v>45622</v>
      </c>
      <c r="C2206" s="14">
        <v>23.3</v>
      </c>
      <c r="D2206" s="14">
        <v>23.75</v>
      </c>
      <c r="E2206" s="14">
        <v>23.32</v>
      </c>
      <c r="F2206">
        <v>0</v>
      </c>
      <c r="G2206">
        <v>1</v>
      </c>
    </row>
    <row r="2207" spans="1:7" ht="15.75" thickBot="1" x14ac:dyDescent="0.3">
      <c r="A2207" s="12" t="s">
        <v>38</v>
      </c>
      <c r="B2207" s="13">
        <v>45623</v>
      </c>
      <c r="C2207" s="14">
        <v>23.27</v>
      </c>
      <c r="D2207" s="14">
        <v>23.76</v>
      </c>
      <c r="E2207" s="14">
        <v>23.32</v>
      </c>
      <c r="F2207">
        <v>0</v>
      </c>
      <c r="G2207">
        <v>1</v>
      </c>
    </row>
    <row r="2208" spans="1:7" ht="15.75" thickBot="1" x14ac:dyDescent="0.3">
      <c r="A2208" s="12" t="s">
        <v>38</v>
      </c>
      <c r="B2208" s="13">
        <v>45624</v>
      </c>
      <c r="C2208" s="14">
        <v>23.26</v>
      </c>
      <c r="D2208" s="14">
        <v>23.77</v>
      </c>
      <c r="E2208" s="14">
        <v>23.33</v>
      </c>
      <c r="F2208">
        <v>0</v>
      </c>
      <c r="G2208">
        <v>1</v>
      </c>
    </row>
    <row r="2209" spans="1:7" ht="15.75" thickBot="1" x14ac:dyDescent="0.3">
      <c r="A2209" s="12" t="s">
        <v>38</v>
      </c>
      <c r="B2209" s="13">
        <v>45625</v>
      </c>
      <c r="C2209" s="14">
        <v>23.25</v>
      </c>
      <c r="D2209" s="14">
        <v>23.77</v>
      </c>
      <c r="E2209" s="14">
        <v>23.34</v>
      </c>
      <c r="F2209">
        <v>0</v>
      </c>
      <c r="G2209">
        <v>1</v>
      </c>
    </row>
    <row r="2210" spans="1:7" ht="15.75" thickBot="1" x14ac:dyDescent="0.3">
      <c r="A2210" s="12" t="s">
        <v>38</v>
      </c>
      <c r="B2210" s="13">
        <v>45628</v>
      </c>
      <c r="C2210" s="14">
        <v>23.26</v>
      </c>
      <c r="D2210" s="14">
        <v>23.78</v>
      </c>
      <c r="E2210" s="14">
        <v>23.34</v>
      </c>
      <c r="F2210">
        <v>0</v>
      </c>
      <c r="G2210">
        <v>1</v>
      </c>
    </row>
    <row r="2211" spans="1:7" ht="15.75" thickBot="1" x14ac:dyDescent="0.3">
      <c r="A2211" s="12" t="s">
        <v>38</v>
      </c>
      <c r="B2211" s="13">
        <v>45629</v>
      </c>
      <c r="C2211" s="14">
        <v>23.27</v>
      </c>
      <c r="D2211" s="14">
        <v>23.78</v>
      </c>
      <c r="E2211" s="14">
        <v>23.35</v>
      </c>
      <c r="F2211">
        <v>0</v>
      </c>
      <c r="G2211">
        <v>1</v>
      </c>
    </row>
    <row r="2212" spans="1:7" ht="15.75" thickBot="1" x14ac:dyDescent="0.3">
      <c r="A2212" s="12" t="s">
        <v>38</v>
      </c>
      <c r="B2212" s="13">
        <v>45630</v>
      </c>
      <c r="C2212" s="14">
        <v>23.25</v>
      </c>
      <c r="D2212" s="14">
        <v>23.77</v>
      </c>
      <c r="E2212" s="14">
        <v>23.35</v>
      </c>
      <c r="F2212">
        <v>0</v>
      </c>
      <c r="G2212">
        <v>1</v>
      </c>
    </row>
    <row r="2213" spans="1:7" ht="15.75" thickBot="1" x14ac:dyDescent="0.3">
      <c r="A2213" s="12" t="s">
        <v>38</v>
      </c>
      <c r="B2213" s="13">
        <v>45631</v>
      </c>
      <c r="C2213" s="14">
        <v>23.27</v>
      </c>
      <c r="D2213" s="14">
        <v>23.78</v>
      </c>
      <c r="E2213" s="14">
        <v>23.35</v>
      </c>
      <c r="F2213">
        <v>0</v>
      </c>
      <c r="G2213">
        <v>1</v>
      </c>
    </row>
    <row r="2214" spans="1:7" ht="15.75" thickBot="1" x14ac:dyDescent="0.3">
      <c r="A2214" s="12" t="s">
        <v>38</v>
      </c>
      <c r="B2214" s="13">
        <v>45632</v>
      </c>
      <c r="C2214" s="14">
        <v>23.3</v>
      </c>
      <c r="D2214" s="14">
        <v>23.78</v>
      </c>
      <c r="E2214" s="14">
        <v>23.36</v>
      </c>
      <c r="F2214">
        <v>0</v>
      </c>
      <c r="G2214">
        <v>1</v>
      </c>
    </row>
    <row r="2215" spans="1:7" ht="15.75" thickBot="1" x14ac:dyDescent="0.3">
      <c r="A2215" s="12" t="s">
        <v>38</v>
      </c>
      <c r="B2215" s="13">
        <v>45635</v>
      </c>
      <c r="C2215" s="14">
        <v>23.34</v>
      </c>
      <c r="D2215" s="14">
        <v>23.77</v>
      </c>
      <c r="E2215" s="14">
        <v>23.36</v>
      </c>
      <c r="F2215">
        <v>0</v>
      </c>
      <c r="G2215">
        <v>1</v>
      </c>
    </row>
    <row r="2216" spans="1:7" ht="15.75" thickBot="1" x14ac:dyDescent="0.3">
      <c r="A2216" s="12" t="s">
        <v>38</v>
      </c>
      <c r="B2216" s="13">
        <v>45636</v>
      </c>
      <c r="C2216" s="14">
        <v>23.39</v>
      </c>
      <c r="D2216" s="14">
        <v>23.76</v>
      </c>
      <c r="E2216" s="14">
        <v>23.37</v>
      </c>
      <c r="F2216">
        <v>0</v>
      </c>
      <c r="G2216">
        <v>1</v>
      </c>
    </row>
    <row r="2217" spans="1:7" ht="15.75" thickBot="1" x14ac:dyDescent="0.3">
      <c r="A2217" s="12" t="s">
        <v>38</v>
      </c>
      <c r="B2217" s="13">
        <v>45637</v>
      </c>
      <c r="C2217" s="14">
        <v>23.44</v>
      </c>
      <c r="D2217" s="14">
        <v>23.75</v>
      </c>
      <c r="E2217" s="14">
        <v>23.37</v>
      </c>
      <c r="F2217">
        <v>0</v>
      </c>
      <c r="G2217">
        <v>1</v>
      </c>
    </row>
    <row r="2218" spans="1:7" ht="15.75" thickBot="1" x14ac:dyDescent="0.3">
      <c r="A2218" s="12" t="s">
        <v>38</v>
      </c>
      <c r="B2218" s="13">
        <v>45638</v>
      </c>
      <c r="C2218" s="14">
        <v>23.51</v>
      </c>
      <c r="D2218" s="14">
        <v>23.75</v>
      </c>
      <c r="E2218" s="14">
        <v>23.38</v>
      </c>
      <c r="F2218">
        <v>0</v>
      </c>
      <c r="G2218">
        <v>1</v>
      </c>
    </row>
    <row r="2219" spans="1:7" ht="15.75" thickBot="1" x14ac:dyDescent="0.3">
      <c r="A2219" s="12" t="s">
        <v>38</v>
      </c>
      <c r="B2219" s="13">
        <v>45639</v>
      </c>
      <c r="C2219" s="14">
        <v>23.61</v>
      </c>
      <c r="D2219" s="14">
        <v>23.75</v>
      </c>
      <c r="E2219" s="14">
        <v>23.38</v>
      </c>
      <c r="F2219">
        <v>0</v>
      </c>
      <c r="G2219">
        <v>1</v>
      </c>
    </row>
    <row r="2220" spans="1:7" ht="15.75" thickBot="1" x14ac:dyDescent="0.3">
      <c r="A2220" s="12" t="s">
        <v>38</v>
      </c>
      <c r="B2220" s="13">
        <v>45642</v>
      </c>
      <c r="C2220" s="14">
        <v>23.7</v>
      </c>
      <c r="D2220" s="14">
        <v>23.75</v>
      </c>
      <c r="E2220" s="14">
        <v>23.38</v>
      </c>
      <c r="F2220">
        <v>0</v>
      </c>
      <c r="G2220">
        <v>1</v>
      </c>
    </row>
    <row r="2221" spans="1:7" ht="15.75" thickBot="1" x14ac:dyDescent="0.3">
      <c r="A2221" s="12" t="s">
        <v>38</v>
      </c>
      <c r="B2221" s="13">
        <v>45643</v>
      </c>
      <c r="C2221" s="14">
        <v>23.79</v>
      </c>
      <c r="D2221" s="14">
        <v>23.75</v>
      </c>
      <c r="E2221" s="14">
        <v>23.38</v>
      </c>
      <c r="F2221">
        <v>1</v>
      </c>
      <c r="G2221">
        <v>1</v>
      </c>
    </row>
    <row r="2222" spans="1:7" ht="15.75" thickBot="1" x14ac:dyDescent="0.3">
      <c r="A2222" s="12" t="s">
        <v>38</v>
      </c>
      <c r="B2222" s="13">
        <v>45644</v>
      </c>
      <c r="C2222" s="14">
        <v>23.86</v>
      </c>
      <c r="D2222" s="14">
        <v>23.74</v>
      </c>
      <c r="E2222" s="14">
        <v>23.39</v>
      </c>
      <c r="F2222">
        <v>1</v>
      </c>
      <c r="G2222">
        <v>1</v>
      </c>
    </row>
    <row r="2223" spans="1:7" ht="15.75" thickBot="1" x14ac:dyDescent="0.3">
      <c r="A2223" s="12" t="s">
        <v>38</v>
      </c>
      <c r="B2223" s="13">
        <v>45645</v>
      </c>
      <c r="C2223" s="14">
        <v>23.89</v>
      </c>
      <c r="D2223" s="14">
        <v>23.73</v>
      </c>
      <c r="E2223" s="14">
        <v>23.39</v>
      </c>
      <c r="F2223">
        <v>1</v>
      </c>
      <c r="G2223">
        <v>1</v>
      </c>
    </row>
    <row r="2224" spans="1:7" ht="15.75" thickBot="1" x14ac:dyDescent="0.3">
      <c r="A2224" s="12" t="s">
        <v>38</v>
      </c>
      <c r="B2224" s="13">
        <v>45646</v>
      </c>
      <c r="C2224" s="14">
        <v>23.9</v>
      </c>
      <c r="D2224" s="14">
        <v>23.71</v>
      </c>
      <c r="E2224" s="14">
        <v>23.39</v>
      </c>
      <c r="F2224">
        <v>1</v>
      </c>
      <c r="G2224">
        <v>1</v>
      </c>
    </row>
    <row r="2225" spans="1:7" ht="15.75" thickBot="1" x14ac:dyDescent="0.3">
      <c r="A2225" s="12" t="s">
        <v>38</v>
      </c>
      <c r="B2225" s="13">
        <v>45649</v>
      </c>
      <c r="C2225" s="14">
        <v>23.92</v>
      </c>
      <c r="D2225" s="14">
        <v>23.7</v>
      </c>
      <c r="E2225" s="14">
        <v>23.39</v>
      </c>
      <c r="F2225">
        <v>1</v>
      </c>
      <c r="G2225">
        <v>1</v>
      </c>
    </row>
    <row r="2226" spans="1:7" ht="15.75" thickBot="1" x14ac:dyDescent="0.3">
      <c r="A2226" s="12" t="s">
        <v>38</v>
      </c>
      <c r="B2226" s="13">
        <v>45650</v>
      </c>
      <c r="C2226" s="14">
        <v>23.94</v>
      </c>
      <c r="D2226" s="14">
        <v>23.7</v>
      </c>
      <c r="E2226" s="14">
        <v>23.4</v>
      </c>
      <c r="F2226">
        <v>1</v>
      </c>
      <c r="G2226">
        <v>1</v>
      </c>
    </row>
    <row r="2227" spans="1:7" ht="15.75" thickBot="1" x14ac:dyDescent="0.3">
      <c r="A2227" s="12" t="s">
        <v>38</v>
      </c>
      <c r="B2227" s="13">
        <v>45651</v>
      </c>
      <c r="C2227" s="14">
        <v>23.99</v>
      </c>
      <c r="D2227" s="14">
        <v>23.7</v>
      </c>
      <c r="E2227" s="14">
        <v>23.41</v>
      </c>
      <c r="F2227">
        <v>1</v>
      </c>
      <c r="G2227">
        <v>1</v>
      </c>
    </row>
    <row r="2228" spans="1:7" ht="15.75" thickBot="1" x14ac:dyDescent="0.3">
      <c r="A2228" s="12" t="s">
        <v>38</v>
      </c>
      <c r="B2228" s="13">
        <v>45652</v>
      </c>
      <c r="C2228" s="14">
        <v>24.03</v>
      </c>
      <c r="D2228" s="14">
        <v>23.7</v>
      </c>
      <c r="E2228" s="14">
        <v>23.41</v>
      </c>
      <c r="F2228">
        <v>1</v>
      </c>
      <c r="G2228">
        <v>1</v>
      </c>
    </row>
    <row r="2229" spans="1:7" ht="15.75" thickBot="1" x14ac:dyDescent="0.3">
      <c r="A2229" s="12" t="s">
        <v>38</v>
      </c>
      <c r="B2229" s="13">
        <v>45653</v>
      </c>
      <c r="C2229" s="14">
        <v>24.08</v>
      </c>
      <c r="D2229" s="14">
        <v>23.71</v>
      </c>
      <c r="E2229" s="14">
        <v>23.42</v>
      </c>
      <c r="F2229">
        <v>1</v>
      </c>
      <c r="G2229">
        <v>1</v>
      </c>
    </row>
    <row r="2230" spans="1:7" ht="15.75" thickBot="1" x14ac:dyDescent="0.3">
      <c r="A2230" s="12" t="s">
        <v>38</v>
      </c>
      <c r="B2230" s="13">
        <v>45656</v>
      </c>
      <c r="C2230" s="14">
        <v>24.12</v>
      </c>
      <c r="D2230" s="14">
        <v>23.71</v>
      </c>
      <c r="E2230" s="14">
        <v>23.43</v>
      </c>
      <c r="F2230">
        <v>1</v>
      </c>
      <c r="G2230">
        <v>1</v>
      </c>
    </row>
    <row r="2231" spans="1:7" ht="15.75" thickBot="1" x14ac:dyDescent="0.3">
      <c r="A2231" s="12" t="s">
        <v>38</v>
      </c>
      <c r="B2231" s="13">
        <v>45657</v>
      </c>
      <c r="C2231" s="14">
        <v>24.17</v>
      </c>
      <c r="D2231" s="14">
        <v>23.72</v>
      </c>
      <c r="E2231" s="14">
        <v>23.44</v>
      </c>
      <c r="F2231">
        <v>1</v>
      </c>
      <c r="G2231">
        <v>1</v>
      </c>
    </row>
    <row r="2232" spans="1:7" ht="15.75" thickBot="1" x14ac:dyDescent="0.3">
      <c r="A2232" s="12" t="s">
        <v>38</v>
      </c>
      <c r="B2232" s="13">
        <v>45659</v>
      </c>
      <c r="C2232" s="14">
        <v>24.21</v>
      </c>
      <c r="D2232" s="14">
        <v>23.72</v>
      </c>
      <c r="E2232" s="14">
        <v>23.44</v>
      </c>
      <c r="F2232">
        <v>1</v>
      </c>
      <c r="G2232">
        <v>1</v>
      </c>
    </row>
    <row r="2233" spans="1:7" ht="15.75" thickBot="1" x14ac:dyDescent="0.3">
      <c r="A2233" s="12" t="s">
        <v>38</v>
      </c>
      <c r="B2233" s="13">
        <v>45660</v>
      </c>
      <c r="C2233" s="14">
        <v>24.18</v>
      </c>
      <c r="D2233" s="14">
        <v>23.72</v>
      </c>
      <c r="E2233" s="14">
        <v>23.44</v>
      </c>
      <c r="F2233">
        <v>1</v>
      </c>
      <c r="G2233">
        <v>1</v>
      </c>
    </row>
    <row r="2234" spans="1:7" ht="15.75" thickBot="1" x14ac:dyDescent="0.3">
      <c r="A2234" s="12" t="s">
        <v>38</v>
      </c>
      <c r="B2234" s="13">
        <v>45663</v>
      </c>
      <c r="C2234" s="14">
        <v>24.16</v>
      </c>
      <c r="D2234" s="14">
        <v>23.73</v>
      </c>
      <c r="E2234" s="14">
        <v>23.44</v>
      </c>
      <c r="F2234">
        <v>1</v>
      </c>
      <c r="G2234">
        <v>1</v>
      </c>
    </row>
    <row r="2235" spans="1:7" ht="15.75" thickBot="1" x14ac:dyDescent="0.3">
      <c r="A2235" s="12" t="s">
        <v>38</v>
      </c>
      <c r="B2235" s="13">
        <v>45664</v>
      </c>
      <c r="C2235" s="14">
        <v>24.13</v>
      </c>
      <c r="D2235" s="14">
        <v>23.73</v>
      </c>
      <c r="E2235" s="14">
        <v>23.44</v>
      </c>
      <c r="F2235">
        <v>1</v>
      </c>
      <c r="G2235">
        <v>1</v>
      </c>
    </row>
    <row r="2236" spans="1:7" ht="15.75" thickBot="1" x14ac:dyDescent="0.3">
      <c r="A2236" s="12" t="s">
        <v>38</v>
      </c>
      <c r="B2236" s="13">
        <v>45665</v>
      </c>
      <c r="C2236" s="14">
        <v>24.13</v>
      </c>
      <c r="D2236" s="14">
        <v>23.73</v>
      </c>
      <c r="E2236" s="14">
        <v>23.43</v>
      </c>
      <c r="F2236">
        <v>1</v>
      </c>
      <c r="G2236">
        <v>1</v>
      </c>
    </row>
    <row r="2237" spans="1:7" ht="15.75" thickBot="1" x14ac:dyDescent="0.3">
      <c r="A2237" s="12" t="s">
        <v>38</v>
      </c>
      <c r="B2237" s="13">
        <v>45666</v>
      </c>
      <c r="C2237" s="14">
        <v>24.11</v>
      </c>
      <c r="D2237" s="14">
        <v>23.73</v>
      </c>
      <c r="E2237" s="14">
        <v>23.43</v>
      </c>
      <c r="F2237">
        <v>1</v>
      </c>
      <c r="G2237">
        <v>1</v>
      </c>
    </row>
    <row r="2238" spans="1:7" ht="15.75" thickBot="1" x14ac:dyDescent="0.3">
      <c r="A2238" s="12" t="s">
        <v>38</v>
      </c>
      <c r="B2238" s="13">
        <v>45667</v>
      </c>
      <c r="C2238" s="14">
        <v>24.07</v>
      </c>
      <c r="D2238" s="14">
        <v>23.72</v>
      </c>
      <c r="E2238" s="14">
        <v>23.42</v>
      </c>
      <c r="F2238">
        <v>1</v>
      </c>
      <c r="G2238">
        <v>1</v>
      </c>
    </row>
    <row r="2239" spans="1:7" ht="15.75" thickBot="1" x14ac:dyDescent="0.3">
      <c r="A2239" s="12" t="s">
        <v>38</v>
      </c>
      <c r="B2239" s="13">
        <v>45670</v>
      </c>
      <c r="C2239" s="14">
        <v>24.05</v>
      </c>
      <c r="D2239" s="14">
        <v>23.72</v>
      </c>
      <c r="E2239" s="14">
        <v>23.42</v>
      </c>
      <c r="F2239">
        <v>1</v>
      </c>
      <c r="G2239">
        <v>1</v>
      </c>
    </row>
    <row r="2240" spans="1:7" ht="15.75" thickBot="1" x14ac:dyDescent="0.3">
      <c r="A2240" s="12" t="s">
        <v>19</v>
      </c>
      <c r="B2240" s="13">
        <v>45517</v>
      </c>
      <c r="C2240" s="14">
        <v>14.73</v>
      </c>
      <c r="D2240" s="14">
        <v>14.78</v>
      </c>
      <c r="E2240" s="14">
        <v>14.87</v>
      </c>
      <c r="F2240">
        <v>0</v>
      </c>
      <c r="G2240">
        <v>0</v>
      </c>
    </row>
    <row r="2241" spans="1:7" ht="15.75" thickBot="1" x14ac:dyDescent="0.3">
      <c r="A2241" s="12" t="s">
        <v>19</v>
      </c>
      <c r="B2241" s="13">
        <v>45518</v>
      </c>
      <c r="C2241" s="14">
        <v>14.71</v>
      </c>
      <c r="D2241" s="14">
        <v>14.78</v>
      </c>
      <c r="E2241" s="14">
        <v>14.86</v>
      </c>
      <c r="F2241">
        <v>0</v>
      </c>
      <c r="G2241">
        <v>0</v>
      </c>
    </row>
    <row r="2242" spans="1:7" ht="15.75" thickBot="1" x14ac:dyDescent="0.3">
      <c r="A2242" s="12" t="s">
        <v>19</v>
      </c>
      <c r="B2242" s="13">
        <v>45519</v>
      </c>
      <c r="C2242" s="14">
        <v>14.67</v>
      </c>
      <c r="D2242" s="14">
        <v>14.77</v>
      </c>
      <c r="E2242" s="14">
        <v>14.86</v>
      </c>
      <c r="F2242">
        <v>0</v>
      </c>
      <c r="G2242">
        <v>0</v>
      </c>
    </row>
    <row r="2243" spans="1:7" ht="15.75" thickBot="1" x14ac:dyDescent="0.3">
      <c r="A2243" s="12" t="s">
        <v>19</v>
      </c>
      <c r="B2243" s="13">
        <v>45520</v>
      </c>
      <c r="C2243" s="14">
        <v>14.63</v>
      </c>
      <c r="D2243" s="14">
        <v>14.76</v>
      </c>
      <c r="E2243" s="14">
        <v>14.86</v>
      </c>
      <c r="F2243">
        <v>0</v>
      </c>
      <c r="G2243">
        <v>0</v>
      </c>
    </row>
    <row r="2244" spans="1:7" ht="15.75" thickBot="1" x14ac:dyDescent="0.3">
      <c r="A2244" s="12" t="s">
        <v>19</v>
      </c>
      <c r="B2244" s="13">
        <v>45523</v>
      </c>
      <c r="C2244" s="14">
        <v>14.59</v>
      </c>
      <c r="D2244" s="14">
        <v>14.76</v>
      </c>
      <c r="E2244" s="14">
        <v>14.86</v>
      </c>
      <c r="F2244">
        <v>0</v>
      </c>
      <c r="G2244">
        <v>0</v>
      </c>
    </row>
    <row r="2245" spans="1:7" ht="15.75" thickBot="1" x14ac:dyDescent="0.3">
      <c r="A2245" s="12" t="s">
        <v>19</v>
      </c>
      <c r="B2245" s="13">
        <v>45524</v>
      </c>
      <c r="C2245" s="14">
        <v>14.58</v>
      </c>
      <c r="D2245" s="14">
        <v>14.75</v>
      </c>
      <c r="E2245" s="14">
        <v>14.86</v>
      </c>
      <c r="F2245">
        <v>0</v>
      </c>
      <c r="G2245">
        <v>0</v>
      </c>
    </row>
    <row r="2246" spans="1:7" ht="15.75" thickBot="1" x14ac:dyDescent="0.3">
      <c r="A2246" s="12" t="s">
        <v>19</v>
      </c>
      <c r="B2246" s="13">
        <v>45525</v>
      </c>
      <c r="C2246" s="14">
        <v>14.57</v>
      </c>
      <c r="D2246" s="14">
        <v>14.75</v>
      </c>
      <c r="E2246" s="14">
        <v>14.86</v>
      </c>
      <c r="F2246">
        <v>0</v>
      </c>
      <c r="G2246">
        <v>0</v>
      </c>
    </row>
    <row r="2247" spans="1:7" ht="15.75" thickBot="1" x14ac:dyDescent="0.3">
      <c r="A2247" s="12" t="s">
        <v>19</v>
      </c>
      <c r="B2247" s="13">
        <v>45526</v>
      </c>
      <c r="C2247" s="14">
        <v>14.58</v>
      </c>
      <c r="D2247" s="14">
        <v>14.75</v>
      </c>
      <c r="E2247" s="14">
        <v>14.86</v>
      </c>
      <c r="F2247">
        <v>0</v>
      </c>
      <c r="G2247">
        <v>0</v>
      </c>
    </row>
    <row r="2248" spans="1:7" ht="15.75" thickBot="1" x14ac:dyDescent="0.3">
      <c r="A2248" s="12" t="s">
        <v>19</v>
      </c>
      <c r="B2248" s="13">
        <v>45527</v>
      </c>
      <c r="C2248" s="14">
        <v>14.59</v>
      </c>
      <c r="D2248" s="14">
        <v>14.74</v>
      </c>
      <c r="E2248" s="14">
        <v>14.86</v>
      </c>
      <c r="F2248">
        <v>0</v>
      </c>
      <c r="G2248">
        <v>0</v>
      </c>
    </row>
    <row r="2249" spans="1:7" ht="15.75" thickBot="1" x14ac:dyDescent="0.3">
      <c r="A2249" s="12" t="s">
        <v>19</v>
      </c>
      <c r="B2249" s="13">
        <v>45530</v>
      </c>
      <c r="C2249" s="14">
        <v>14.57</v>
      </c>
      <c r="D2249" s="14">
        <v>14.74</v>
      </c>
      <c r="E2249" s="14">
        <v>14.86</v>
      </c>
      <c r="F2249">
        <v>0</v>
      </c>
      <c r="G2249">
        <v>0</v>
      </c>
    </row>
    <row r="2250" spans="1:7" ht="15.75" thickBot="1" x14ac:dyDescent="0.3">
      <c r="A2250" s="12" t="s">
        <v>19</v>
      </c>
      <c r="B2250" s="13">
        <v>45531</v>
      </c>
      <c r="C2250" s="14">
        <v>14.56</v>
      </c>
      <c r="D2250" s="14">
        <v>14.73</v>
      </c>
      <c r="E2250" s="14">
        <v>14.86</v>
      </c>
      <c r="F2250">
        <v>0</v>
      </c>
      <c r="G2250">
        <v>0</v>
      </c>
    </row>
    <row r="2251" spans="1:7" ht="15.75" thickBot="1" x14ac:dyDescent="0.3">
      <c r="A2251" s="12" t="s">
        <v>19</v>
      </c>
      <c r="B2251" s="13">
        <v>45532</v>
      </c>
      <c r="C2251" s="14">
        <v>14.55</v>
      </c>
      <c r="D2251" s="14">
        <v>14.73</v>
      </c>
      <c r="E2251" s="14">
        <v>14.86</v>
      </c>
      <c r="F2251">
        <v>0</v>
      </c>
      <c r="G2251">
        <v>0</v>
      </c>
    </row>
    <row r="2252" spans="1:7" ht="15.75" thickBot="1" x14ac:dyDescent="0.3">
      <c r="A2252" s="12" t="s">
        <v>19</v>
      </c>
      <c r="B2252" s="13">
        <v>45533</v>
      </c>
      <c r="C2252" s="14">
        <v>14.55</v>
      </c>
      <c r="D2252" s="14">
        <v>14.72</v>
      </c>
      <c r="E2252" s="14">
        <v>14.86</v>
      </c>
      <c r="F2252">
        <v>0</v>
      </c>
      <c r="G2252">
        <v>0</v>
      </c>
    </row>
    <row r="2253" spans="1:7" ht="15.75" thickBot="1" x14ac:dyDescent="0.3">
      <c r="A2253" s="12" t="s">
        <v>19</v>
      </c>
      <c r="B2253" s="13">
        <v>45534</v>
      </c>
      <c r="C2253" s="14">
        <v>14.56</v>
      </c>
      <c r="D2253" s="14">
        <v>14.72</v>
      </c>
      <c r="E2253" s="14">
        <v>14.85</v>
      </c>
      <c r="F2253">
        <v>0</v>
      </c>
      <c r="G2253">
        <v>0</v>
      </c>
    </row>
    <row r="2254" spans="1:7" ht="15.75" thickBot="1" x14ac:dyDescent="0.3">
      <c r="A2254" s="12" t="s">
        <v>19</v>
      </c>
      <c r="B2254" s="13">
        <v>45539</v>
      </c>
      <c r="C2254" s="14">
        <v>14.59</v>
      </c>
      <c r="D2254" s="14">
        <v>14.72</v>
      </c>
      <c r="E2254" s="14">
        <v>14.85</v>
      </c>
      <c r="F2254">
        <v>0</v>
      </c>
      <c r="G2254">
        <v>0</v>
      </c>
    </row>
    <row r="2255" spans="1:7" ht="15.75" thickBot="1" x14ac:dyDescent="0.3">
      <c r="A2255" s="12" t="s">
        <v>19</v>
      </c>
      <c r="B2255" s="13">
        <v>45540</v>
      </c>
      <c r="C2255" s="14">
        <v>14.6</v>
      </c>
      <c r="D2255" s="14">
        <v>14.72</v>
      </c>
      <c r="E2255" s="14">
        <v>14.85</v>
      </c>
      <c r="F2255">
        <v>0</v>
      </c>
      <c r="G2255">
        <v>0</v>
      </c>
    </row>
    <row r="2256" spans="1:7" ht="15.75" thickBot="1" x14ac:dyDescent="0.3">
      <c r="A2256" s="12" t="s">
        <v>19</v>
      </c>
      <c r="B2256" s="13">
        <v>45541</v>
      </c>
      <c r="C2256" s="14">
        <v>14.63</v>
      </c>
      <c r="D2256" s="14">
        <v>14.72</v>
      </c>
      <c r="E2256" s="14">
        <v>14.85</v>
      </c>
      <c r="F2256">
        <v>0</v>
      </c>
      <c r="G2256">
        <v>0</v>
      </c>
    </row>
    <row r="2257" spans="1:7" ht="15.75" thickBot="1" x14ac:dyDescent="0.3">
      <c r="A2257" s="12" t="s">
        <v>19</v>
      </c>
      <c r="B2257" s="13">
        <v>45544</v>
      </c>
      <c r="C2257" s="14">
        <v>14.66</v>
      </c>
      <c r="D2257" s="14">
        <v>14.73</v>
      </c>
      <c r="E2257" s="14">
        <v>14.85</v>
      </c>
      <c r="F2257">
        <v>0</v>
      </c>
      <c r="G2257">
        <v>0</v>
      </c>
    </row>
    <row r="2258" spans="1:7" ht="15.75" thickBot="1" x14ac:dyDescent="0.3">
      <c r="A2258" s="12" t="s">
        <v>19</v>
      </c>
      <c r="B2258" s="13">
        <v>45545</v>
      </c>
      <c r="C2258" s="14">
        <v>14.69</v>
      </c>
      <c r="D2258" s="14">
        <v>14.74</v>
      </c>
      <c r="E2258" s="14">
        <v>14.85</v>
      </c>
      <c r="F2258">
        <v>0</v>
      </c>
      <c r="G2258">
        <v>0</v>
      </c>
    </row>
    <row r="2259" spans="1:7" ht="15.75" thickBot="1" x14ac:dyDescent="0.3">
      <c r="A2259" s="12" t="s">
        <v>19</v>
      </c>
      <c r="B2259" s="13">
        <v>45546</v>
      </c>
      <c r="C2259" s="14">
        <v>14.72</v>
      </c>
      <c r="D2259" s="14">
        <v>14.75</v>
      </c>
      <c r="E2259" s="14">
        <v>14.85</v>
      </c>
      <c r="F2259">
        <v>0</v>
      </c>
      <c r="G2259">
        <v>0</v>
      </c>
    </row>
    <row r="2260" spans="1:7" ht="15.75" thickBot="1" x14ac:dyDescent="0.3">
      <c r="A2260" s="12" t="s">
        <v>19</v>
      </c>
      <c r="B2260" s="13">
        <v>45547</v>
      </c>
      <c r="C2260" s="14">
        <v>14.75</v>
      </c>
      <c r="D2260" s="14">
        <v>14.76</v>
      </c>
      <c r="E2260" s="14">
        <v>14.85</v>
      </c>
      <c r="F2260">
        <v>0</v>
      </c>
      <c r="G2260">
        <v>0</v>
      </c>
    </row>
    <row r="2261" spans="1:7" ht="15.75" thickBot="1" x14ac:dyDescent="0.3">
      <c r="A2261" s="12" t="s">
        <v>19</v>
      </c>
      <c r="B2261" s="13">
        <v>45548</v>
      </c>
      <c r="C2261" s="14">
        <v>14.79</v>
      </c>
      <c r="D2261" s="14">
        <v>14.77</v>
      </c>
      <c r="E2261" s="14">
        <v>14.86</v>
      </c>
      <c r="F2261">
        <v>0</v>
      </c>
      <c r="G2261">
        <v>0</v>
      </c>
    </row>
    <row r="2262" spans="1:7" ht="15.75" thickBot="1" x14ac:dyDescent="0.3">
      <c r="A2262" s="12" t="s">
        <v>19</v>
      </c>
      <c r="B2262" s="13">
        <v>45551</v>
      </c>
      <c r="C2262" s="14">
        <v>14.83</v>
      </c>
      <c r="D2262" s="14">
        <v>14.77</v>
      </c>
      <c r="E2262" s="14">
        <v>14.86</v>
      </c>
      <c r="F2262">
        <v>0</v>
      </c>
      <c r="G2262">
        <v>0</v>
      </c>
    </row>
    <row r="2263" spans="1:7" ht="15.75" thickBot="1" x14ac:dyDescent="0.3">
      <c r="A2263" s="12" t="s">
        <v>19</v>
      </c>
      <c r="B2263" s="13">
        <v>45552</v>
      </c>
      <c r="C2263" s="14">
        <v>14.86</v>
      </c>
      <c r="D2263" s="14">
        <v>14.78</v>
      </c>
      <c r="E2263" s="14">
        <v>14.87</v>
      </c>
      <c r="F2263">
        <v>0</v>
      </c>
      <c r="G2263">
        <v>0</v>
      </c>
    </row>
    <row r="2264" spans="1:7" ht="15.75" thickBot="1" x14ac:dyDescent="0.3">
      <c r="A2264" s="12" t="s">
        <v>19</v>
      </c>
      <c r="B2264" s="13">
        <v>45553</v>
      </c>
      <c r="C2264" s="14">
        <v>14.89</v>
      </c>
      <c r="D2264" s="14">
        <v>14.79</v>
      </c>
      <c r="E2264" s="14">
        <v>14.87</v>
      </c>
      <c r="F2264">
        <v>0</v>
      </c>
      <c r="G2264">
        <v>0</v>
      </c>
    </row>
    <row r="2265" spans="1:7" ht="15.75" thickBot="1" x14ac:dyDescent="0.3">
      <c r="A2265" s="12" t="s">
        <v>19</v>
      </c>
      <c r="B2265" s="13">
        <v>45554</v>
      </c>
      <c r="C2265" s="14">
        <v>14.92</v>
      </c>
      <c r="D2265" s="14">
        <v>14.79</v>
      </c>
      <c r="E2265" s="14">
        <v>14.87</v>
      </c>
      <c r="F2265">
        <v>0</v>
      </c>
      <c r="G2265">
        <v>0</v>
      </c>
    </row>
    <row r="2266" spans="1:7" ht="15.75" thickBot="1" x14ac:dyDescent="0.3">
      <c r="A2266" s="12" t="s">
        <v>19</v>
      </c>
      <c r="B2266" s="13">
        <v>45555</v>
      </c>
      <c r="C2266" s="14">
        <v>14.93</v>
      </c>
      <c r="D2266" s="14">
        <v>14.8</v>
      </c>
      <c r="E2266" s="14">
        <v>14.87</v>
      </c>
      <c r="F2266">
        <v>0</v>
      </c>
      <c r="G2266">
        <v>0</v>
      </c>
    </row>
    <row r="2267" spans="1:7" ht="15.75" thickBot="1" x14ac:dyDescent="0.3">
      <c r="A2267" s="12" t="s">
        <v>19</v>
      </c>
      <c r="B2267" s="13">
        <v>45558</v>
      </c>
      <c r="C2267" s="14">
        <v>14.94</v>
      </c>
      <c r="D2267" s="14">
        <v>14.81</v>
      </c>
      <c r="E2267" s="14">
        <v>14.87</v>
      </c>
      <c r="F2267">
        <v>0</v>
      </c>
      <c r="G2267">
        <v>0</v>
      </c>
    </row>
    <row r="2268" spans="1:7" ht="15.75" thickBot="1" x14ac:dyDescent="0.3">
      <c r="A2268" s="12" t="s">
        <v>19</v>
      </c>
      <c r="B2268" s="13">
        <v>45559</v>
      </c>
      <c r="C2268" s="14">
        <v>14.96</v>
      </c>
      <c r="D2268" s="14">
        <v>14.81</v>
      </c>
      <c r="E2268" s="14">
        <v>14.87</v>
      </c>
      <c r="F2268">
        <v>0</v>
      </c>
      <c r="G2268">
        <v>0</v>
      </c>
    </row>
    <row r="2269" spans="1:7" ht="15.75" thickBot="1" x14ac:dyDescent="0.3">
      <c r="A2269" s="12" t="s">
        <v>19</v>
      </c>
      <c r="B2269" s="13">
        <v>45560</v>
      </c>
      <c r="C2269" s="14">
        <v>15</v>
      </c>
      <c r="D2269" s="14">
        <v>14.83</v>
      </c>
      <c r="E2269" s="14">
        <v>14.87</v>
      </c>
      <c r="F2269">
        <v>0</v>
      </c>
      <c r="G2269">
        <v>0</v>
      </c>
    </row>
    <row r="2270" spans="1:7" ht="15.75" thickBot="1" x14ac:dyDescent="0.3">
      <c r="A2270" s="12" t="s">
        <v>19</v>
      </c>
      <c r="B2270" s="13">
        <v>45561</v>
      </c>
      <c r="C2270" s="14">
        <v>15.09</v>
      </c>
      <c r="D2270" s="14">
        <v>14.87</v>
      </c>
      <c r="E2270" s="14">
        <v>14.88</v>
      </c>
      <c r="F2270">
        <v>0</v>
      </c>
      <c r="G2270">
        <v>0</v>
      </c>
    </row>
    <row r="2271" spans="1:7" ht="15.75" thickBot="1" x14ac:dyDescent="0.3">
      <c r="A2271" s="12" t="s">
        <v>19</v>
      </c>
      <c r="B2271" s="13">
        <v>45562</v>
      </c>
      <c r="C2271" s="14">
        <v>15.2</v>
      </c>
      <c r="D2271" s="14">
        <v>14.91</v>
      </c>
      <c r="E2271" s="14">
        <v>14.89</v>
      </c>
      <c r="F2271">
        <v>1</v>
      </c>
      <c r="G2271">
        <v>1</v>
      </c>
    </row>
    <row r="2272" spans="1:7" ht="15.75" thickBot="1" x14ac:dyDescent="0.3">
      <c r="A2272" s="12" t="s">
        <v>19</v>
      </c>
      <c r="B2272" s="13">
        <v>45565</v>
      </c>
      <c r="C2272" s="14">
        <v>15.31</v>
      </c>
      <c r="D2272" s="14">
        <v>14.95</v>
      </c>
      <c r="E2272" s="14">
        <v>14.9</v>
      </c>
      <c r="F2272">
        <v>1</v>
      </c>
      <c r="G2272">
        <v>1</v>
      </c>
    </row>
    <row r="2273" spans="1:7" ht="15.75" thickBot="1" x14ac:dyDescent="0.3">
      <c r="A2273" s="12" t="s">
        <v>19</v>
      </c>
      <c r="B2273" s="13">
        <v>45566</v>
      </c>
      <c r="C2273" s="14">
        <v>15.42</v>
      </c>
      <c r="D2273" s="14">
        <v>14.99</v>
      </c>
      <c r="E2273" s="14">
        <v>14.91</v>
      </c>
      <c r="F2273">
        <v>1</v>
      </c>
      <c r="G2273">
        <v>1</v>
      </c>
    </row>
    <row r="2274" spans="1:7" ht="15.75" thickBot="1" x14ac:dyDescent="0.3">
      <c r="A2274" s="12" t="s">
        <v>19</v>
      </c>
      <c r="B2274" s="13">
        <v>45567</v>
      </c>
      <c r="C2274" s="14">
        <v>15.56</v>
      </c>
      <c r="D2274" s="14">
        <v>15.03</v>
      </c>
      <c r="E2274" s="14">
        <v>14.92</v>
      </c>
      <c r="F2274">
        <v>1</v>
      </c>
      <c r="G2274">
        <v>1</v>
      </c>
    </row>
    <row r="2275" spans="1:7" ht="15.75" thickBot="1" x14ac:dyDescent="0.3">
      <c r="A2275" s="12" t="s">
        <v>19</v>
      </c>
      <c r="B2275" s="13">
        <v>45568</v>
      </c>
      <c r="C2275" s="14">
        <v>15.7</v>
      </c>
      <c r="D2275" s="14">
        <v>15.08</v>
      </c>
      <c r="E2275" s="14">
        <v>14.93</v>
      </c>
      <c r="F2275">
        <v>1</v>
      </c>
      <c r="G2275">
        <v>1</v>
      </c>
    </row>
    <row r="2276" spans="1:7" ht="15.75" thickBot="1" x14ac:dyDescent="0.3">
      <c r="A2276" s="12" t="s">
        <v>19</v>
      </c>
      <c r="B2276" s="13">
        <v>45569</v>
      </c>
      <c r="C2276" s="14">
        <v>15.83</v>
      </c>
      <c r="D2276" s="14">
        <v>15.13</v>
      </c>
      <c r="E2276" s="14">
        <v>14.94</v>
      </c>
      <c r="F2276">
        <v>1</v>
      </c>
      <c r="G2276">
        <v>1</v>
      </c>
    </row>
    <row r="2277" spans="1:7" ht="15.75" thickBot="1" x14ac:dyDescent="0.3">
      <c r="A2277" s="12" t="s">
        <v>19</v>
      </c>
      <c r="B2277" s="13">
        <v>45572</v>
      </c>
      <c r="C2277" s="14">
        <v>15.97</v>
      </c>
      <c r="D2277" s="14">
        <v>15.18</v>
      </c>
      <c r="E2277" s="14">
        <v>14.95</v>
      </c>
      <c r="F2277">
        <v>1</v>
      </c>
      <c r="G2277">
        <v>1</v>
      </c>
    </row>
    <row r="2278" spans="1:7" ht="15.75" thickBot="1" x14ac:dyDescent="0.3">
      <c r="A2278" s="12" t="s">
        <v>19</v>
      </c>
      <c r="B2278" s="13">
        <v>45573</v>
      </c>
      <c r="C2278" s="14">
        <v>16.11</v>
      </c>
      <c r="D2278" s="14">
        <v>15.23</v>
      </c>
      <c r="E2278" s="14">
        <v>14.96</v>
      </c>
      <c r="F2278">
        <v>1</v>
      </c>
      <c r="G2278">
        <v>1</v>
      </c>
    </row>
    <row r="2279" spans="1:7" ht="15.75" thickBot="1" x14ac:dyDescent="0.3">
      <c r="A2279" s="12" t="s">
        <v>19</v>
      </c>
      <c r="B2279" s="13">
        <v>45574</v>
      </c>
      <c r="C2279" s="14">
        <v>16.239999999999998</v>
      </c>
      <c r="D2279" s="14">
        <v>15.28</v>
      </c>
      <c r="E2279" s="14">
        <v>14.97</v>
      </c>
      <c r="F2279">
        <v>1</v>
      </c>
      <c r="G2279">
        <v>1</v>
      </c>
    </row>
    <row r="2280" spans="1:7" ht="15.75" thickBot="1" x14ac:dyDescent="0.3">
      <c r="A2280" s="12" t="s">
        <v>19</v>
      </c>
      <c r="B2280" s="13">
        <v>45575</v>
      </c>
      <c r="C2280" s="14">
        <v>16.36</v>
      </c>
      <c r="D2280" s="14">
        <v>15.33</v>
      </c>
      <c r="E2280" s="14">
        <v>14.98</v>
      </c>
      <c r="F2280">
        <v>1</v>
      </c>
      <c r="G2280">
        <v>1</v>
      </c>
    </row>
    <row r="2281" spans="1:7" ht="15.75" thickBot="1" x14ac:dyDescent="0.3">
      <c r="A2281" s="12" t="s">
        <v>19</v>
      </c>
      <c r="B2281" s="13">
        <v>45576</v>
      </c>
      <c r="C2281" s="14">
        <v>16.48</v>
      </c>
      <c r="D2281" s="14">
        <v>15.38</v>
      </c>
      <c r="E2281" s="14">
        <v>15</v>
      </c>
      <c r="F2281">
        <v>1</v>
      </c>
      <c r="G2281">
        <v>1</v>
      </c>
    </row>
    <row r="2282" spans="1:7" ht="15.75" thickBot="1" x14ac:dyDescent="0.3">
      <c r="A2282" s="12" t="s">
        <v>19</v>
      </c>
      <c r="B2282" s="13">
        <v>45579</v>
      </c>
      <c r="C2282" s="14">
        <v>16.600000000000001</v>
      </c>
      <c r="D2282" s="14">
        <v>15.43</v>
      </c>
      <c r="E2282" s="14">
        <v>15.01</v>
      </c>
      <c r="F2282">
        <v>1</v>
      </c>
      <c r="G2282">
        <v>1</v>
      </c>
    </row>
    <row r="2283" spans="1:7" ht="15.75" thickBot="1" x14ac:dyDescent="0.3">
      <c r="A2283" s="12" t="s">
        <v>19</v>
      </c>
      <c r="B2283" s="13">
        <v>45580</v>
      </c>
      <c r="C2283" s="14">
        <v>16.72</v>
      </c>
      <c r="D2283" s="14">
        <v>15.49</v>
      </c>
      <c r="E2283" s="14">
        <v>15.03</v>
      </c>
      <c r="F2283">
        <v>1</v>
      </c>
      <c r="G2283">
        <v>1</v>
      </c>
    </row>
    <row r="2284" spans="1:7" ht="15.75" thickBot="1" x14ac:dyDescent="0.3">
      <c r="A2284" s="12" t="s">
        <v>19</v>
      </c>
      <c r="B2284" s="13">
        <v>45581</v>
      </c>
      <c r="C2284" s="14">
        <v>16.829999999999998</v>
      </c>
      <c r="D2284" s="14">
        <v>15.56</v>
      </c>
      <c r="E2284" s="14">
        <v>15.04</v>
      </c>
      <c r="F2284">
        <v>1</v>
      </c>
      <c r="G2284">
        <v>1</v>
      </c>
    </row>
    <row r="2285" spans="1:7" ht="15.75" thickBot="1" x14ac:dyDescent="0.3">
      <c r="A2285" s="12" t="s">
        <v>19</v>
      </c>
      <c r="B2285" s="13">
        <v>45582</v>
      </c>
      <c r="C2285" s="14">
        <v>16.97</v>
      </c>
      <c r="D2285" s="14">
        <v>15.63</v>
      </c>
      <c r="E2285" s="14">
        <v>15.06</v>
      </c>
      <c r="F2285">
        <v>1</v>
      </c>
      <c r="G2285">
        <v>1</v>
      </c>
    </row>
    <row r="2286" spans="1:7" ht="15.75" thickBot="1" x14ac:dyDescent="0.3">
      <c r="A2286" s="12" t="s">
        <v>19</v>
      </c>
      <c r="B2286" s="13">
        <v>45583</v>
      </c>
      <c r="C2286" s="14">
        <v>17.100000000000001</v>
      </c>
      <c r="D2286" s="14">
        <v>15.7</v>
      </c>
      <c r="E2286" s="14">
        <v>15.08</v>
      </c>
      <c r="F2286">
        <v>1</v>
      </c>
      <c r="G2286">
        <v>1</v>
      </c>
    </row>
    <row r="2287" spans="1:7" ht="15.75" thickBot="1" x14ac:dyDescent="0.3">
      <c r="A2287" s="12" t="s">
        <v>19</v>
      </c>
      <c r="B2287" s="13">
        <v>45586</v>
      </c>
      <c r="C2287" s="14">
        <v>17.22</v>
      </c>
      <c r="D2287" s="14">
        <v>15.77</v>
      </c>
      <c r="E2287" s="14">
        <v>15.09</v>
      </c>
      <c r="F2287">
        <v>1</v>
      </c>
      <c r="G2287">
        <v>1</v>
      </c>
    </row>
    <row r="2288" spans="1:7" ht="15.75" thickBot="1" x14ac:dyDescent="0.3">
      <c r="A2288" s="12" t="s">
        <v>19</v>
      </c>
      <c r="B2288" s="13">
        <v>45587</v>
      </c>
      <c r="C2288" s="14">
        <v>17.309999999999999</v>
      </c>
      <c r="D2288" s="14">
        <v>15.83</v>
      </c>
      <c r="E2288" s="14">
        <v>15.11</v>
      </c>
      <c r="F2288">
        <v>1</v>
      </c>
      <c r="G2288">
        <v>1</v>
      </c>
    </row>
    <row r="2289" spans="1:7" ht="15.75" thickBot="1" x14ac:dyDescent="0.3">
      <c r="A2289" s="12" t="s">
        <v>19</v>
      </c>
      <c r="B2289" s="13">
        <v>45588</v>
      </c>
      <c r="C2289" s="14">
        <v>17.41</v>
      </c>
      <c r="D2289" s="14">
        <v>15.89</v>
      </c>
      <c r="E2289" s="14">
        <v>15.13</v>
      </c>
      <c r="F2289">
        <v>1</v>
      </c>
      <c r="G2289">
        <v>1</v>
      </c>
    </row>
    <row r="2290" spans="1:7" ht="15.75" thickBot="1" x14ac:dyDescent="0.3">
      <c r="A2290" s="12" t="s">
        <v>19</v>
      </c>
      <c r="B2290" s="13">
        <v>45589</v>
      </c>
      <c r="C2290" s="14">
        <v>17.43</v>
      </c>
      <c r="D2290" s="14">
        <v>15.95</v>
      </c>
      <c r="E2290" s="14">
        <v>15.14</v>
      </c>
      <c r="F2290">
        <v>1</v>
      </c>
      <c r="G2290">
        <v>1</v>
      </c>
    </row>
    <row r="2291" spans="1:7" ht="15.75" thickBot="1" x14ac:dyDescent="0.3">
      <c r="A2291" s="12" t="s">
        <v>19</v>
      </c>
      <c r="B2291" s="13">
        <v>45590</v>
      </c>
      <c r="C2291" s="14">
        <v>17.440000000000001</v>
      </c>
      <c r="D2291" s="14">
        <v>16</v>
      </c>
      <c r="E2291" s="14">
        <v>15.15</v>
      </c>
      <c r="F2291">
        <v>1</v>
      </c>
      <c r="G2291">
        <v>1</v>
      </c>
    </row>
    <row r="2292" spans="1:7" ht="15.75" thickBot="1" x14ac:dyDescent="0.3">
      <c r="A2292" s="12" t="s">
        <v>19</v>
      </c>
      <c r="B2292" s="13">
        <v>45593</v>
      </c>
      <c r="C2292" s="14">
        <v>17.440000000000001</v>
      </c>
      <c r="D2292" s="14">
        <v>16.059999999999999</v>
      </c>
      <c r="E2292" s="14">
        <v>15.17</v>
      </c>
      <c r="F2292">
        <v>1</v>
      </c>
      <c r="G2292">
        <v>1</v>
      </c>
    </row>
    <row r="2293" spans="1:7" ht="15.75" thickBot="1" x14ac:dyDescent="0.3">
      <c r="A2293" s="12" t="s">
        <v>19</v>
      </c>
      <c r="B2293" s="13">
        <v>45594</v>
      </c>
      <c r="C2293" s="14">
        <v>17.440000000000001</v>
      </c>
      <c r="D2293" s="14">
        <v>16.11</v>
      </c>
      <c r="E2293" s="14">
        <v>15.18</v>
      </c>
      <c r="F2293">
        <v>1</v>
      </c>
      <c r="G2293">
        <v>1</v>
      </c>
    </row>
    <row r="2294" spans="1:7" ht="15.75" thickBot="1" x14ac:dyDescent="0.3">
      <c r="A2294" s="12" t="s">
        <v>19</v>
      </c>
      <c r="B2294" s="13">
        <v>45595</v>
      </c>
      <c r="C2294" s="14">
        <v>17.43</v>
      </c>
      <c r="D2294" s="14">
        <v>16.16</v>
      </c>
      <c r="E2294" s="14">
        <v>15.19</v>
      </c>
      <c r="F2294">
        <v>1</v>
      </c>
      <c r="G2294">
        <v>1</v>
      </c>
    </row>
    <row r="2295" spans="1:7" ht="15.75" thickBot="1" x14ac:dyDescent="0.3">
      <c r="A2295" s="12" t="s">
        <v>19</v>
      </c>
      <c r="B2295" s="13">
        <v>45596</v>
      </c>
      <c r="C2295" s="14">
        <v>17.420000000000002</v>
      </c>
      <c r="D2295" s="14">
        <v>16.22</v>
      </c>
      <c r="E2295" s="14">
        <v>15.2</v>
      </c>
      <c r="F2295">
        <v>1</v>
      </c>
      <c r="G2295">
        <v>1</v>
      </c>
    </row>
    <row r="2296" spans="1:7" ht="15.75" thickBot="1" x14ac:dyDescent="0.3">
      <c r="A2296" s="12" t="s">
        <v>19</v>
      </c>
      <c r="B2296" s="13">
        <v>45597</v>
      </c>
      <c r="C2296" s="14">
        <v>17.41</v>
      </c>
      <c r="D2296" s="14">
        <v>16.260000000000002</v>
      </c>
      <c r="E2296" s="14">
        <v>15.21</v>
      </c>
      <c r="F2296">
        <v>1</v>
      </c>
      <c r="G2296">
        <v>1</v>
      </c>
    </row>
    <row r="2297" spans="1:7" ht="15.75" thickBot="1" x14ac:dyDescent="0.3">
      <c r="A2297" s="12" t="s">
        <v>19</v>
      </c>
      <c r="B2297" s="13">
        <v>45600</v>
      </c>
      <c r="C2297" s="14">
        <v>17.36</v>
      </c>
      <c r="D2297" s="14">
        <v>16.29</v>
      </c>
      <c r="E2297" s="14">
        <v>15.22</v>
      </c>
      <c r="F2297">
        <v>1</v>
      </c>
      <c r="G2297">
        <v>1</v>
      </c>
    </row>
    <row r="2298" spans="1:7" ht="15.75" thickBot="1" x14ac:dyDescent="0.3">
      <c r="A2298" s="12" t="s">
        <v>19</v>
      </c>
      <c r="B2298" s="13">
        <v>45601</v>
      </c>
      <c r="C2298" s="14">
        <v>17.309999999999999</v>
      </c>
      <c r="D2298" s="14">
        <v>16.32</v>
      </c>
      <c r="E2298" s="14">
        <v>15.23</v>
      </c>
      <c r="F2298">
        <v>1</v>
      </c>
      <c r="G2298">
        <v>1</v>
      </c>
    </row>
    <row r="2299" spans="1:7" ht="15.75" thickBot="1" x14ac:dyDescent="0.3">
      <c r="A2299" s="12" t="s">
        <v>19</v>
      </c>
      <c r="B2299" s="13">
        <v>45602</v>
      </c>
      <c r="C2299" s="14">
        <v>17.28</v>
      </c>
      <c r="D2299" s="14">
        <v>16.37</v>
      </c>
      <c r="E2299" s="14">
        <v>15.24</v>
      </c>
      <c r="F2299">
        <v>1</v>
      </c>
      <c r="G2299">
        <v>1</v>
      </c>
    </row>
    <row r="2300" spans="1:7" ht="15.75" thickBot="1" x14ac:dyDescent="0.3">
      <c r="A2300" s="12" t="s">
        <v>19</v>
      </c>
      <c r="B2300" s="13">
        <v>45603</v>
      </c>
      <c r="C2300" s="14">
        <v>17.239999999999998</v>
      </c>
      <c r="D2300" s="14">
        <v>16.41</v>
      </c>
      <c r="E2300" s="14">
        <v>15.25</v>
      </c>
      <c r="F2300">
        <v>1</v>
      </c>
      <c r="G2300">
        <v>1</v>
      </c>
    </row>
    <row r="2301" spans="1:7" ht="15.75" thickBot="1" x14ac:dyDescent="0.3">
      <c r="A2301" s="12" t="s">
        <v>19</v>
      </c>
      <c r="B2301" s="13">
        <v>45604</v>
      </c>
      <c r="C2301" s="14">
        <v>17.2</v>
      </c>
      <c r="D2301" s="14">
        <v>16.440000000000001</v>
      </c>
      <c r="E2301" s="14">
        <v>15.26</v>
      </c>
      <c r="F2301">
        <v>1</v>
      </c>
      <c r="G2301">
        <v>1</v>
      </c>
    </row>
    <row r="2302" spans="1:7" ht="15.75" thickBot="1" x14ac:dyDescent="0.3">
      <c r="A2302" s="12" t="s">
        <v>19</v>
      </c>
      <c r="B2302" s="13">
        <v>45607</v>
      </c>
      <c r="C2302" s="14">
        <v>17.14</v>
      </c>
      <c r="D2302" s="14">
        <v>16.47</v>
      </c>
      <c r="E2302" s="14">
        <v>15.27</v>
      </c>
      <c r="F2302">
        <v>1</v>
      </c>
      <c r="G2302">
        <v>1</v>
      </c>
    </row>
    <row r="2303" spans="1:7" ht="15.75" thickBot="1" x14ac:dyDescent="0.3">
      <c r="A2303" s="12" t="s">
        <v>19</v>
      </c>
      <c r="B2303" s="13">
        <v>45608</v>
      </c>
      <c r="C2303" s="14">
        <v>17.07</v>
      </c>
      <c r="D2303" s="14">
        <v>16.489999999999998</v>
      </c>
      <c r="E2303" s="14">
        <v>15.28</v>
      </c>
      <c r="F2303">
        <v>1</v>
      </c>
      <c r="G2303">
        <v>1</v>
      </c>
    </row>
    <row r="2304" spans="1:7" ht="15.75" thickBot="1" x14ac:dyDescent="0.3">
      <c r="A2304" s="12" t="s">
        <v>19</v>
      </c>
      <c r="B2304" s="13">
        <v>45609</v>
      </c>
      <c r="C2304" s="14">
        <v>17</v>
      </c>
      <c r="D2304" s="14">
        <v>16.52</v>
      </c>
      <c r="E2304" s="14">
        <v>15.29</v>
      </c>
      <c r="F2304">
        <v>1</v>
      </c>
      <c r="G2304">
        <v>1</v>
      </c>
    </row>
    <row r="2305" spans="1:7" ht="15.75" thickBot="1" x14ac:dyDescent="0.3">
      <c r="A2305" s="12" t="s">
        <v>19</v>
      </c>
      <c r="B2305" s="13">
        <v>45610</v>
      </c>
      <c r="C2305" s="14">
        <v>16.899999999999999</v>
      </c>
      <c r="D2305" s="14">
        <v>16.54</v>
      </c>
      <c r="E2305" s="14">
        <v>15.29</v>
      </c>
      <c r="F2305">
        <v>1</v>
      </c>
      <c r="G2305">
        <v>1</v>
      </c>
    </row>
    <row r="2306" spans="1:7" ht="15.75" thickBot="1" x14ac:dyDescent="0.3">
      <c r="A2306" s="12" t="s">
        <v>19</v>
      </c>
      <c r="B2306" s="13">
        <v>45611</v>
      </c>
      <c r="C2306" s="14">
        <v>16.79</v>
      </c>
      <c r="D2306" s="14">
        <v>16.559999999999999</v>
      </c>
      <c r="E2306" s="14">
        <v>15.3</v>
      </c>
      <c r="F2306">
        <v>1</v>
      </c>
      <c r="G2306">
        <v>1</v>
      </c>
    </row>
    <row r="2307" spans="1:7" ht="15.75" thickBot="1" x14ac:dyDescent="0.3">
      <c r="A2307" s="12" t="s">
        <v>19</v>
      </c>
      <c r="B2307" s="13">
        <v>45614</v>
      </c>
      <c r="C2307" s="14">
        <v>16.71</v>
      </c>
      <c r="D2307" s="14">
        <v>16.59</v>
      </c>
      <c r="E2307" s="14">
        <v>15.31</v>
      </c>
      <c r="F2307">
        <v>1</v>
      </c>
      <c r="G2307">
        <v>1</v>
      </c>
    </row>
    <row r="2308" spans="1:7" ht="15.75" thickBot="1" x14ac:dyDescent="0.3">
      <c r="A2308" s="12" t="s">
        <v>19</v>
      </c>
      <c r="B2308" s="13">
        <v>45615</v>
      </c>
      <c r="C2308" s="14">
        <v>16.64</v>
      </c>
      <c r="D2308" s="14">
        <v>16.61</v>
      </c>
      <c r="E2308" s="14">
        <v>15.32</v>
      </c>
      <c r="F2308">
        <v>1</v>
      </c>
      <c r="G2308">
        <v>1</v>
      </c>
    </row>
    <row r="2309" spans="1:7" ht="15.75" thickBot="1" x14ac:dyDescent="0.3">
      <c r="A2309" s="12" t="s">
        <v>19</v>
      </c>
      <c r="B2309" s="13">
        <v>45616</v>
      </c>
      <c r="C2309" s="14">
        <v>16.559999999999999</v>
      </c>
      <c r="D2309" s="14">
        <v>16.63</v>
      </c>
      <c r="E2309" s="14">
        <v>15.33</v>
      </c>
      <c r="F2309">
        <v>0</v>
      </c>
      <c r="G2309">
        <v>1</v>
      </c>
    </row>
    <row r="2310" spans="1:7" ht="15.75" thickBot="1" x14ac:dyDescent="0.3">
      <c r="A2310" s="12" t="s">
        <v>19</v>
      </c>
      <c r="B2310" s="13">
        <v>45617</v>
      </c>
      <c r="C2310" s="14">
        <v>16.52</v>
      </c>
      <c r="D2310" s="14">
        <v>16.649999999999999</v>
      </c>
      <c r="E2310" s="14">
        <v>15.34</v>
      </c>
      <c r="F2310">
        <v>0</v>
      </c>
      <c r="G2310">
        <v>1</v>
      </c>
    </row>
    <row r="2311" spans="1:7" ht="15.75" thickBot="1" x14ac:dyDescent="0.3">
      <c r="A2311" s="12" t="s">
        <v>19</v>
      </c>
      <c r="B2311" s="13">
        <v>45618</v>
      </c>
      <c r="C2311" s="14">
        <v>16.47</v>
      </c>
      <c r="D2311" s="14">
        <v>16.670000000000002</v>
      </c>
      <c r="E2311" s="14">
        <v>15.36</v>
      </c>
      <c r="F2311">
        <v>0</v>
      </c>
      <c r="G2311">
        <v>1</v>
      </c>
    </row>
    <row r="2312" spans="1:7" ht="15.75" thickBot="1" x14ac:dyDescent="0.3">
      <c r="A2312" s="12" t="s">
        <v>19</v>
      </c>
      <c r="B2312" s="13">
        <v>45621</v>
      </c>
      <c r="C2312" s="14">
        <v>16.420000000000002</v>
      </c>
      <c r="D2312" s="14">
        <v>16.7</v>
      </c>
      <c r="E2312" s="14">
        <v>15.37</v>
      </c>
      <c r="F2312">
        <v>0</v>
      </c>
      <c r="G2312">
        <v>1</v>
      </c>
    </row>
    <row r="2313" spans="1:7" ht="15.75" thickBot="1" x14ac:dyDescent="0.3">
      <c r="A2313" s="12" t="s">
        <v>19</v>
      </c>
      <c r="B2313" s="13">
        <v>45622</v>
      </c>
      <c r="C2313" s="14">
        <v>16.37</v>
      </c>
      <c r="D2313" s="14">
        <v>16.72</v>
      </c>
      <c r="E2313" s="14">
        <v>15.39</v>
      </c>
      <c r="F2313">
        <v>0</v>
      </c>
      <c r="G2313">
        <v>1</v>
      </c>
    </row>
    <row r="2314" spans="1:7" ht="15.75" thickBot="1" x14ac:dyDescent="0.3">
      <c r="A2314" s="12" t="s">
        <v>19</v>
      </c>
      <c r="B2314" s="13">
        <v>45623</v>
      </c>
      <c r="C2314" s="14">
        <v>16.32</v>
      </c>
      <c r="D2314" s="14">
        <v>16.73</v>
      </c>
      <c r="E2314" s="14">
        <v>15.4</v>
      </c>
      <c r="F2314">
        <v>0</v>
      </c>
      <c r="G2314">
        <v>1</v>
      </c>
    </row>
    <row r="2315" spans="1:7" ht="15.75" thickBot="1" x14ac:dyDescent="0.3">
      <c r="A2315" s="12" t="s">
        <v>19</v>
      </c>
      <c r="B2315" s="13">
        <v>45624</v>
      </c>
      <c r="C2315" s="14">
        <v>16.260000000000002</v>
      </c>
      <c r="D2315" s="14">
        <v>16.760000000000002</v>
      </c>
      <c r="E2315" s="14">
        <v>15.41</v>
      </c>
      <c r="F2315">
        <v>0</v>
      </c>
      <c r="G2315">
        <v>1</v>
      </c>
    </row>
    <row r="2316" spans="1:7" ht="15.75" thickBot="1" x14ac:dyDescent="0.3">
      <c r="A2316" s="12" t="s">
        <v>19</v>
      </c>
      <c r="B2316" s="13">
        <v>45625</v>
      </c>
      <c r="C2316" s="14">
        <v>16.22</v>
      </c>
      <c r="D2316" s="14">
        <v>16.78</v>
      </c>
      <c r="E2316" s="14">
        <v>15.42</v>
      </c>
      <c r="F2316">
        <v>0</v>
      </c>
      <c r="G2316">
        <v>1</v>
      </c>
    </row>
    <row r="2317" spans="1:7" ht="15.75" thickBot="1" x14ac:dyDescent="0.3">
      <c r="A2317" s="12" t="s">
        <v>19</v>
      </c>
      <c r="B2317" s="13">
        <v>45628</v>
      </c>
      <c r="C2317" s="14">
        <v>16.2</v>
      </c>
      <c r="D2317" s="14">
        <v>16.8</v>
      </c>
      <c r="E2317" s="14">
        <v>15.43</v>
      </c>
      <c r="F2317">
        <v>0</v>
      </c>
      <c r="G2317">
        <v>1</v>
      </c>
    </row>
    <row r="2318" spans="1:7" ht="15.75" thickBot="1" x14ac:dyDescent="0.3">
      <c r="A2318" s="12" t="s">
        <v>19</v>
      </c>
      <c r="B2318" s="13">
        <v>45629</v>
      </c>
      <c r="C2318" s="14">
        <v>16.170000000000002</v>
      </c>
      <c r="D2318" s="14">
        <v>16.809999999999999</v>
      </c>
      <c r="E2318" s="14">
        <v>15.45</v>
      </c>
      <c r="F2318">
        <v>0</v>
      </c>
      <c r="G2318">
        <v>1</v>
      </c>
    </row>
    <row r="2319" spans="1:7" ht="15.75" thickBot="1" x14ac:dyDescent="0.3">
      <c r="A2319" s="12" t="s">
        <v>19</v>
      </c>
      <c r="B2319" s="13">
        <v>45630</v>
      </c>
      <c r="C2319" s="14">
        <v>16.11</v>
      </c>
      <c r="D2319" s="14">
        <v>16.809999999999999</v>
      </c>
      <c r="E2319" s="14">
        <v>15.46</v>
      </c>
      <c r="F2319">
        <v>0</v>
      </c>
      <c r="G2319">
        <v>1</v>
      </c>
    </row>
    <row r="2320" spans="1:7" ht="15.75" thickBot="1" x14ac:dyDescent="0.3">
      <c r="A2320" s="12" t="s">
        <v>19</v>
      </c>
      <c r="B2320" s="13">
        <v>45631</v>
      </c>
      <c r="C2320" s="14">
        <v>16.09</v>
      </c>
      <c r="D2320" s="14">
        <v>16.809999999999999</v>
      </c>
      <c r="E2320" s="14">
        <v>15.47</v>
      </c>
      <c r="F2320">
        <v>0</v>
      </c>
      <c r="G2320">
        <v>1</v>
      </c>
    </row>
    <row r="2321" spans="1:7" ht="15.75" thickBot="1" x14ac:dyDescent="0.3">
      <c r="A2321" s="12" t="s">
        <v>19</v>
      </c>
      <c r="B2321" s="13">
        <v>45632</v>
      </c>
      <c r="C2321" s="14">
        <v>16.079999999999998</v>
      </c>
      <c r="D2321" s="14">
        <v>16.79</v>
      </c>
      <c r="E2321" s="14">
        <v>15.48</v>
      </c>
      <c r="F2321">
        <v>0</v>
      </c>
      <c r="G2321">
        <v>1</v>
      </c>
    </row>
    <row r="2322" spans="1:7" ht="15.75" thickBot="1" x14ac:dyDescent="0.3">
      <c r="A2322" s="12" t="s">
        <v>19</v>
      </c>
      <c r="B2322" s="13">
        <v>45635</v>
      </c>
      <c r="C2322" s="14">
        <v>16.079999999999998</v>
      </c>
      <c r="D2322" s="14">
        <v>16.78</v>
      </c>
      <c r="E2322" s="14">
        <v>15.49</v>
      </c>
      <c r="F2322">
        <v>0</v>
      </c>
      <c r="G2322">
        <v>1</v>
      </c>
    </row>
    <row r="2323" spans="1:7" ht="15.75" thickBot="1" x14ac:dyDescent="0.3">
      <c r="A2323" s="12" t="s">
        <v>19</v>
      </c>
      <c r="B2323" s="13">
        <v>45636</v>
      </c>
      <c r="C2323" s="14">
        <v>16.100000000000001</v>
      </c>
      <c r="D2323" s="14">
        <v>16.760000000000002</v>
      </c>
      <c r="E2323" s="14">
        <v>15.5</v>
      </c>
      <c r="F2323">
        <v>0</v>
      </c>
      <c r="G2323">
        <v>1</v>
      </c>
    </row>
    <row r="2324" spans="1:7" ht="15.75" thickBot="1" x14ac:dyDescent="0.3">
      <c r="A2324" s="12" t="s">
        <v>19</v>
      </c>
      <c r="B2324" s="13">
        <v>45637</v>
      </c>
      <c r="C2324" s="14">
        <v>16.100000000000001</v>
      </c>
      <c r="D2324" s="14">
        <v>16.739999999999998</v>
      </c>
      <c r="E2324" s="14">
        <v>15.52</v>
      </c>
      <c r="F2324">
        <v>0</v>
      </c>
      <c r="G2324">
        <v>1</v>
      </c>
    </row>
    <row r="2325" spans="1:7" ht="15.75" thickBot="1" x14ac:dyDescent="0.3">
      <c r="A2325" s="12" t="s">
        <v>19</v>
      </c>
      <c r="B2325" s="13">
        <v>45638</v>
      </c>
      <c r="C2325" s="14">
        <v>16.14</v>
      </c>
      <c r="D2325" s="14">
        <v>16.72</v>
      </c>
      <c r="E2325" s="14">
        <v>15.53</v>
      </c>
      <c r="F2325">
        <v>0</v>
      </c>
      <c r="G2325">
        <v>1</v>
      </c>
    </row>
    <row r="2326" spans="1:7" ht="15.75" thickBot="1" x14ac:dyDescent="0.3">
      <c r="A2326" s="12" t="s">
        <v>19</v>
      </c>
      <c r="B2326" s="13">
        <v>45639</v>
      </c>
      <c r="C2326" s="14">
        <v>16.170000000000002</v>
      </c>
      <c r="D2326" s="14">
        <v>16.7</v>
      </c>
      <c r="E2326" s="14">
        <v>15.54</v>
      </c>
      <c r="F2326">
        <v>0</v>
      </c>
      <c r="G2326">
        <v>1</v>
      </c>
    </row>
    <row r="2327" spans="1:7" ht="15.75" thickBot="1" x14ac:dyDescent="0.3">
      <c r="A2327" s="12" t="s">
        <v>19</v>
      </c>
      <c r="B2327" s="13">
        <v>45642</v>
      </c>
      <c r="C2327" s="14">
        <v>16.18</v>
      </c>
      <c r="D2327" s="14">
        <v>16.670000000000002</v>
      </c>
      <c r="E2327" s="14">
        <v>15.55</v>
      </c>
      <c r="F2327">
        <v>0</v>
      </c>
      <c r="G2327">
        <v>1</v>
      </c>
    </row>
    <row r="2328" spans="1:7" ht="15.75" thickBot="1" x14ac:dyDescent="0.3">
      <c r="A2328" s="12" t="s">
        <v>19</v>
      </c>
      <c r="B2328" s="13">
        <v>45643</v>
      </c>
      <c r="C2328" s="14">
        <v>16.2</v>
      </c>
      <c r="D2328" s="14">
        <v>16.64</v>
      </c>
      <c r="E2328" s="14">
        <v>15.56</v>
      </c>
      <c r="F2328">
        <v>0</v>
      </c>
      <c r="G2328">
        <v>1</v>
      </c>
    </row>
    <row r="2329" spans="1:7" ht="15.75" thickBot="1" x14ac:dyDescent="0.3">
      <c r="A2329" s="12" t="s">
        <v>19</v>
      </c>
      <c r="B2329" s="13">
        <v>45644</v>
      </c>
      <c r="C2329" s="14">
        <v>16.21</v>
      </c>
      <c r="D2329" s="14">
        <v>16.62</v>
      </c>
      <c r="E2329" s="14">
        <v>15.56</v>
      </c>
      <c r="F2329">
        <v>0</v>
      </c>
      <c r="G2329">
        <v>1</v>
      </c>
    </row>
    <row r="2330" spans="1:7" ht="15.75" thickBot="1" x14ac:dyDescent="0.3">
      <c r="A2330" s="12" t="s">
        <v>19</v>
      </c>
      <c r="B2330" s="13">
        <v>45645</v>
      </c>
      <c r="C2330" s="14">
        <v>16.190000000000001</v>
      </c>
      <c r="D2330" s="14">
        <v>16.59</v>
      </c>
      <c r="E2330" s="14">
        <v>15.57</v>
      </c>
      <c r="F2330">
        <v>0</v>
      </c>
      <c r="G2330">
        <v>1</v>
      </c>
    </row>
    <row r="2331" spans="1:7" ht="15.75" thickBot="1" x14ac:dyDescent="0.3">
      <c r="A2331" s="12" t="s">
        <v>19</v>
      </c>
      <c r="B2331" s="13">
        <v>45646</v>
      </c>
      <c r="C2331" s="14">
        <v>16.18</v>
      </c>
      <c r="D2331" s="14">
        <v>16.559999999999999</v>
      </c>
      <c r="E2331" s="14">
        <v>15.58</v>
      </c>
      <c r="F2331">
        <v>0</v>
      </c>
      <c r="G2331">
        <v>1</v>
      </c>
    </row>
    <row r="2332" spans="1:7" ht="15.75" thickBot="1" x14ac:dyDescent="0.3">
      <c r="A2332" s="12" t="s">
        <v>19</v>
      </c>
      <c r="B2332" s="13">
        <v>45649</v>
      </c>
      <c r="C2332" s="14">
        <v>16.18</v>
      </c>
      <c r="D2332" s="14">
        <v>16.53</v>
      </c>
      <c r="E2332" s="14">
        <v>15.59</v>
      </c>
      <c r="F2332">
        <v>0</v>
      </c>
      <c r="G2332">
        <v>1</v>
      </c>
    </row>
    <row r="2333" spans="1:7" ht="15.75" thickBot="1" x14ac:dyDescent="0.3">
      <c r="A2333" s="12" t="s">
        <v>19</v>
      </c>
      <c r="B2333" s="13">
        <v>45650</v>
      </c>
      <c r="C2333" s="14">
        <v>16.170000000000002</v>
      </c>
      <c r="D2333" s="14">
        <v>16.5</v>
      </c>
      <c r="E2333" s="14">
        <v>15.6</v>
      </c>
      <c r="F2333">
        <v>0</v>
      </c>
      <c r="G2333">
        <v>1</v>
      </c>
    </row>
    <row r="2334" spans="1:7" ht="15.75" thickBot="1" x14ac:dyDescent="0.3">
      <c r="A2334" s="12" t="s">
        <v>19</v>
      </c>
      <c r="B2334" s="13">
        <v>45651</v>
      </c>
      <c r="C2334" s="14">
        <v>16.190000000000001</v>
      </c>
      <c r="D2334" s="14">
        <v>16.48</v>
      </c>
      <c r="E2334" s="14">
        <v>15.61</v>
      </c>
      <c r="F2334">
        <v>0</v>
      </c>
      <c r="G2334">
        <v>1</v>
      </c>
    </row>
    <row r="2335" spans="1:7" ht="15.75" thickBot="1" x14ac:dyDescent="0.3">
      <c r="A2335" s="12" t="s">
        <v>19</v>
      </c>
      <c r="B2335" s="13">
        <v>45652</v>
      </c>
      <c r="C2335" s="14">
        <v>16.2</v>
      </c>
      <c r="D2335" s="14">
        <v>16.45</v>
      </c>
      <c r="E2335" s="14">
        <v>15.63</v>
      </c>
      <c r="F2335">
        <v>0</v>
      </c>
      <c r="G2335">
        <v>1</v>
      </c>
    </row>
    <row r="2336" spans="1:7" ht="15.75" thickBot="1" x14ac:dyDescent="0.3">
      <c r="A2336" s="12" t="s">
        <v>19</v>
      </c>
      <c r="B2336" s="13">
        <v>45653</v>
      </c>
      <c r="C2336" s="14">
        <v>16.23</v>
      </c>
      <c r="D2336" s="14">
        <v>16.43</v>
      </c>
      <c r="E2336" s="14">
        <v>15.64</v>
      </c>
      <c r="F2336">
        <v>0</v>
      </c>
      <c r="G2336">
        <v>1</v>
      </c>
    </row>
    <row r="2337" spans="1:7" ht="15.75" thickBot="1" x14ac:dyDescent="0.3">
      <c r="A2337" s="12" t="s">
        <v>19</v>
      </c>
      <c r="B2337" s="13">
        <v>45656</v>
      </c>
      <c r="C2337" s="14">
        <v>16.260000000000002</v>
      </c>
      <c r="D2337" s="14">
        <v>16.41</v>
      </c>
      <c r="E2337" s="14">
        <v>15.66</v>
      </c>
      <c r="F2337">
        <v>0</v>
      </c>
      <c r="G2337">
        <v>1</v>
      </c>
    </row>
    <row r="2338" spans="1:7" ht="15.75" thickBot="1" x14ac:dyDescent="0.3">
      <c r="A2338" s="12" t="s">
        <v>19</v>
      </c>
      <c r="B2338" s="13">
        <v>45657</v>
      </c>
      <c r="C2338" s="14">
        <v>16.29</v>
      </c>
      <c r="D2338" s="14">
        <v>16.399999999999999</v>
      </c>
      <c r="E2338" s="14">
        <v>15.67</v>
      </c>
      <c r="F2338">
        <v>0</v>
      </c>
      <c r="G2338">
        <v>1</v>
      </c>
    </row>
    <row r="2339" spans="1:7" ht="15.75" thickBot="1" x14ac:dyDescent="0.3">
      <c r="A2339" s="12" t="s">
        <v>19</v>
      </c>
      <c r="B2339" s="13">
        <v>45659</v>
      </c>
      <c r="C2339" s="14">
        <v>16.329999999999998</v>
      </c>
      <c r="D2339" s="14">
        <v>16.38</v>
      </c>
      <c r="E2339" s="14">
        <v>15.69</v>
      </c>
      <c r="F2339">
        <v>0</v>
      </c>
      <c r="G2339">
        <v>1</v>
      </c>
    </row>
    <row r="2340" spans="1:7" ht="15.75" thickBot="1" x14ac:dyDescent="0.3">
      <c r="A2340" s="12" t="s">
        <v>19</v>
      </c>
      <c r="B2340" s="13">
        <v>45660</v>
      </c>
      <c r="C2340" s="14">
        <v>16.32</v>
      </c>
      <c r="D2340" s="14">
        <v>16.36</v>
      </c>
      <c r="E2340" s="14">
        <v>15.7</v>
      </c>
      <c r="F2340">
        <v>0</v>
      </c>
      <c r="G2340">
        <v>1</v>
      </c>
    </row>
    <row r="2341" spans="1:7" ht="15.75" thickBot="1" x14ac:dyDescent="0.3">
      <c r="A2341" s="12" t="s">
        <v>19</v>
      </c>
      <c r="B2341" s="13">
        <v>45663</v>
      </c>
      <c r="C2341" s="14">
        <v>16.309999999999999</v>
      </c>
      <c r="D2341" s="14">
        <v>16.34</v>
      </c>
      <c r="E2341" s="14">
        <v>15.71</v>
      </c>
      <c r="F2341">
        <v>0</v>
      </c>
      <c r="G2341">
        <v>1</v>
      </c>
    </row>
    <row r="2342" spans="1:7" ht="15.75" thickBot="1" x14ac:dyDescent="0.3">
      <c r="A2342" s="12" t="s">
        <v>19</v>
      </c>
      <c r="B2342" s="13">
        <v>45664</v>
      </c>
      <c r="C2342" s="14">
        <v>16.29</v>
      </c>
      <c r="D2342" s="14">
        <v>16.32</v>
      </c>
      <c r="E2342" s="14">
        <v>15.71</v>
      </c>
      <c r="F2342">
        <v>0</v>
      </c>
      <c r="G2342">
        <v>1</v>
      </c>
    </row>
    <row r="2343" spans="1:7" ht="15.75" thickBot="1" x14ac:dyDescent="0.3">
      <c r="A2343" s="12" t="s">
        <v>19</v>
      </c>
      <c r="B2343" s="13">
        <v>45665</v>
      </c>
      <c r="C2343" s="14">
        <v>16.28</v>
      </c>
      <c r="D2343" s="14">
        <v>16.3</v>
      </c>
      <c r="E2343" s="14">
        <v>15.72</v>
      </c>
      <c r="F2343">
        <v>0</v>
      </c>
      <c r="G2343">
        <v>1</v>
      </c>
    </row>
    <row r="2344" spans="1:7" ht="15.75" thickBot="1" x14ac:dyDescent="0.3">
      <c r="A2344" s="12" t="s">
        <v>19</v>
      </c>
      <c r="B2344" s="13">
        <v>45666</v>
      </c>
      <c r="C2344" s="14">
        <v>16.27</v>
      </c>
      <c r="D2344" s="14">
        <v>16.28</v>
      </c>
      <c r="E2344" s="14">
        <v>15.73</v>
      </c>
      <c r="F2344">
        <v>0</v>
      </c>
      <c r="G2344">
        <v>1</v>
      </c>
    </row>
    <row r="2345" spans="1:7" ht="15.75" thickBot="1" x14ac:dyDescent="0.3">
      <c r="A2345" s="12" t="s">
        <v>19</v>
      </c>
      <c r="B2345" s="13">
        <v>45667</v>
      </c>
      <c r="C2345" s="14">
        <v>16.25</v>
      </c>
      <c r="D2345" s="14">
        <v>16.25</v>
      </c>
      <c r="E2345" s="14">
        <v>15.74</v>
      </c>
      <c r="F2345">
        <v>1</v>
      </c>
      <c r="G2345">
        <v>1</v>
      </c>
    </row>
    <row r="2346" spans="1:7" ht="15.75" thickBot="1" x14ac:dyDescent="0.3">
      <c r="A2346" s="12" t="s">
        <v>19</v>
      </c>
      <c r="B2346" s="13">
        <v>45670</v>
      </c>
      <c r="C2346" s="14">
        <v>16.23</v>
      </c>
      <c r="D2346" s="14">
        <v>16.23</v>
      </c>
      <c r="E2346" s="14">
        <v>15.75</v>
      </c>
      <c r="F2346">
        <v>1</v>
      </c>
      <c r="G2346">
        <v>1</v>
      </c>
    </row>
    <row r="2347" spans="1:7" ht="15.75" thickBot="1" x14ac:dyDescent="0.3">
      <c r="A2347" s="12" t="s">
        <v>79</v>
      </c>
      <c r="B2347" s="13">
        <v>45517</v>
      </c>
      <c r="C2347" s="14">
        <v>87.92</v>
      </c>
      <c r="D2347" s="14">
        <v>87.55</v>
      </c>
      <c r="E2347" s="14">
        <v>90.5</v>
      </c>
      <c r="F2347">
        <v>0</v>
      </c>
      <c r="G2347">
        <v>0</v>
      </c>
    </row>
    <row r="2348" spans="1:7" ht="15.75" thickBot="1" x14ac:dyDescent="0.3">
      <c r="A2348" s="12" t="s">
        <v>79</v>
      </c>
      <c r="B2348" s="13">
        <v>45518</v>
      </c>
      <c r="C2348" s="14">
        <v>87.92</v>
      </c>
      <c r="D2348" s="14">
        <v>87.54</v>
      </c>
      <c r="E2348" s="14">
        <v>90.51</v>
      </c>
      <c r="F2348">
        <v>0</v>
      </c>
      <c r="G2348">
        <v>0</v>
      </c>
    </row>
    <row r="2349" spans="1:7" ht="15.75" thickBot="1" x14ac:dyDescent="0.3">
      <c r="A2349" s="12" t="s">
        <v>79</v>
      </c>
      <c r="B2349" s="13">
        <v>45519</v>
      </c>
      <c r="C2349" s="14">
        <v>87.9</v>
      </c>
      <c r="D2349" s="14">
        <v>87.51</v>
      </c>
      <c r="E2349" s="14">
        <v>90.52</v>
      </c>
      <c r="F2349">
        <v>0</v>
      </c>
      <c r="G2349">
        <v>0</v>
      </c>
    </row>
    <row r="2350" spans="1:7" ht="15.75" thickBot="1" x14ac:dyDescent="0.3">
      <c r="A2350" s="12" t="s">
        <v>79</v>
      </c>
      <c r="B2350" s="13">
        <v>45520</v>
      </c>
      <c r="C2350" s="14">
        <v>87.93</v>
      </c>
      <c r="D2350" s="14">
        <v>87.5</v>
      </c>
      <c r="E2350" s="14">
        <v>90.53</v>
      </c>
      <c r="F2350">
        <v>0</v>
      </c>
      <c r="G2350">
        <v>0</v>
      </c>
    </row>
    <row r="2351" spans="1:7" ht="15.75" thickBot="1" x14ac:dyDescent="0.3">
      <c r="A2351" s="12" t="s">
        <v>79</v>
      </c>
      <c r="B2351" s="13">
        <v>45523</v>
      </c>
      <c r="C2351" s="14">
        <v>87.99</v>
      </c>
      <c r="D2351" s="14">
        <v>87.52</v>
      </c>
      <c r="E2351" s="14">
        <v>90.54</v>
      </c>
      <c r="F2351">
        <v>0</v>
      </c>
      <c r="G2351">
        <v>0</v>
      </c>
    </row>
    <row r="2352" spans="1:7" ht="15.75" thickBot="1" x14ac:dyDescent="0.3">
      <c r="A2352" s="12" t="s">
        <v>79</v>
      </c>
      <c r="B2352" s="13">
        <v>45524</v>
      </c>
      <c r="C2352" s="14">
        <v>88.15</v>
      </c>
      <c r="D2352" s="14">
        <v>87.59</v>
      </c>
      <c r="E2352" s="14">
        <v>90.55</v>
      </c>
      <c r="F2352">
        <v>0</v>
      </c>
      <c r="G2352">
        <v>0</v>
      </c>
    </row>
    <row r="2353" spans="1:7" ht="15.75" thickBot="1" x14ac:dyDescent="0.3">
      <c r="A2353" s="12" t="s">
        <v>79</v>
      </c>
      <c r="B2353" s="13">
        <v>45525</v>
      </c>
      <c r="C2353" s="14">
        <v>88.42</v>
      </c>
      <c r="D2353" s="14">
        <v>87.67</v>
      </c>
      <c r="E2353" s="14">
        <v>90.57</v>
      </c>
      <c r="F2353">
        <v>0</v>
      </c>
      <c r="G2353">
        <v>0</v>
      </c>
    </row>
    <row r="2354" spans="1:7" ht="15.75" thickBot="1" x14ac:dyDescent="0.3">
      <c r="A2354" s="12" t="s">
        <v>79</v>
      </c>
      <c r="B2354" s="13">
        <v>45526</v>
      </c>
      <c r="C2354" s="14">
        <v>88.67</v>
      </c>
      <c r="D2354" s="14">
        <v>87.75</v>
      </c>
      <c r="E2354" s="14">
        <v>90.6</v>
      </c>
      <c r="F2354">
        <v>0</v>
      </c>
      <c r="G2354">
        <v>0</v>
      </c>
    </row>
    <row r="2355" spans="1:7" ht="15.75" thickBot="1" x14ac:dyDescent="0.3">
      <c r="A2355" s="12" t="s">
        <v>79</v>
      </c>
      <c r="B2355" s="13">
        <v>45527</v>
      </c>
      <c r="C2355" s="14">
        <v>88.93</v>
      </c>
      <c r="D2355" s="14">
        <v>87.85</v>
      </c>
      <c r="E2355" s="14">
        <v>90.61</v>
      </c>
      <c r="F2355">
        <v>0</v>
      </c>
      <c r="G2355">
        <v>0</v>
      </c>
    </row>
    <row r="2356" spans="1:7" ht="15.75" thickBot="1" x14ac:dyDescent="0.3">
      <c r="A2356" s="12" t="s">
        <v>79</v>
      </c>
      <c r="B2356" s="13">
        <v>45530</v>
      </c>
      <c r="C2356" s="14">
        <v>89.16</v>
      </c>
      <c r="D2356" s="14">
        <v>87.95</v>
      </c>
      <c r="E2356" s="14">
        <v>90.63</v>
      </c>
      <c r="F2356">
        <v>0</v>
      </c>
      <c r="G2356">
        <v>0</v>
      </c>
    </row>
    <row r="2357" spans="1:7" ht="15.75" thickBot="1" x14ac:dyDescent="0.3">
      <c r="A2357" s="12" t="s">
        <v>79</v>
      </c>
      <c r="B2357" s="13">
        <v>45531</v>
      </c>
      <c r="C2357" s="14">
        <v>89.36</v>
      </c>
      <c r="D2357" s="14">
        <v>88.04</v>
      </c>
      <c r="E2357" s="14">
        <v>90.63</v>
      </c>
      <c r="F2357">
        <v>0</v>
      </c>
      <c r="G2357">
        <v>0</v>
      </c>
    </row>
    <row r="2358" spans="1:7" ht="15.75" thickBot="1" x14ac:dyDescent="0.3">
      <c r="A2358" s="12" t="s">
        <v>79</v>
      </c>
      <c r="B2358" s="13">
        <v>45532</v>
      </c>
      <c r="C2358" s="14">
        <v>89.46</v>
      </c>
      <c r="D2358" s="14">
        <v>88.13</v>
      </c>
      <c r="E2358" s="14">
        <v>90.63</v>
      </c>
      <c r="F2358">
        <v>0</v>
      </c>
      <c r="G2358">
        <v>0</v>
      </c>
    </row>
    <row r="2359" spans="1:7" ht="15.75" thickBot="1" x14ac:dyDescent="0.3">
      <c r="A2359" s="12" t="s">
        <v>79</v>
      </c>
      <c r="B2359" s="13">
        <v>45533</v>
      </c>
      <c r="C2359" s="14">
        <v>89.5</v>
      </c>
      <c r="D2359" s="14">
        <v>88.24</v>
      </c>
      <c r="E2359" s="14">
        <v>90.62</v>
      </c>
      <c r="F2359">
        <v>0</v>
      </c>
      <c r="G2359">
        <v>0</v>
      </c>
    </row>
    <row r="2360" spans="1:7" ht="15.75" thickBot="1" x14ac:dyDescent="0.3">
      <c r="A2360" s="12" t="s">
        <v>79</v>
      </c>
      <c r="B2360" s="13">
        <v>45534</v>
      </c>
      <c r="C2360" s="14">
        <v>89.65</v>
      </c>
      <c r="D2360" s="14">
        <v>88.35</v>
      </c>
      <c r="E2360" s="14">
        <v>90.62</v>
      </c>
      <c r="F2360">
        <v>0</v>
      </c>
      <c r="G2360">
        <v>0</v>
      </c>
    </row>
    <row r="2361" spans="1:7" ht="15.75" thickBot="1" x14ac:dyDescent="0.3">
      <c r="A2361" s="12" t="s">
        <v>79</v>
      </c>
      <c r="B2361" s="13">
        <v>45539</v>
      </c>
      <c r="C2361" s="14">
        <v>89.85</v>
      </c>
      <c r="D2361" s="14">
        <v>88.46</v>
      </c>
      <c r="E2361" s="14">
        <v>90.62</v>
      </c>
      <c r="F2361">
        <v>0</v>
      </c>
      <c r="G2361">
        <v>0</v>
      </c>
    </row>
    <row r="2362" spans="1:7" ht="15.75" thickBot="1" x14ac:dyDescent="0.3">
      <c r="A2362" s="12" t="s">
        <v>79</v>
      </c>
      <c r="B2362" s="13">
        <v>45540</v>
      </c>
      <c r="C2362" s="14">
        <v>89.99</v>
      </c>
      <c r="D2362" s="14">
        <v>88.55</v>
      </c>
      <c r="E2362" s="14">
        <v>90.61</v>
      </c>
      <c r="F2362">
        <v>0</v>
      </c>
      <c r="G2362">
        <v>0</v>
      </c>
    </row>
    <row r="2363" spans="1:7" ht="15.75" thickBot="1" x14ac:dyDescent="0.3">
      <c r="A2363" s="12" t="s">
        <v>79</v>
      </c>
      <c r="B2363" s="13">
        <v>45541</v>
      </c>
      <c r="C2363" s="14">
        <v>90.11</v>
      </c>
      <c r="D2363" s="14">
        <v>88.65</v>
      </c>
      <c r="E2363" s="14">
        <v>90.6</v>
      </c>
      <c r="F2363">
        <v>0</v>
      </c>
      <c r="G2363">
        <v>0</v>
      </c>
    </row>
    <row r="2364" spans="1:7" ht="15.75" thickBot="1" x14ac:dyDescent="0.3">
      <c r="A2364" s="12" t="s">
        <v>79</v>
      </c>
      <c r="B2364" s="13">
        <v>45544</v>
      </c>
      <c r="C2364" s="14">
        <v>90.26</v>
      </c>
      <c r="D2364" s="14">
        <v>88.75</v>
      </c>
      <c r="E2364" s="14">
        <v>90.59</v>
      </c>
      <c r="F2364">
        <v>0</v>
      </c>
      <c r="G2364">
        <v>0</v>
      </c>
    </row>
    <row r="2365" spans="1:7" ht="15.75" thickBot="1" x14ac:dyDescent="0.3">
      <c r="A2365" s="12" t="s">
        <v>79</v>
      </c>
      <c r="B2365" s="13">
        <v>45545</v>
      </c>
      <c r="C2365" s="14">
        <v>90.32</v>
      </c>
      <c r="D2365" s="14">
        <v>88.83</v>
      </c>
      <c r="E2365" s="14">
        <v>90.58</v>
      </c>
      <c r="F2365">
        <v>0</v>
      </c>
      <c r="G2365">
        <v>0</v>
      </c>
    </row>
    <row r="2366" spans="1:7" ht="15.75" thickBot="1" x14ac:dyDescent="0.3">
      <c r="A2366" s="12" t="s">
        <v>79</v>
      </c>
      <c r="B2366" s="13">
        <v>45546</v>
      </c>
      <c r="C2366" s="14">
        <v>90.36</v>
      </c>
      <c r="D2366" s="14">
        <v>88.87</v>
      </c>
      <c r="E2366" s="14">
        <v>90.56</v>
      </c>
      <c r="F2366">
        <v>0</v>
      </c>
      <c r="G2366">
        <v>0</v>
      </c>
    </row>
    <row r="2367" spans="1:7" ht="15.75" thickBot="1" x14ac:dyDescent="0.3">
      <c r="A2367" s="12" t="s">
        <v>79</v>
      </c>
      <c r="B2367" s="13">
        <v>45547</v>
      </c>
      <c r="C2367" s="14">
        <v>90.36</v>
      </c>
      <c r="D2367" s="14">
        <v>88.9</v>
      </c>
      <c r="E2367" s="14">
        <v>90.57</v>
      </c>
      <c r="F2367">
        <v>0</v>
      </c>
      <c r="G2367">
        <v>0</v>
      </c>
    </row>
    <row r="2368" spans="1:7" ht="15.75" thickBot="1" x14ac:dyDescent="0.3">
      <c r="A2368" s="12" t="s">
        <v>79</v>
      </c>
      <c r="B2368" s="13">
        <v>45548</v>
      </c>
      <c r="C2368" s="14">
        <v>90.45</v>
      </c>
      <c r="D2368" s="14">
        <v>88.93</v>
      </c>
      <c r="E2368" s="14">
        <v>90.57</v>
      </c>
      <c r="F2368">
        <v>0</v>
      </c>
      <c r="G2368">
        <v>0</v>
      </c>
    </row>
    <row r="2369" spans="1:7" ht="15.75" thickBot="1" x14ac:dyDescent="0.3">
      <c r="A2369" s="12" t="s">
        <v>79</v>
      </c>
      <c r="B2369" s="13">
        <v>45551</v>
      </c>
      <c r="C2369" s="14">
        <v>90.51</v>
      </c>
      <c r="D2369" s="14">
        <v>88.95</v>
      </c>
      <c r="E2369" s="14">
        <v>90.56</v>
      </c>
      <c r="F2369">
        <v>0</v>
      </c>
      <c r="G2369">
        <v>0</v>
      </c>
    </row>
    <row r="2370" spans="1:7" ht="15.75" thickBot="1" x14ac:dyDescent="0.3">
      <c r="A2370" s="12" t="s">
        <v>79</v>
      </c>
      <c r="B2370" s="13">
        <v>45552</v>
      </c>
      <c r="C2370" s="14">
        <v>90.64</v>
      </c>
      <c r="D2370" s="14">
        <v>89</v>
      </c>
      <c r="E2370" s="14">
        <v>90.56</v>
      </c>
      <c r="F2370">
        <v>0</v>
      </c>
      <c r="G2370">
        <v>0</v>
      </c>
    </row>
    <row r="2371" spans="1:7" ht="15.75" thickBot="1" x14ac:dyDescent="0.3">
      <c r="A2371" s="12" t="s">
        <v>79</v>
      </c>
      <c r="B2371" s="13">
        <v>45553</v>
      </c>
      <c r="C2371" s="14">
        <v>90.75</v>
      </c>
      <c r="D2371" s="14">
        <v>89.07</v>
      </c>
      <c r="E2371" s="14">
        <v>90.57</v>
      </c>
      <c r="F2371">
        <v>0</v>
      </c>
      <c r="G2371">
        <v>0</v>
      </c>
    </row>
    <row r="2372" spans="1:7" ht="15.75" thickBot="1" x14ac:dyDescent="0.3">
      <c r="A2372" s="12" t="s">
        <v>79</v>
      </c>
      <c r="B2372" s="13">
        <v>45554</v>
      </c>
      <c r="C2372" s="14">
        <v>90.78</v>
      </c>
      <c r="D2372" s="14">
        <v>89.14</v>
      </c>
      <c r="E2372" s="14">
        <v>90.58</v>
      </c>
      <c r="F2372">
        <v>0</v>
      </c>
      <c r="G2372">
        <v>0</v>
      </c>
    </row>
    <row r="2373" spans="1:7" ht="15.75" thickBot="1" x14ac:dyDescent="0.3">
      <c r="A2373" s="12" t="s">
        <v>79</v>
      </c>
      <c r="B2373" s="13">
        <v>45555</v>
      </c>
      <c r="C2373" s="14">
        <v>90.67</v>
      </c>
      <c r="D2373" s="14">
        <v>89.18</v>
      </c>
      <c r="E2373" s="14">
        <v>90.59</v>
      </c>
      <c r="F2373">
        <v>0</v>
      </c>
      <c r="G2373">
        <v>0</v>
      </c>
    </row>
    <row r="2374" spans="1:7" ht="15.75" thickBot="1" x14ac:dyDescent="0.3">
      <c r="A2374" s="12" t="s">
        <v>79</v>
      </c>
      <c r="B2374" s="13">
        <v>45558</v>
      </c>
      <c r="C2374" s="14">
        <v>90.6</v>
      </c>
      <c r="D2374" s="14">
        <v>89.24</v>
      </c>
      <c r="E2374" s="14">
        <v>90.6</v>
      </c>
      <c r="F2374">
        <v>0</v>
      </c>
      <c r="G2374">
        <v>0</v>
      </c>
    </row>
    <row r="2375" spans="1:7" ht="15.75" thickBot="1" x14ac:dyDescent="0.3">
      <c r="A2375" s="12" t="s">
        <v>79</v>
      </c>
      <c r="B2375" s="13">
        <v>45559</v>
      </c>
      <c r="C2375" s="14">
        <v>90.53</v>
      </c>
      <c r="D2375" s="14">
        <v>89.31</v>
      </c>
      <c r="E2375" s="14">
        <v>90.6</v>
      </c>
      <c r="F2375">
        <v>0</v>
      </c>
      <c r="G2375">
        <v>0</v>
      </c>
    </row>
    <row r="2376" spans="1:7" ht="15.75" thickBot="1" x14ac:dyDescent="0.3">
      <c r="A2376" s="12" t="s">
        <v>79</v>
      </c>
      <c r="B2376" s="13">
        <v>45560</v>
      </c>
      <c r="C2376" s="14">
        <v>90.57</v>
      </c>
      <c r="D2376" s="14">
        <v>89.41</v>
      </c>
      <c r="E2376" s="14">
        <v>90.61</v>
      </c>
      <c r="F2376">
        <v>0</v>
      </c>
      <c r="G2376">
        <v>0</v>
      </c>
    </row>
    <row r="2377" spans="1:7" ht="15.75" thickBot="1" x14ac:dyDescent="0.3">
      <c r="A2377" s="12" t="s">
        <v>79</v>
      </c>
      <c r="B2377" s="13">
        <v>45561</v>
      </c>
      <c r="C2377" s="14">
        <v>90.63</v>
      </c>
      <c r="D2377" s="14">
        <v>89.51</v>
      </c>
      <c r="E2377" s="14">
        <v>90.62</v>
      </c>
      <c r="F2377">
        <v>0</v>
      </c>
      <c r="G2377">
        <v>0</v>
      </c>
    </row>
    <row r="2378" spans="1:7" ht="15.75" thickBot="1" x14ac:dyDescent="0.3">
      <c r="A2378" s="12" t="s">
        <v>79</v>
      </c>
      <c r="B2378" s="13">
        <v>45562</v>
      </c>
      <c r="C2378" s="14">
        <v>90.69</v>
      </c>
      <c r="D2378" s="14">
        <v>89.6</v>
      </c>
      <c r="E2378" s="14">
        <v>90.64</v>
      </c>
      <c r="F2378">
        <v>0</v>
      </c>
      <c r="G2378">
        <v>0</v>
      </c>
    </row>
    <row r="2379" spans="1:7" ht="15.75" thickBot="1" x14ac:dyDescent="0.3">
      <c r="A2379" s="12" t="s">
        <v>79</v>
      </c>
      <c r="B2379" s="13">
        <v>45565</v>
      </c>
      <c r="C2379" s="14">
        <v>90.72</v>
      </c>
      <c r="D2379" s="14">
        <v>89.68</v>
      </c>
      <c r="E2379" s="14">
        <v>90.66</v>
      </c>
      <c r="F2379">
        <v>0</v>
      </c>
      <c r="G2379">
        <v>0</v>
      </c>
    </row>
    <row r="2380" spans="1:7" ht="15.75" thickBot="1" x14ac:dyDescent="0.3">
      <c r="A2380" s="12" t="s">
        <v>79</v>
      </c>
      <c r="B2380" s="13">
        <v>45566</v>
      </c>
      <c r="C2380" s="14">
        <v>90.74</v>
      </c>
      <c r="D2380" s="14">
        <v>89.77</v>
      </c>
      <c r="E2380" s="14">
        <v>90.68</v>
      </c>
      <c r="F2380">
        <v>0</v>
      </c>
      <c r="G2380">
        <v>0</v>
      </c>
    </row>
    <row r="2381" spans="1:7" ht="15.75" thickBot="1" x14ac:dyDescent="0.3">
      <c r="A2381" s="12" t="s">
        <v>79</v>
      </c>
      <c r="B2381" s="13">
        <v>45567</v>
      </c>
      <c r="C2381" s="14">
        <v>90.82</v>
      </c>
      <c r="D2381" s="14">
        <v>89.87</v>
      </c>
      <c r="E2381" s="14">
        <v>90.69</v>
      </c>
      <c r="F2381">
        <v>0</v>
      </c>
      <c r="G2381">
        <v>0</v>
      </c>
    </row>
    <row r="2382" spans="1:7" ht="15.75" thickBot="1" x14ac:dyDescent="0.3">
      <c r="A2382" s="12" t="s">
        <v>79</v>
      </c>
      <c r="B2382" s="13">
        <v>45568</v>
      </c>
      <c r="C2382" s="14">
        <v>90.94</v>
      </c>
      <c r="D2382" s="14">
        <v>89.97</v>
      </c>
      <c r="E2382" s="14">
        <v>90.66</v>
      </c>
      <c r="F2382">
        <v>0</v>
      </c>
      <c r="G2382">
        <v>0</v>
      </c>
    </row>
    <row r="2383" spans="1:7" ht="15.75" thickBot="1" x14ac:dyDescent="0.3">
      <c r="A2383" s="12" t="s">
        <v>79</v>
      </c>
      <c r="B2383" s="13">
        <v>45569</v>
      </c>
      <c r="C2383" s="14">
        <v>91.05</v>
      </c>
      <c r="D2383" s="14">
        <v>90.06</v>
      </c>
      <c r="E2383" s="14">
        <v>90.62</v>
      </c>
      <c r="F2383">
        <v>0</v>
      </c>
      <c r="G2383">
        <v>0</v>
      </c>
    </row>
    <row r="2384" spans="1:7" ht="15.75" thickBot="1" x14ac:dyDescent="0.3">
      <c r="A2384" s="12" t="s">
        <v>79</v>
      </c>
      <c r="B2384" s="13">
        <v>45572</v>
      </c>
      <c r="C2384" s="14">
        <v>91.14</v>
      </c>
      <c r="D2384" s="14">
        <v>90.16</v>
      </c>
      <c r="E2384" s="14">
        <v>90.59</v>
      </c>
      <c r="F2384">
        <v>0</v>
      </c>
      <c r="G2384">
        <v>0</v>
      </c>
    </row>
    <row r="2385" spans="1:7" ht="15.75" thickBot="1" x14ac:dyDescent="0.3">
      <c r="A2385" s="12" t="s">
        <v>79</v>
      </c>
      <c r="B2385" s="13">
        <v>45573</v>
      </c>
      <c r="C2385" s="14">
        <v>91.26</v>
      </c>
      <c r="D2385" s="14">
        <v>90.24</v>
      </c>
      <c r="E2385" s="14">
        <v>90.56</v>
      </c>
      <c r="F2385">
        <v>0</v>
      </c>
      <c r="G2385">
        <v>0</v>
      </c>
    </row>
    <row r="2386" spans="1:7" ht="15.75" thickBot="1" x14ac:dyDescent="0.3">
      <c r="A2386" s="12" t="s">
        <v>79</v>
      </c>
      <c r="B2386" s="13">
        <v>45574</v>
      </c>
      <c r="C2386" s="14">
        <v>91.39</v>
      </c>
      <c r="D2386" s="14">
        <v>90.32</v>
      </c>
      <c r="E2386" s="14">
        <v>90.53</v>
      </c>
      <c r="F2386">
        <v>0</v>
      </c>
      <c r="G2386">
        <v>0</v>
      </c>
    </row>
    <row r="2387" spans="1:7" ht="15.75" thickBot="1" x14ac:dyDescent="0.3">
      <c r="A2387" s="12" t="s">
        <v>79</v>
      </c>
      <c r="B2387" s="13">
        <v>45575</v>
      </c>
      <c r="C2387" s="14">
        <v>91.51</v>
      </c>
      <c r="D2387" s="14">
        <v>90.4</v>
      </c>
      <c r="E2387" s="14">
        <v>90.5</v>
      </c>
      <c r="F2387">
        <v>0</v>
      </c>
      <c r="G2387">
        <v>0</v>
      </c>
    </row>
    <row r="2388" spans="1:7" ht="15.75" thickBot="1" x14ac:dyDescent="0.3">
      <c r="A2388" s="12" t="s">
        <v>79</v>
      </c>
      <c r="B2388" s="13">
        <v>45576</v>
      </c>
      <c r="C2388" s="14">
        <v>91.6</v>
      </c>
      <c r="D2388" s="14">
        <v>90.45</v>
      </c>
      <c r="E2388" s="14">
        <v>90.47</v>
      </c>
      <c r="F2388">
        <v>0</v>
      </c>
      <c r="G2388">
        <v>0</v>
      </c>
    </row>
    <row r="2389" spans="1:7" ht="15.75" thickBot="1" x14ac:dyDescent="0.3">
      <c r="A2389" s="12" t="s">
        <v>79</v>
      </c>
      <c r="B2389" s="13">
        <v>45579</v>
      </c>
      <c r="C2389" s="14">
        <v>91.72</v>
      </c>
      <c r="D2389" s="14">
        <v>90.46</v>
      </c>
      <c r="E2389" s="14">
        <v>90.45</v>
      </c>
      <c r="F2389">
        <v>1</v>
      </c>
      <c r="G2389">
        <v>1</v>
      </c>
    </row>
    <row r="2390" spans="1:7" ht="15.75" thickBot="1" x14ac:dyDescent="0.3">
      <c r="A2390" s="12" t="s">
        <v>79</v>
      </c>
      <c r="B2390" s="13">
        <v>45580</v>
      </c>
      <c r="C2390" s="14">
        <v>91.76</v>
      </c>
      <c r="D2390" s="14">
        <v>90.52</v>
      </c>
      <c r="E2390" s="14">
        <v>90.43</v>
      </c>
      <c r="F2390">
        <v>1</v>
      </c>
      <c r="G2390">
        <v>1</v>
      </c>
    </row>
    <row r="2391" spans="1:7" ht="15.75" thickBot="1" x14ac:dyDescent="0.3">
      <c r="A2391" s="12" t="s">
        <v>79</v>
      </c>
      <c r="B2391" s="13">
        <v>45581</v>
      </c>
      <c r="C2391" s="14">
        <v>91.79</v>
      </c>
      <c r="D2391" s="14">
        <v>90.61</v>
      </c>
      <c r="E2391" s="14">
        <v>90.41</v>
      </c>
      <c r="F2391">
        <v>1</v>
      </c>
      <c r="G2391">
        <v>1</v>
      </c>
    </row>
    <row r="2392" spans="1:7" ht="15.75" thickBot="1" x14ac:dyDescent="0.3">
      <c r="A2392" s="12" t="s">
        <v>79</v>
      </c>
      <c r="B2392" s="13">
        <v>45582</v>
      </c>
      <c r="C2392" s="14">
        <v>91.82</v>
      </c>
      <c r="D2392" s="14">
        <v>90.71</v>
      </c>
      <c r="E2392" s="14">
        <v>90.39</v>
      </c>
      <c r="F2392">
        <v>1</v>
      </c>
      <c r="G2392">
        <v>1</v>
      </c>
    </row>
    <row r="2393" spans="1:7" ht="15.75" thickBot="1" x14ac:dyDescent="0.3">
      <c r="A2393" s="12" t="s">
        <v>79</v>
      </c>
      <c r="B2393" s="13">
        <v>45583</v>
      </c>
      <c r="C2393" s="14">
        <v>91.92</v>
      </c>
      <c r="D2393" s="14">
        <v>90.8</v>
      </c>
      <c r="E2393" s="14">
        <v>90.37</v>
      </c>
      <c r="F2393">
        <v>1</v>
      </c>
      <c r="G2393">
        <v>1</v>
      </c>
    </row>
    <row r="2394" spans="1:7" ht="15.75" thickBot="1" x14ac:dyDescent="0.3">
      <c r="A2394" s="12" t="s">
        <v>79</v>
      </c>
      <c r="B2394" s="13">
        <v>45586</v>
      </c>
      <c r="C2394" s="14">
        <v>91.97</v>
      </c>
      <c r="D2394" s="14">
        <v>90.9</v>
      </c>
      <c r="E2394" s="14">
        <v>90.36</v>
      </c>
      <c r="F2394">
        <v>1</v>
      </c>
      <c r="G2394">
        <v>1</v>
      </c>
    </row>
    <row r="2395" spans="1:7" ht="15.75" thickBot="1" x14ac:dyDescent="0.3">
      <c r="A2395" s="12" t="s">
        <v>79</v>
      </c>
      <c r="B2395" s="13">
        <v>45587</v>
      </c>
      <c r="C2395" s="14">
        <v>91.98</v>
      </c>
      <c r="D2395" s="14">
        <v>90.97</v>
      </c>
      <c r="E2395" s="14">
        <v>90.35</v>
      </c>
      <c r="F2395">
        <v>1</v>
      </c>
      <c r="G2395">
        <v>1</v>
      </c>
    </row>
    <row r="2396" spans="1:7" ht="15.75" thickBot="1" x14ac:dyDescent="0.3">
      <c r="A2396" s="12" t="s">
        <v>79</v>
      </c>
      <c r="B2396" s="13">
        <v>45588</v>
      </c>
      <c r="C2396" s="14">
        <v>91.92</v>
      </c>
      <c r="D2396" s="14">
        <v>91.04</v>
      </c>
      <c r="E2396" s="14">
        <v>90.34</v>
      </c>
      <c r="F2396">
        <v>1</v>
      </c>
      <c r="G2396">
        <v>1</v>
      </c>
    </row>
    <row r="2397" spans="1:7" ht="15.75" thickBot="1" x14ac:dyDescent="0.3">
      <c r="A2397" s="12" t="s">
        <v>79</v>
      </c>
      <c r="B2397" s="13">
        <v>45589</v>
      </c>
      <c r="C2397" s="14">
        <v>91.88</v>
      </c>
      <c r="D2397" s="14">
        <v>91.09</v>
      </c>
      <c r="E2397" s="14">
        <v>90.33</v>
      </c>
      <c r="F2397">
        <v>1</v>
      </c>
      <c r="G2397">
        <v>1</v>
      </c>
    </row>
    <row r="2398" spans="1:7" ht="15.75" thickBot="1" x14ac:dyDescent="0.3">
      <c r="A2398" s="12" t="s">
        <v>79</v>
      </c>
      <c r="B2398" s="13">
        <v>45590</v>
      </c>
      <c r="C2398" s="14">
        <v>91.84</v>
      </c>
      <c r="D2398" s="14">
        <v>91.16</v>
      </c>
      <c r="E2398" s="14">
        <v>90.31</v>
      </c>
      <c r="F2398">
        <v>1</v>
      </c>
      <c r="G2398">
        <v>1</v>
      </c>
    </row>
    <row r="2399" spans="1:7" ht="15.75" thickBot="1" x14ac:dyDescent="0.3">
      <c r="A2399" s="12" t="s">
        <v>79</v>
      </c>
      <c r="B2399" s="13">
        <v>45593</v>
      </c>
      <c r="C2399" s="14">
        <v>91.84</v>
      </c>
      <c r="D2399" s="14">
        <v>91.25</v>
      </c>
      <c r="E2399" s="14">
        <v>90.28</v>
      </c>
      <c r="F2399">
        <v>1</v>
      </c>
      <c r="G2399">
        <v>1</v>
      </c>
    </row>
    <row r="2400" spans="1:7" ht="15.75" thickBot="1" x14ac:dyDescent="0.3">
      <c r="A2400" s="12" t="s">
        <v>79</v>
      </c>
      <c r="B2400" s="13">
        <v>45594</v>
      </c>
      <c r="C2400" s="14">
        <v>91.84</v>
      </c>
      <c r="D2400" s="14">
        <v>91.33</v>
      </c>
      <c r="E2400" s="14">
        <v>90.25</v>
      </c>
      <c r="F2400">
        <v>1</v>
      </c>
      <c r="G2400">
        <v>1</v>
      </c>
    </row>
    <row r="2401" spans="1:7" ht="15.75" thickBot="1" x14ac:dyDescent="0.3">
      <c r="A2401" s="12" t="s">
        <v>79</v>
      </c>
      <c r="B2401" s="13">
        <v>45595</v>
      </c>
      <c r="C2401" s="14">
        <v>91.79</v>
      </c>
      <c r="D2401" s="14">
        <v>91.39</v>
      </c>
      <c r="E2401" s="14">
        <v>90.22</v>
      </c>
      <c r="F2401">
        <v>1</v>
      </c>
      <c r="G2401">
        <v>1</v>
      </c>
    </row>
    <row r="2402" spans="1:7" ht="15.75" thickBot="1" x14ac:dyDescent="0.3">
      <c r="A2402" s="12" t="s">
        <v>79</v>
      </c>
      <c r="B2402" s="13">
        <v>45596</v>
      </c>
      <c r="C2402" s="14">
        <v>91.84</v>
      </c>
      <c r="D2402" s="14">
        <v>91.44</v>
      </c>
      <c r="E2402" s="14">
        <v>90.21</v>
      </c>
      <c r="F2402">
        <v>1</v>
      </c>
      <c r="G2402">
        <v>1</v>
      </c>
    </row>
    <row r="2403" spans="1:7" ht="15.75" thickBot="1" x14ac:dyDescent="0.3">
      <c r="A2403" s="12" t="s">
        <v>79</v>
      </c>
      <c r="B2403" s="13">
        <v>45597</v>
      </c>
      <c r="C2403" s="14">
        <v>91.9</v>
      </c>
      <c r="D2403" s="14">
        <v>91.46</v>
      </c>
      <c r="E2403" s="14">
        <v>90.19</v>
      </c>
      <c r="F2403">
        <v>1</v>
      </c>
      <c r="G2403">
        <v>1</v>
      </c>
    </row>
    <row r="2404" spans="1:7" ht="15.75" thickBot="1" x14ac:dyDescent="0.3">
      <c r="A2404" s="12" t="s">
        <v>79</v>
      </c>
      <c r="B2404" s="13">
        <v>45600</v>
      </c>
      <c r="C2404" s="14">
        <v>91.93</v>
      </c>
      <c r="D2404" s="14">
        <v>91.46</v>
      </c>
      <c r="E2404" s="14">
        <v>90.18</v>
      </c>
      <c r="F2404">
        <v>1</v>
      </c>
      <c r="G2404">
        <v>1</v>
      </c>
    </row>
    <row r="2405" spans="1:7" ht="15.75" thickBot="1" x14ac:dyDescent="0.3">
      <c r="A2405" s="12" t="s">
        <v>79</v>
      </c>
      <c r="B2405" s="13">
        <v>45601</v>
      </c>
      <c r="C2405" s="14">
        <v>91.98</v>
      </c>
      <c r="D2405" s="14">
        <v>91.46</v>
      </c>
      <c r="E2405" s="14">
        <v>90.16</v>
      </c>
      <c r="F2405">
        <v>1</v>
      </c>
      <c r="G2405">
        <v>1</v>
      </c>
    </row>
    <row r="2406" spans="1:7" ht="15.75" thickBot="1" x14ac:dyDescent="0.3">
      <c r="A2406" s="12" t="s">
        <v>79</v>
      </c>
      <c r="B2406" s="13">
        <v>45602</v>
      </c>
      <c r="C2406" s="14">
        <v>92.07</v>
      </c>
      <c r="D2406" s="14">
        <v>91.48</v>
      </c>
      <c r="E2406" s="14">
        <v>90.15</v>
      </c>
      <c r="F2406">
        <v>1</v>
      </c>
      <c r="G2406">
        <v>1</v>
      </c>
    </row>
    <row r="2407" spans="1:7" ht="15.75" thickBot="1" x14ac:dyDescent="0.3">
      <c r="A2407" s="12" t="s">
        <v>79</v>
      </c>
      <c r="B2407" s="13">
        <v>45603</v>
      </c>
      <c r="C2407" s="14">
        <v>92.14</v>
      </c>
      <c r="D2407" s="14">
        <v>91.52</v>
      </c>
      <c r="E2407" s="14">
        <v>90.14</v>
      </c>
      <c r="F2407">
        <v>1</v>
      </c>
      <c r="G2407">
        <v>1</v>
      </c>
    </row>
    <row r="2408" spans="1:7" ht="15.75" thickBot="1" x14ac:dyDescent="0.3">
      <c r="A2408" s="12" t="s">
        <v>79</v>
      </c>
      <c r="B2408" s="13">
        <v>45604</v>
      </c>
      <c r="C2408" s="14">
        <v>92.18</v>
      </c>
      <c r="D2408" s="14">
        <v>91.54</v>
      </c>
      <c r="E2408" s="14">
        <v>90.12</v>
      </c>
      <c r="F2408">
        <v>1</v>
      </c>
      <c r="G2408">
        <v>1</v>
      </c>
    </row>
    <row r="2409" spans="1:7" ht="15.75" thickBot="1" x14ac:dyDescent="0.3">
      <c r="A2409" s="12" t="s">
        <v>79</v>
      </c>
      <c r="B2409" s="13">
        <v>45607</v>
      </c>
      <c r="C2409" s="14">
        <v>92.21</v>
      </c>
      <c r="D2409" s="14">
        <v>91.55</v>
      </c>
      <c r="E2409" s="14">
        <v>90.1</v>
      </c>
      <c r="F2409">
        <v>1</v>
      </c>
      <c r="G2409">
        <v>1</v>
      </c>
    </row>
    <row r="2410" spans="1:7" ht="15.75" thickBot="1" x14ac:dyDescent="0.3">
      <c r="A2410" s="12" t="s">
        <v>79</v>
      </c>
      <c r="B2410" s="13">
        <v>45608</v>
      </c>
      <c r="C2410" s="14">
        <v>92.23</v>
      </c>
      <c r="D2410" s="14">
        <v>91.55</v>
      </c>
      <c r="E2410" s="14">
        <v>90.08</v>
      </c>
      <c r="F2410">
        <v>1</v>
      </c>
      <c r="G2410">
        <v>1</v>
      </c>
    </row>
    <row r="2411" spans="1:7" ht="15.75" thickBot="1" x14ac:dyDescent="0.3">
      <c r="A2411" s="12" t="s">
        <v>79</v>
      </c>
      <c r="B2411" s="13">
        <v>45609</v>
      </c>
      <c r="C2411" s="14">
        <v>92.28</v>
      </c>
      <c r="D2411" s="14">
        <v>91.58</v>
      </c>
      <c r="E2411" s="14">
        <v>90.07</v>
      </c>
      <c r="F2411">
        <v>1</v>
      </c>
      <c r="G2411">
        <v>1</v>
      </c>
    </row>
    <row r="2412" spans="1:7" ht="15.75" thickBot="1" x14ac:dyDescent="0.3">
      <c r="A2412" s="12" t="s">
        <v>79</v>
      </c>
      <c r="B2412" s="13">
        <v>45610</v>
      </c>
      <c r="C2412" s="14">
        <v>92.27</v>
      </c>
      <c r="D2412" s="14">
        <v>91.62</v>
      </c>
      <c r="E2412" s="14">
        <v>90.05</v>
      </c>
      <c r="F2412">
        <v>1</v>
      </c>
      <c r="G2412">
        <v>1</v>
      </c>
    </row>
    <row r="2413" spans="1:7" ht="15.75" thickBot="1" x14ac:dyDescent="0.3">
      <c r="A2413" s="12" t="s">
        <v>79</v>
      </c>
      <c r="B2413" s="13">
        <v>45611</v>
      </c>
      <c r="C2413" s="14">
        <v>92.24</v>
      </c>
      <c r="D2413" s="14">
        <v>91.65</v>
      </c>
      <c r="E2413" s="14">
        <v>90.04</v>
      </c>
      <c r="F2413">
        <v>1</v>
      </c>
      <c r="G2413">
        <v>1</v>
      </c>
    </row>
    <row r="2414" spans="1:7" ht="15.75" thickBot="1" x14ac:dyDescent="0.3">
      <c r="A2414" s="12" t="s">
        <v>79</v>
      </c>
      <c r="B2414" s="13">
        <v>45614</v>
      </c>
      <c r="C2414" s="14">
        <v>92.18</v>
      </c>
      <c r="D2414" s="14">
        <v>91.67</v>
      </c>
      <c r="E2414" s="14">
        <v>90.01</v>
      </c>
      <c r="F2414">
        <v>1</v>
      </c>
      <c r="G2414">
        <v>1</v>
      </c>
    </row>
    <row r="2415" spans="1:7" ht="15.75" thickBot="1" x14ac:dyDescent="0.3">
      <c r="A2415" s="12" t="s">
        <v>79</v>
      </c>
      <c r="B2415" s="13">
        <v>45615</v>
      </c>
      <c r="C2415" s="14">
        <v>92.11</v>
      </c>
      <c r="D2415" s="14">
        <v>91.69</v>
      </c>
      <c r="E2415" s="14">
        <v>90</v>
      </c>
      <c r="F2415">
        <v>1</v>
      </c>
      <c r="G2415">
        <v>1</v>
      </c>
    </row>
    <row r="2416" spans="1:7" ht="15.75" thickBot="1" x14ac:dyDescent="0.3">
      <c r="A2416" s="12" t="s">
        <v>79</v>
      </c>
      <c r="B2416" s="13">
        <v>45616</v>
      </c>
      <c r="C2416" s="14">
        <v>92.06</v>
      </c>
      <c r="D2416" s="14">
        <v>91.72</v>
      </c>
      <c r="E2416" s="14">
        <v>89.99</v>
      </c>
      <c r="F2416">
        <v>1</v>
      </c>
      <c r="G2416">
        <v>1</v>
      </c>
    </row>
    <row r="2417" spans="1:7" ht="15.75" thickBot="1" x14ac:dyDescent="0.3">
      <c r="A2417" s="12" t="s">
        <v>79</v>
      </c>
      <c r="B2417" s="13">
        <v>45617</v>
      </c>
      <c r="C2417" s="14">
        <v>92</v>
      </c>
      <c r="D2417" s="14">
        <v>91.74</v>
      </c>
      <c r="E2417" s="14">
        <v>89.99</v>
      </c>
      <c r="F2417">
        <v>1</v>
      </c>
      <c r="G2417">
        <v>1</v>
      </c>
    </row>
    <row r="2418" spans="1:7" ht="15.75" thickBot="1" x14ac:dyDescent="0.3">
      <c r="A2418" s="12" t="s">
        <v>79</v>
      </c>
      <c r="B2418" s="13">
        <v>45618</v>
      </c>
      <c r="C2418" s="14">
        <v>91.93</v>
      </c>
      <c r="D2418" s="14">
        <v>91.76</v>
      </c>
      <c r="E2418" s="14">
        <v>89.99</v>
      </c>
      <c r="F2418">
        <v>1</v>
      </c>
      <c r="G2418">
        <v>1</v>
      </c>
    </row>
    <row r="2419" spans="1:7" ht="15.75" thickBot="1" x14ac:dyDescent="0.3">
      <c r="A2419" s="12" t="s">
        <v>79</v>
      </c>
      <c r="B2419" s="13">
        <v>45621</v>
      </c>
      <c r="C2419" s="14">
        <v>91.9</v>
      </c>
      <c r="D2419" s="14">
        <v>91.81</v>
      </c>
      <c r="E2419" s="14">
        <v>90</v>
      </c>
      <c r="F2419">
        <v>1</v>
      </c>
      <c r="G2419">
        <v>1</v>
      </c>
    </row>
    <row r="2420" spans="1:7" ht="15.75" thickBot="1" x14ac:dyDescent="0.3">
      <c r="A2420" s="12" t="s">
        <v>79</v>
      </c>
      <c r="B2420" s="13">
        <v>45622</v>
      </c>
      <c r="C2420" s="14">
        <v>91.92</v>
      </c>
      <c r="D2420" s="14">
        <v>91.84</v>
      </c>
      <c r="E2420" s="14">
        <v>90.01</v>
      </c>
      <c r="F2420">
        <v>1</v>
      </c>
      <c r="G2420">
        <v>1</v>
      </c>
    </row>
    <row r="2421" spans="1:7" ht="15.75" thickBot="1" x14ac:dyDescent="0.3">
      <c r="A2421" s="12" t="s">
        <v>79</v>
      </c>
      <c r="B2421" s="13">
        <v>45623</v>
      </c>
      <c r="C2421" s="14">
        <v>91.97</v>
      </c>
      <c r="D2421" s="14">
        <v>91.88</v>
      </c>
      <c r="E2421" s="14">
        <v>90.03</v>
      </c>
      <c r="F2421">
        <v>1</v>
      </c>
      <c r="G2421">
        <v>1</v>
      </c>
    </row>
    <row r="2422" spans="1:7" ht="15.75" thickBot="1" x14ac:dyDescent="0.3">
      <c r="A2422" s="12" t="s">
        <v>79</v>
      </c>
      <c r="B2422" s="13">
        <v>45624</v>
      </c>
      <c r="C2422" s="14">
        <v>91.92</v>
      </c>
      <c r="D2422" s="14">
        <v>91.9</v>
      </c>
      <c r="E2422" s="14">
        <v>90.04</v>
      </c>
      <c r="F2422">
        <v>1</v>
      </c>
      <c r="G2422">
        <v>1</v>
      </c>
    </row>
    <row r="2423" spans="1:7" ht="15.75" thickBot="1" x14ac:dyDescent="0.3">
      <c r="A2423" s="12" t="s">
        <v>79</v>
      </c>
      <c r="B2423" s="13">
        <v>45625</v>
      </c>
      <c r="C2423" s="14">
        <v>91.91</v>
      </c>
      <c r="D2423" s="14">
        <v>91.95</v>
      </c>
      <c r="E2423" s="14">
        <v>90.05</v>
      </c>
      <c r="F2423">
        <v>0</v>
      </c>
      <c r="G2423">
        <v>1</v>
      </c>
    </row>
    <row r="2424" spans="1:7" ht="15.75" thickBot="1" x14ac:dyDescent="0.3">
      <c r="A2424" s="12" t="s">
        <v>79</v>
      </c>
      <c r="B2424" s="13">
        <v>45628</v>
      </c>
      <c r="C2424" s="14">
        <v>92</v>
      </c>
      <c r="D2424" s="14">
        <v>92.02</v>
      </c>
      <c r="E2424" s="14">
        <v>90.07</v>
      </c>
      <c r="F2424">
        <v>0</v>
      </c>
      <c r="G2424">
        <v>1</v>
      </c>
    </row>
    <row r="2425" spans="1:7" ht="15.75" thickBot="1" x14ac:dyDescent="0.3">
      <c r="A2425" s="12" t="s">
        <v>79</v>
      </c>
      <c r="B2425" s="13">
        <v>45629</v>
      </c>
      <c r="C2425" s="14">
        <v>92.01</v>
      </c>
      <c r="D2425" s="14">
        <v>92.06</v>
      </c>
      <c r="E2425" s="14">
        <v>90.07</v>
      </c>
      <c r="F2425">
        <v>0</v>
      </c>
      <c r="G2425">
        <v>1</v>
      </c>
    </row>
    <row r="2426" spans="1:7" ht="15.75" thickBot="1" x14ac:dyDescent="0.3">
      <c r="A2426" s="12" t="s">
        <v>79</v>
      </c>
      <c r="B2426" s="13">
        <v>45630</v>
      </c>
      <c r="C2426" s="14">
        <v>92.04</v>
      </c>
      <c r="D2426" s="14">
        <v>92.07</v>
      </c>
      <c r="E2426" s="14">
        <v>90.08</v>
      </c>
      <c r="F2426">
        <v>0</v>
      </c>
      <c r="G2426">
        <v>1</v>
      </c>
    </row>
    <row r="2427" spans="1:7" ht="15.75" thickBot="1" x14ac:dyDescent="0.3">
      <c r="A2427" s="12" t="s">
        <v>79</v>
      </c>
      <c r="B2427" s="13">
        <v>45631</v>
      </c>
      <c r="C2427" s="14">
        <v>92.08</v>
      </c>
      <c r="D2427" s="14">
        <v>92.1</v>
      </c>
      <c r="E2427" s="14">
        <v>90.08</v>
      </c>
      <c r="F2427">
        <v>0</v>
      </c>
      <c r="G2427">
        <v>1</v>
      </c>
    </row>
    <row r="2428" spans="1:7" ht="15.75" thickBot="1" x14ac:dyDescent="0.3">
      <c r="A2428" s="12" t="s">
        <v>79</v>
      </c>
      <c r="B2428" s="13">
        <v>45632</v>
      </c>
      <c r="C2428" s="14">
        <v>92.18</v>
      </c>
      <c r="D2428" s="14">
        <v>92.13</v>
      </c>
      <c r="E2428" s="14">
        <v>90.09</v>
      </c>
      <c r="F2428">
        <v>1</v>
      </c>
      <c r="G2428">
        <v>1</v>
      </c>
    </row>
    <row r="2429" spans="1:7" ht="15.75" thickBot="1" x14ac:dyDescent="0.3">
      <c r="A2429" s="12" t="s">
        <v>79</v>
      </c>
      <c r="B2429" s="13">
        <v>45635</v>
      </c>
      <c r="C2429" s="14">
        <v>92.35</v>
      </c>
      <c r="D2429" s="14">
        <v>92.2</v>
      </c>
      <c r="E2429" s="14">
        <v>90.11</v>
      </c>
      <c r="F2429">
        <v>1</v>
      </c>
      <c r="G2429">
        <v>1</v>
      </c>
    </row>
    <row r="2430" spans="1:7" ht="15.75" thickBot="1" x14ac:dyDescent="0.3">
      <c r="A2430" s="12" t="s">
        <v>79</v>
      </c>
      <c r="B2430" s="13">
        <v>45636</v>
      </c>
      <c r="C2430" s="14">
        <v>92.48</v>
      </c>
      <c r="D2430" s="14">
        <v>92.25</v>
      </c>
      <c r="E2430" s="14">
        <v>90.13</v>
      </c>
      <c r="F2430">
        <v>1</v>
      </c>
      <c r="G2430">
        <v>1</v>
      </c>
    </row>
    <row r="2431" spans="1:7" ht="15.75" thickBot="1" x14ac:dyDescent="0.3">
      <c r="A2431" s="12" t="s">
        <v>79</v>
      </c>
      <c r="B2431" s="13">
        <v>45637</v>
      </c>
      <c r="C2431" s="14">
        <v>92.52</v>
      </c>
      <c r="D2431" s="14">
        <v>92.26</v>
      </c>
      <c r="E2431" s="14">
        <v>90.14</v>
      </c>
      <c r="F2431">
        <v>1</v>
      </c>
      <c r="G2431">
        <v>1</v>
      </c>
    </row>
    <row r="2432" spans="1:7" ht="15.75" thickBot="1" x14ac:dyDescent="0.3">
      <c r="A2432" s="12" t="s">
        <v>79</v>
      </c>
      <c r="B2432" s="13">
        <v>45638</v>
      </c>
      <c r="C2432" s="14">
        <v>92.6</v>
      </c>
      <c r="D2432" s="14">
        <v>92.28</v>
      </c>
      <c r="E2432" s="14">
        <v>90.16</v>
      </c>
      <c r="F2432">
        <v>1</v>
      </c>
      <c r="G2432">
        <v>1</v>
      </c>
    </row>
    <row r="2433" spans="1:7" ht="15.75" thickBot="1" x14ac:dyDescent="0.3">
      <c r="A2433" s="12" t="s">
        <v>79</v>
      </c>
      <c r="B2433" s="13">
        <v>45639</v>
      </c>
      <c r="C2433" s="14">
        <v>92.67</v>
      </c>
      <c r="D2433" s="14">
        <v>92.3</v>
      </c>
      <c r="E2433" s="14">
        <v>90.17</v>
      </c>
      <c r="F2433">
        <v>1</v>
      </c>
      <c r="G2433">
        <v>1</v>
      </c>
    </row>
    <row r="2434" spans="1:7" ht="15.75" thickBot="1" x14ac:dyDescent="0.3">
      <c r="A2434" s="12" t="s">
        <v>79</v>
      </c>
      <c r="B2434" s="13">
        <v>45642</v>
      </c>
      <c r="C2434" s="14">
        <v>92.77</v>
      </c>
      <c r="D2434" s="14">
        <v>92.32</v>
      </c>
      <c r="E2434" s="14">
        <v>90.18</v>
      </c>
      <c r="F2434">
        <v>1</v>
      </c>
      <c r="G2434">
        <v>1</v>
      </c>
    </row>
    <row r="2435" spans="1:7" ht="15.75" thickBot="1" x14ac:dyDescent="0.3">
      <c r="A2435" s="12" t="s">
        <v>79</v>
      </c>
      <c r="B2435" s="13">
        <v>45643</v>
      </c>
      <c r="C2435" s="14">
        <v>92.92</v>
      </c>
      <c r="D2435" s="14">
        <v>92.35</v>
      </c>
      <c r="E2435" s="14">
        <v>90.19</v>
      </c>
      <c r="F2435">
        <v>1</v>
      </c>
      <c r="G2435">
        <v>1</v>
      </c>
    </row>
    <row r="2436" spans="1:7" ht="15.75" thickBot="1" x14ac:dyDescent="0.3">
      <c r="A2436" s="12" t="s">
        <v>79</v>
      </c>
      <c r="B2436" s="13">
        <v>45644</v>
      </c>
      <c r="C2436" s="14">
        <v>93.06</v>
      </c>
      <c r="D2436" s="14">
        <v>92.39</v>
      </c>
      <c r="E2436" s="14">
        <v>90.19</v>
      </c>
      <c r="F2436">
        <v>1</v>
      </c>
      <c r="G2436">
        <v>1</v>
      </c>
    </row>
    <row r="2437" spans="1:7" ht="15.75" thickBot="1" x14ac:dyDescent="0.3">
      <c r="A2437" s="12" t="s">
        <v>79</v>
      </c>
      <c r="B2437" s="13">
        <v>45645</v>
      </c>
      <c r="C2437" s="14">
        <v>93.15</v>
      </c>
      <c r="D2437" s="14">
        <v>92.4</v>
      </c>
      <c r="E2437" s="14">
        <v>90.2</v>
      </c>
      <c r="F2437">
        <v>1</v>
      </c>
      <c r="G2437">
        <v>1</v>
      </c>
    </row>
    <row r="2438" spans="1:7" ht="15.75" thickBot="1" x14ac:dyDescent="0.3">
      <c r="A2438" s="12" t="s">
        <v>79</v>
      </c>
      <c r="B2438" s="13">
        <v>45646</v>
      </c>
      <c r="C2438" s="14">
        <v>93.25</v>
      </c>
      <c r="D2438" s="14">
        <v>92.42</v>
      </c>
      <c r="E2438" s="14">
        <v>90.21</v>
      </c>
      <c r="F2438">
        <v>1</v>
      </c>
      <c r="G2438">
        <v>1</v>
      </c>
    </row>
    <row r="2439" spans="1:7" ht="15.75" thickBot="1" x14ac:dyDescent="0.3">
      <c r="A2439" s="12" t="s">
        <v>79</v>
      </c>
      <c r="B2439" s="13">
        <v>45649</v>
      </c>
      <c r="C2439" s="14">
        <v>93.31</v>
      </c>
      <c r="D2439" s="14">
        <v>92.44</v>
      </c>
      <c r="E2439" s="14">
        <v>90.22</v>
      </c>
      <c r="F2439">
        <v>1</v>
      </c>
      <c r="G2439">
        <v>1</v>
      </c>
    </row>
    <row r="2440" spans="1:7" ht="15.75" thickBot="1" x14ac:dyDescent="0.3">
      <c r="A2440" s="12" t="s">
        <v>79</v>
      </c>
      <c r="B2440" s="13">
        <v>45650</v>
      </c>
      <c r="C2440" s="14">
        <v>93.29</v>
      </c>
      <c r="D2440" s="14">
        <v>92.45</v>
      </c>
      <c r="E2440" s="14">
        <v>90.24</v>
      </c>
      <c r="F2440">
        <v>1</v>
      </c>
      <c r="G2440">
        <v>1</v>
      </c>
    </row>
    <row r="2441" spans="1:7" ht="15.75" thickBot="1" x14ac:dyDescent="0.3">
      <c r="A2441" s="12" t="s">
        <v>79</v>
      </c>
      <c r="B2441" s="13">
        <v>45651</v>
      </c>
      <c r="C2441" s="14">
        <v>93.28</v>
      </c>
      <c r="D2441" s="14">
        <v>92.47</v>
      </c>
      <c r="E2441" s="14">
        <v>90.25</v>
      </c>
      <c r="F2441">
        <v>1</v>
      </c>
      <c r="G2441">
        <v>1</v>
      </c>
    </row>
    <row r="2442" spans="1:7" ht="15.75" thickBot="1" x14ac:dyDescent="0.3">
      <c r="A2442" s="12" t="s">
        <v>79</v>
      </c>
      <c r="B2442" s="13">
        <v>45652</v>
      </c>
      <c r="C2442" s="14">
        <v>93.25</v>
      </c>
      <c r="D2442" s="14">
        <v>92.47</v>
      </c>
      <c r="E2442" s="14">
        <v>90.26</v>
      </c>
      <c r="F2442">
        <v>1</v>
      </c>
      <c r="G2442">
        <v>1</v>
      </c>
    </row>
    <row r="2443" spans="1:7" ht="15.75" thickBot="1" x14ac:dyDescent="0.3">
      <c r="A2443" s="12" t="s">
        <v>79</v>
      </c>
      <c r="B2443" s="13">
        <v>45653</v>
      </c>
      <c r="C2443" s="14">
        <v>93.19</v>
      </c>
      <c r="D2443" s="14">
        <v>92.47</v>
      </c>
      <c r="E2443" s="14">
        <v>90.28</v>
      </c>
      <c r="F2443">
        <v>1</v>
      </c>
      <c r="G2443">
        <v>1</v>
      </c>
    </row>
    <row r="2444" spans="1:7" ht="15.75" thickBot="1" x14ac:dyDescent="0.3">
      <c r="A2444" s="12" t="s">
        <v>79</v>
      </c>
      <c r="B2444" s="13">
        <v>45656</v>
      </c>
      <c r="C2444" s="14">
        <v>93.08</v>
      </c>
      <c r="D2444" s="14">
        <v>92.47</v>
      </c>
      <c r="E2444" s="14">
        <v>90.3</v>
      </c>
      <c r="F2444">
        <v>1</v>
      </c>
      <c r="G2444">
        <v>1</v>
      </c>
    </row>
    <row r="2445" spans="1:7" ht="15.75" thickBot="1" x14ac:dyDescent="0.3">
      <c r="A2445" s="12" t="s">
        <v>79</v>
      </c>
      <c r="B2445" s="13">
        <v>45657</v>
      </c>
      <c r="C2445" s="14">
        <v>93</v>
      </c>
      <c r="D2445" s="14">
        <v>92.46</v>
      </c>
      <c r="E2445" s="14">
        <v>90.33</v>
      </c>
      <c r="F2445">
        <v>1</v>
      </c>
      <c r="G2445">
        <v>1</v>
      </c>
    </row>
    <row r="2446" spans="1:7" ht="15.75" thickBot="1" x14ac:dyDescent="0.3">
      <c r="A2446" s="12" t="s">
        <v>79</v>
      </c>
      <c r="B2446" s="13">
        <v>45659</v>
      </c>
      <c r="C2446" s="14">
        <v>92.92</v>
      </c>
      <c r="D2446" s="14">
        <v>92.47</v>
      </c>
      <c r="E2446" s="14">
        <v>90.35</v>
      </c>
      <c r="F2446">
        <v>1</v>
      </c>
      <c r="G2446">
        <v>1</v>
      </c>
    </row>
    <row r="2447" spans="1:7" ht="15.75" thickBot="1" x14ac:dyDescent="0.3">
      <c r="A2447" s="12" t="s">
        <v>79</v>
      </c>
      <c r="B2447" s="13">
        <v>45660</v>
      </c>
      <c r="C2447" s="14">
        <v>92.82</v>
      </c>
      <c r="D2447" s="14">
        <v>92.48</v>
      </c>
      <c r="E2447" s="14">
        <v>90.37</v>
      </c>
      <c r="F2447">
        <v>1</v>
      </c>
      <c r="G2447">
        <v>1</v>
      </c>
    </row>
    <row r="2448" spans="1:7" ht="15.75" thickBot="1" x14ac:dyDescent="0.3">
      <c r="A2448" s="12" t="s">
        <v>79</v>
      </c>
      <c r="B2448" s="13">
        <v>45663</v>
      </c>
      <c r="C2448" s="14">
        <v>92.75</v>
      </c>
      <c r="D2448" s="14">
        <v>92.5</v>
      </c>
      <c r="E2448" s="14">
        <v>90.4</v>
      </c>
      <c r="F2448">
        <v>1</v>
      </c>
      <c r="G2448">
        <v>1</v>
      </c>
    </row>
    <row r="2449" spans="1:7" ht="15.75" thickBot="1" x14ac:dyDescent="0.3">
      <c r="A2449" s="12" t="s">
        <v>79</v>
      </c>
      <c r="B2449" s="13">
        <v>45664</v>
      </c>
      <c r="C2449" s="14">
        <v>92.6</v>
      </c>
      <c r="D2449" s="14">
        <v>92.5</v>
      </c>
      <c r="E2449" s="14">
        <v>90.42</v>
      </c>
      <c r="F2449">
        <v>1</v>
      </c>
      <c r="G2449">
        <v>1</v>
      </c>
    </row>
    <row r="2450" spans="1:7" ht="15.75" thickBot="1" x14ac:dyDescent="0.3">
      <c r="A2450" s="12" t="s">
        <v>79</v>
      </c>
      <c r="B2450" s="13">
        <v>45665</v>
      </c>
      <c r="C2450" s="14">
        <v>92.5</v>
      </c>
      <c r="D2450" s="14">
        <v>92.51</v>
      </c>
      <c r="E2450" s="14">
        <v>90.45</v>
      </c>
      <c r="F2450">
        <v>0</v>
      </c>
      <c r="G2450">
        <v>1</v>
      </c>
    </row>
    <row r="2451" spans="1:7" ht="15.75" thickBot="1" x14ac:dyDescent="0.3">
      <c r="A2451" s="12" t="s">
        <v>79</v>
      </c>
      <c r="B2451" s="13">
        <v>45666</v>
      </c>
      <c r="C2451" s="14">
        <v>92.43</v>
      </c>
      <c r="D2451" s="14">
        <v>92.52</v>
      </c>
      <c r="E2451" s="14">
        <v>90.47</v>
      </c>
      <c r="F2451">
        <v>0</v>
      </c>
      <c r="G2451">
        <v>1</v>
      </c>
    </row>
    <row r="2452" spans="1:7" ht="15.75" thickBot="1" x14ac:dyDescent="0.3">
      <c r="A2452" s="12" t="s">
        <v>79</v>
      </c>
      <c r="B2452" s="13">
        <v>45667</v>
      </c>
      <c r="C2452" s="14">
        <v>92.32</v>
      </c>
      <c r="D2452" s="14">
        <v>92.47</v>
      </c>
      <c r="E2452" s="14">
        <v>90.5</v>
      </c>
      <c r="F2452">
        <v>0</v>
      </c>
      <c r="G2452">
        <v>1</v>
      </c>
    </row>
    <row r="2453" spans="1:7" ht="15.75" thickBot="1" x14ac:dyDescent="0.3">
      <c r="A2453" s="12" t="s">
        <v>79</v>
      </c>
      <c r="B2453" s="13">
        <v>45670</v>
      </c>
      <c r="C2453" s="14">
        <v>92.26</v>
      </c>
      <c r="D2453" s="14">
        <v>92.44</v>
      </c>
      <c r="E2453" s="14">
        <v>90.52</v>
      </c>
      <c r="F2453">
        <v>0</v>
      </c>
      <c r="G2453">
        <v>1</v>
      </c>
    </row>
    <row r="2454" spans="1:7" ht="15.75" thickBot="1" x14ac:dyDescent="0.3">
      <c r="A2454" s="12" t="s">
        <v>34</v>
      </c>
      <c r="B2454" s="13">
        <v>45517</v>
      </c>
      <c r="C2454" s="14">
        <v>36.94</v>
      </c>
      <c r="D2454" s="14">
        <v>37.700000000000003</v>
      </c>
      <c r="E2454" s="14">
        <v>40.65</v>
      </c>
      <c r="F2454">
        <v>0</v>
      </c>
      <c r="G2454">
        <v>0</v>
      </c>
    </row>
    <row r="2455" spans="1:7" ht="15.75" thickBot="1" x14ac:dyDescent="0.3">
      <c r="A2455" s="12" t="s">
        <v>34</v>
      </c>
      <c r="B2455" s="13">
        <v>45518</v>
      </c>
      <c r="C2455" s="14">
        <v>36.94</v>
      </c>
      <c r="D2455" s="14">
        <v>37.65</v>
      </c>
      <c r="E2455" s="14">
        <v>40.61</v>
      </c>
      <c r="F2455">
        <v>0</v>
      </c>
      <c r="G2455">
        <v>0</v>
      </c>
    </row>
    <row r="2456" spans="1:7" ht="15.75" thickBot="1" x14ac:dyDescent="0.3">
      <c r="A2456" s="12" t="s">
        <v>34</v>
      </c>
      <c r="B2456" s="13">
        <v>45519</v>
      </c>
      <c r="C2456" s="14">
        <v>36.96</v>
      </c>
      <c r="D2456" s="14">
        <v>37.630000000000003</v>
      </c>
      <c r="E2456" s="14">
        <v>40.57</v>
      </c>
      <c r="F2456">
        <v>0</v>
      </c>
      <c r="G2456">
        <v>0</v>
      </c>
    </row>
    <row r="2457" spans="1:7" ht="15.75" thickBot="1" x14ac:dyDescent="0.3">
      <c r="A2457" s="12" t="s">
        <v>34</v>
      </c>
      <c r="B2457" s="13">
        <v>45520</v>
      </c>
      <c r="C2457" s="14">
        <v>36.99</v>
      </c>
      <c r="D2457" s="14">
        <v>37.619999999999997</v>
      </c>
      <c r="E2457" s="14">
        <v>40.54</v>
      </c>
      <c r="F2457">
        <v>0</v>
      </c>
      <c r="G2457">
        <v>0</v>
      </c>
    </row>
    <row r="2458" spans="1:7" ht="15.75" thickBot="1" x14ac:dyDescent="0.3">
      <c r="A2458" s="12" t="s">
        <v>34</v>
      </c>
      <c r="B2458" s="13">
        <v>45523</v>
      </c>
      <c r="C2458" s="14">
        <v>37.020000000000003</v>
      </c>
      <c r="D2458" s="14">
        <v>37.61</v>
      </c>
      <c r="E2458" s="14">
        <v>40.51</v>
      </c>
      <c r="F2458">
        <v>0</v>
      </c>
      <c r="G2458">
        <v>0</v>
      </c>
    </row>
    <row r="2459" spans="1:7" ht="15.75" thickBot="1" x14ac:dyDescent="0.3">
      <c r="A2459" s="12" t="s">
        <v>34</v>
      </c>
      <c r="B2459" s="13">
        <v>45524</v>
      </c>
      <c r="C2459" s="14">
        <v>37.1</v>
      </c>
      <c r="D2459" s="14">
        <v>37.64</v>
      </c>
      <c r="E2459" s="14">
        <v>40.49</v>
      </c>
      <c r="F2459">
        <v>0</v>
      </c>
      <c r="G2459">
        <v>0</v>
      </c>
    </row>
    <row r="2460" spans="1:7" ht="15.75" thickBot="1" x14ac:dyDescent="0.3">
      <c r="A2460" s="12" t="s">
        <v>34</v>
      </c>
      <c r="B2460" s="13">
        <v>45525</v>
      </c>
      <c r="C2460" s="14">
        <v>37.19</v>
      </c>
      <c r="D2460" s="14">
        <v>37.659999999999997</v>
      </c>
      <c r="E2460" s="14">
        <v>40.47</v>
      </c>
      <c r="F2460">
        <v>0</v>
      </c>
      <c r="G2460">
        <v>0</v>
      </c>
    </row>
    <row r="2461" spans="1:7" ht="15.75" thickBot="1" x14ac:dyDescent="0.3">
      <c r="A2461" s="12" t="s">
        <v>34</v>
      </c>
      <c r="B2461" s="13">
        <v>45526</v>
      </c>
      <c r="C2461" s="14">
        <v>37.29</v>
      </c>
      <c r="D2461" s="14">
        <v>37.69</v>
      </c>
      <c r="E2461" s="14">
        <v>40.46</v>
      </c>
      <c r="F2461">
        <v>0</v>
      </c>
      <c r="G2461">
        <v>0</v>
      </c>
    </row>
    <row r="2462" spans="1:7" ht="15.75" thickBot="1" x14ac:dyDescent="0.3">
      <c r="A2462" s="12" t="s">
        <v>34</v>
      </c>
      <c r="B2462" s="13">
        <v>45527</v>
      </c>
      <c r="C2462" s="14">
        <v>37.39</v>
      </c>
      <c r="D2462" s="14">
        <v>37.72</v>
      </c>
      <c r="E2462" s="14">
        <v>40.450000000000003</v>
      </c>
      <c r="F2462">
        <v>0</v>
      </c>
      <c r="G2462">
        <v>0</v>
      </c>
    </row>
    <row r="2463" spans="1:7" ht="15.75" thickBot="1" x14ac:dyDescent="0.3">
      <c r="A2463" s="12" t="s">
        <v>34</v>
      </c>
      <c r="B2463" s="13">
        <v>45530</v>
      </c>
      <c r="C2463" s="14">
        <v>37.56</v>
      </c>
      <c r="D2463" s="14">
        <v>37.770000000000003</v>
      </c>
      <c r="E2463" s="14">
        <v>40.44</v>
      </c>
      <c r="F2463">
        <v>0</v>
      </c>
      <c r="G2463">
        <v>0</v>
      </c>
    </row>
    <row r="2464" spans="1:7" ht="15.75" thickBot="1" x14ac:dyDescent="0.3">
      <c r="A2464" s="12" t="s">
        <v>34</v>
      </c>
      <c r="B2464" s="13">
        <v>45531</v>
      </c>
      <c r="C2464" s="14">
        <v>37.799999999999997</v>
      </c>
      <c r="D2464" s="14">
        <v>37.83</v>
      </c>
      <c r="E2464" s="14">
        <v>40.43</v>
      </c>
      <c r="F2464">
        <v>0</v>
      </c>
      <c r="G2464">
        <v>0</v>
      </c>
    </row>
    <row r="2465" spans="1:7" ht="15.75" thickBot="1" x14ac:dyDescent="0.3">
      <c r="A2465" s="12" t="s">
        <v>34</v>
      </c>
      <c r="B2465" s="13">
        <v>45532</v>
      </c>
      <c r="C2465" s="14">
        <v>38.01</v>
      </c>
      <c r="D2465" s="14">
        <v>37.89</v>
      </c>
      <c r="E2465" s="14">
        <v>40.42</v>
      </c>
      <c r="F2465">
        <v>0</v>
      </c>
      <c r="G2465">
        <v>0</v>
      </c>
    </row>
    <row r="2466" spans="1:7" ht="15.75" thickBot="1" x14ac:dyDescent="0.3">
      <c r="A2466" s="12" t="s">
        <v>34</v>
      </c>
      <c r="B2466" s="13">
        <v>45533</v>
      </c>
      <c r="C2466" s="14">
        <v>38.26</v>
      </c>
      <c r="D2466" s="14">
        <v>37.96</v>
      </c>
      <c r="E2466" s="14">
        <v>40.409999999999997</v>
      </c>
      <c r="F2466">
        <v>0</v>
      </c>
      <c r="G2466">
        <v>0</v>
      </c>
    </row>
    <row r="2467" spans="1:7" ht="15.75" thickBot="1" x14ac:dyDescent="0.3">
      <c r="A2467" s="12" t="s">
        <v>34</v>
      </c>
      <c r="B2467" s="13">
        <v>45534</v>
      </c>
      <c r="C2467" s="14">
        <v>38.53</v>
      </c>
      <c r="D2467" s="14">
        <v>38.03</v>
      </c>
      <c r="E2467" s="14">
        <v>40.4</v>
      </c>
      <c r="F2467">
        <v>0</v>
      </c>
      <c r="G2467">
        <v>0</v>
      </c>
    </row>
    <row r="2468" spans="1:7" ht="15.75" thickBot="1" x14ac:dyDescent="0.3">
      <c r="A2468" s="12" t="s">
        <v>34</v>
      </c>
      <c r="B2468" s="13">
        <v>45539</v>
      </c>
      <c r="C2468" s="14">
        <v>38.94</v>
      </c>
      <c r="D2468" s="14">
        <v>38.130000000000003</v>
      </c>
      <c r="E2468" s="14">
        <v>40.4</v>
      </c>
      <c r="F2468">
        <v>0</v>
      </c>
      <c r="G2468">
        <v>0</v>
      </c>
    </row>
    <row r="2469" spans="1:7" ht="15.75" thickBot="1" x14ac:dyDescent="0.3">
      <c r="A2469" s="12" t="s">
        <v>34</v>
      </c>
      <c r="B2469" s="13">
        <v>45540</v>
      </c>
      <c r="C2469" s="14">
        <v>39.380000000000003</v>
      </c>
      <c r="D2469" s="14">
        <v>38.25</v>
      </c>
      <c r="E2469" s="14">
        <v>40.409999999999997</v>
      </c>
      <c r="F2469">
        <v>0</v>
      </c>
      <c r="G2469">
        <v>0</v>
      </c>
    </row>
    <row r="2470" spans="1:7" ht="15.75" thickBot="1" x14ac:dyDescent="0.3">
      <c r="A2470" s="12" t="s">
        <v>34</v>
      </c>
      <c r="B2470" s="13">
        <v>45541</v>
      </c>
      <c r="C2470" s="14">
        <v>39.72</v>
      </c>
      <c r="D2470" s="14">
        <v>38.380000000000003</v>
      </c>
      <c r="E2470" s="14">
        <v>40.42</v>
      </c>
      <c r="F2470">
        <v>0</v>
      </c>
      <c r="G2470">
        <v>0</v>
      </c>
    </row>
    <row r="2471" spans="1:7" ht="15.75" thickBot="1" x14ac:dyDescent="0.3">
      <c r="A2471" s="12" t="s">
        <v>34</v>
      </c>
      <c r="B2471" s="13">
        <v>45544</v>
      </c>
      <c r="C2471" s="14">
        <v>39.99</v>
      </c>
      <c r="D2471" s="14">
        <v>38.49</v>
      </c>
      <c r="E2471" s="14">
        <v>40.42</v>
      </c>
      <c r="F2471">
        <v>0</v>
      </c>
      <c r="G2471">
        <v>0</v>
      </c>
    </row>
    <row r="2472" spans="1:7" ht="15.75" thickBot="1" x14ac:dyDescent="0.3">
      <c r="A2472" s="12" t="s">
        <v>34</v>
      </c>
      <c r="B2472" s="13">
        <v>45545</v>
      </c>
      <c r="C2472" s="14">
        <v>40.270000000000003</v>
      </c>
      <c r="D2472" s="14">
        <v>38.590000000000003</v>
      </c>
      <c r="E2472" s="14">
        <v>40.43</v>
      </c>
      <c r="F2472">
        <v>0</v>
      </c>
      <c r="G2472">
        <v>0</v>
      </c>
    </row>
    <row r="2473" spans="1:7" ht="15.75" thickBot="1" x14ac:dyDescent="0.3">
      <c r="A2473" s="12" t="s">
        <v>34</v>
      </c>
      <c r="B2473" s="13">
        <v>45546</v>
      </c>
      <c r="C2473" s="14">
        <v>40.590000000000003</v>
      </c>
      <c r="D2473" s="14">
        <v>38.700000000000003</v>
      </c>
      <c r="E2473" s="14">
        <v>40.44</v>
      </c>
      <c r="F2473">
        <v>0</v>
      </c>
      <c r="G2473">
        <v>0</v>
      </c>
    </row>
    <row r="2474" spans="1:7" ht="15.75" thickBot="1" x14ac:dyDescent="0.3">
      <c r="A2474" s="12" t="s">
        <v>34</v>
      </c>
      <c r="B2474" s="13">
        <v>45547</v>
      </c>
      <c r="C2474" s="14">
        <v>40.93</v>
      </c>
      <c r="D2474" s="14">
        <v>38.799999999999997</v>
      </c>
      <c r="E2474" s="14">
        <v>40.450000000000003</v>
      </c>
      <c r="F2474">
        <v>0</v>
      </c>
      <c r="G2474">
        <v>0</v>
      </c>
    </row>
    <row r="2475" spans="1:7" ht="15.75" thickBot="1" x14ac:dyDescent="0.3">
      <c r="A2475" s="12" t="s">
        <v>34</v>
      </c>
      <c r="B2475" s="13">
        <v>45548</v>
      </c>
      <c r="C2475" s="14">
        <v>41.22</v>
      </c>
      <c r="D2475" s="14">
        <v>38.9</v>
      </c>
      <c r="E2475" s="14">
        <v>40.46</v>
      </c>
      <c r="F2475">
        <v>0</v>
      </c>
      <c r="G2475">
        <v>0</v>
      </c>
    </row>
    <row r="2476" spans="1:7" ht="15.75" thickBot="1" x14ac:dyDescent="0.3">
      <c r="A2476" s="12" t="s">
        <v>34</v>
      </c>
      <c r="B2476" s="13">
        <v>45551</v>
      </c>
      <c r="C2476" s="14">
        <v>41.42</v>
      </c>
      <c r="D2476" s="14">
        <v>38.96</v>
      </c>
      <c r="E2476" s="14">
        <v>40.46</v>
      </c>
      <c r="F2476">
        <v>0</v>
      </c>
      <c r="G2476">
        <v>0</v>
      </c>
    </row>
    <row r="2477" spans="1:7" ht="15.75" thickBot="1" x14ac:dyDescent="0.3">
      <c r="A2477" s="12" t="s">
        <v>34</v>
      </c>
      <c r="B2477" s="13">
        <v>45552</v>
      </c>
      <c r="C2477" s="14">
        <v>41.69</v>
      </c>
      <c r="D2477" s="14">
        <v>39.07</v>
      </c>
      <c r="E2477" s="14">
        <v>40.479999999999997</v>
      </c>
      <c r="F2477">
        <v>0</v>
      </c>
      <c r="G2477">
        <v>0</v>
      </c>
    </row>
    <row r="2478" spans="1:7" ht="15.75" thickBot="1" x14ac:dyDescent="0.3">
      <c r="A2478" s="12" t="s">
        <v>34</v>
      </c>
      <c r="B2478" s="13">
        <v>45553</v>
      </c>
      <c r="C2478" s="14">
        <v>41.96</v>
      </c>
      <c r="D2478" s="14">
        <v>39.19</v>
      </c>
      <c r="E2478" s="14">
        <v>40.5</v>
      </c>
      <c r="F2478">
        <v>0</v>
      </c>
      <c r="G2478">
        <v>0</v>
      </c>
    </row>
    <row r="2479" spans="1:7" ht="15.75" thickBot="1" x14ac:dyDescent="0.3">
      <c r="A2479" s="12" t="s">
        <v>34</v>
      </c>
      <c r="B2479" s="13">
        <v>45554</v>
      </c>
      <c r="C2479" s="14">
        <v>42.2</v>
      </c>
      <c r="D2479" s="14">
        <v>39.31</v>
      </c>
      <c r="E2479" s="14">
        <v>40.520000000000003</v>
      </c>
      <c r="F2479">
        <v>0</v>
      </c>
      <c r="G2479">
        <v>0</v>
      </c>
    </row>
    <row r="2480" spans="1:7" ht="15.75" thickBot="1" x14ac:dyDescent="0.3">
      <c r="A2480" s="12" t="s">
        <v>34</v>
      </c>
      <c r="B2480" s="13">
        <v>45555</v>
      </c>
      <c r="C2480" s="14">
        <v>42.4</v>
      </c>
      <c r="D2480" s="14">
        <v>39.42</v>
      </c>
      <c r="E2480" s="14">
        <v>40.53</v>
      </c>
      <c r="F2480">
        <v>0</v>
      </c>
      <c r="G2480">
        <v>0</v>
      </c>
    </row>
    <row r="2481" spans="1:7" ht="15.75" thickBot="1" x14ac:dyDescent="0.3">
      <c r="A2481" s="12" t="s">
        <v>34</v>
      </c>
      <c r="B2481" s="13">
        <v>45558</v>
      </c>
      <c r="C2481" s="14">
        <v>42.59</v>
      </c>
      <c r="D2481" s="14">
        <v>39.520000000000003</v>
      </c>
      <c r="E2481" s="14">
        <v>40.54</v>
      </c>
      <c r="F2481">
        <v>0</v>
      </c>
      <c r="G2481">
        <v>0</v>
      </c>
    </row>
    <row r="2482" spans="1:7" ht="15.75" thickBot="1" x14ac:dyDescent="0.3">
      <c r="A2482" s="12" t="s">
        <v>34</v>
      </c>
      <c r="B2482" s="13">
        <v>45559</v>
      </c>
      <c r="C2482" s="14">
        <v>42.81</v>
      </c>
      <c r="D2482" s="14">
        <v>39.64</v>
      </c>
      <c r="E2482" s="14">
        <v>40.53</v>
      </c>
      <c r="F2482">
        <v>0</v>
      </c>
      <c r="G2482">
        <v>0</v>
      </c>
    </row>
    <row r="2483" spans="1:7" ht="15.75" thickBot="1" x14ac:dyDescent="0.3">
      <c r="A2483" s="12" t="s">
        <v>34</v>
      </c>
      <c r="B2483" s="13">
        <v>45560</v>
      </c>
      <c r="C2483" s="14">
        <v>43</v>
      </c>
      <c r="D2483" s="14">
        <v>39.76</v>
      </c>
      <c r="E2483" s="14">
        <v>40.51</v>
      </c>
      <c r="F2483">
        <v>0</v>
      </c>
      <c r="G2483">
        <v>0</v>
      </c>
    </row>
    <row r="2484" spans="1:7" ht="15.75" thickBot="1" x14ac:dyDescent="0.3">
      <c r="A2484" s="12" t="s">
        <v>34</v>
      </c>
      <c r="B2484" s="13">
        <v>45561</v>
      </c>
      <c r="C2484" s="14">
        <v>43.15</v>
      </c>
      <c r="D2484" s="14">
        <v>39.89</v>
      </c>
      <c r="E2484" s="14">
        <v>40.51</v>
      </c>
      <c r="F2484">
        <v>0</v>
      </c>
      <c r="G2484">
        <v>0</v>
      </c>
    </row>
    <row r="2485" spans="1:7" ht="15.75" thickBot="1" x14ac:dyDescent="0.3">
      <c r="A2485" s="12" t="s">
        <v>34</v>
      </c>
      <c r="B2485" s="13">
        <v>45562</v>
      </c>
      <c r="C2485" s="14">
        <v>43.27</v>
      </c>
      <c r="D2485" s="14">
        <v>40.01</v>
      </c>
      <c r="E2485" s="14">
        <v>40.5</v>
      </c>
      <c r="F2485">
        <v>0</v>
      </c>
      <c r="G2485">
        <v>0</v>
      </c>
    </row>
    <row r="2486" spans="1:7" ht="15.75" thickBot="1" x14ac:dyDescent="0.3">
      <c r="A2486" s="12" t="s">
        <v>34</v>
      </c>
      <c r="B2486" s="13">
        <v>45565</v>
      </c>
      <c r="C2486" s="14">
        <v>43.34</v>
      </c>
      <c r="D2486" s="14">
        <v>40.119999999999997</v>
      </c>
      <c r="E2486" s="14">
        <v>40.5</v>
      </c>
      <c r="F2486">
        <v>0</v>
      </c>
      <c r="G2486">
        <v>0</v>
      </c>
    </row>
    <row r="2487" spans="1:7" ht="15.75" thickBot="1" x14ac:dyDescent="0.3">
      <c r="A2487" s="12" t="s">
        <v>34</v>
      </c>
      <c r="B2487" s="13">
        <v>45566</v>
      </c>
      <c r="C2487" s="14">
        <v>43.44</v>
      </c>
      <c r="D2487" s="14">
        <v>40.229999999999997</v>
      </c>
      <c r="E2487" s="14">
        <v>40.5</v>
      </c>
      <c r="F2487">
        <v>0</v>
      </c>
      <c r="G2487">
        <v>0</v>
      </c>
    </row>
    <row r="2488" spans="1:7" ht="15.75" thickBot="1" x14ac:dyDescent="0.3">
      <c r="A2488" s="12" t="s">
        <v>34</v>
      </c>
      <c r="B2488" s="13">
        <v>45567</v>
      </c>
      <c r="C2488" s="14">
        <v>43.48</v>
      </c>
      <c r="D2488" s="14">
        <v>40.340000000000003</v>
      </c>
      <c r="E2488" s="14">
        <v>40.49</v>
      </c>
      <c r="F2488">
        <v>0</v>
      </c>
      <c r="G2488">
        <v>0</v>
      </c>
    </row>
    <row r="2489" spans="1:7" ht="15.75" thickBot="1" x14ac:dyDescent="0.3">
      <c r="A2489" s="12" t="s">
        <v>34</v>
      </c>
      <c r="B2489" s="13">
        <v>45568</v>
      </c>
      <c r="C2489" s="14">
        <v>43.37</v>
      </c>
      <c r="D2489" s="14">
        <v>40.42</v>
      </c>
      <c r="E2489" s="14">
        <v>40.47</v>
      </c>
      <c r="F2489">
        <v>0</v>
      </c>
      <c r="G2489">
        <v>0</v>
      </c>
    </row>
    <row r="2490" spans="1:7" ht="15.75" thickBot="1" x14ac:dyDescent="0.3">
      <c r="A2490" s="12" t="s">
        <v>34</v>
      </c>
      <c r="B2490" s="13">
        <v>45569</v>
      </c>
      <c r="C2490" s="14">
        <v>43.25</v>
      </c>
      <c r="D2490" s="14">
        <v>40.49</v>
      </c>
      <c r="E2490" s="14">
        <v>40.46</v>
      </c>
      <c r="F2490">
        <v>1</v>
      </c>
      <c r="G2490">
        <v>1</v>
      </c>
    </row>
    <row r="2491" spans="1:7" ht="15.75" thickBot="1" x14ac:dyDescent="0.3">
      <c r="A2491" s="12" t="s">
        <v>34</v>
      </c>
      <c r="B2491" s="13">
        <v>45572</v>
      </c>
      <c r="C2491" s="14">
        <v>43.16</v>
      </c>
      <c r="D2491" s="14">
        <v>40.56</v>
      </c>
      <c r="E2491" s="14">
        <v>40.44</v>
      </c>
      <c r="F2491">
        <v>1</v>
      </c>
      <c r="G2491">
        <v>1</v>
      </c>
    </row>
    <row r="2492" spans="1:7" ht="15.75" thickBot="1" x14ac:dyDescent="0.3">
      <c r="A2492" s="12" t="s">
        <v>34</v>
      </c>
      <c r="B2492" s="13">
        <v>45573</v>
      </c>
      <c r="C2492" s="14">
        <v>43.1</v>
      </c>
      <c r="D2492" s="14">
        <v>40.630000000000003</v>
      </c>
      <c r="E2492" s="14">
        <v>40.43</v>
      </c>
      <c r="F2492">
        <v>1</v>
      </c>
      <c r="G2492">
        <v>1</v>
      </c>
    </row>
    <row r="2493" spans="1:7" ht="15.75" thickBot="1" x14ac:dyDescent="0.3">
      <c r="A2493" s="12" t="s">
        <v>34</v>
      </c>
      <c r="B2493" s="13">
        <v>45574</v>
      </c>
      <c r="C2493" s="14">
        <v>43.08</v>
      </c>
      <c r="D2493" s="14">
        <v>40.74</v>
      </c>
      <c r="E2493" s="14">
        <v>40.42</v>
      </c>
      <c r="F2493">
        <v>1</v>
      </c>
      <c r="G2493">
        <v>1</v>
      </c>
    </row>
    <row r="2494" spans="1:7" ht="15.75" thickBot="1" x14ac:dyDescent="0.3">
      <c r="A2494" s="12" t="s">
        <v>34</v>
      </c>
      <c r="B2494" s="13">
        <v>45575</v>
      </c>
      <c r="C2494" s="14">
        <v>43.03</v>
      </c>
      <c r="D2494" s="14">
        <v>40.85</v>
      </c>
      <c r="E2494" s="14">
        <v>40.409999999999997</v>
      </c>
      <c r="F2494">
        <v>1</v>
      </c>
      <c r="G2494">
        <v>1</v>
      </c>
    </row>
    <row r="2495" spans="1:7" ht="15.75" thickBot="1" x14ac:dyDescent="0.3">
      <c r="A2495" s="12" t="s">
        <v>34</v>
      </c>
      <c r="B2495" s="13">
        <v>45576</v>
      </c>
      <c r="C2495" s="14">
        <v>43.06</v>
      </c>
      <c r="D2495" s="14">
        <v>40.99</v>
      </c>
      <c r="E2495" s="14">
        <v>40.42</v>
      </c>
      <c r="F2495">
        <v>1</v>
      </c>
      <c r="G2495">
        <v>1</v>
      </c>
    </row>
    <row r="2496" spans="1:7" ht="15.75" thickBot="1" x14ac:dyDescent="0.3">
      <c r="A2496" s="12" t="s">
        <v>34</v>
      </c>
      <c r="B2496" s="13">
        <v>45579</v>
      </c>
      <c r="C2496" s="14">
        <v>43.24</v>
      </c>
      <c r="D2496" s="14">
        <v>41.17</v>
      </c>
      <c r="E2496" s="14">
        <v>40.44</v>
      </c>
      <c r="F2496">
        <v>1</v>
      </c>
      <c r="G2496">
        <v>1</v>
      </c>
    </row>
    <row r="2497" spans="1:7" ht="15.75" thickBot="1" x14ac:dyDescent="0.3">
      <c r="A2497" s="12" t="s">
        <v>34</v>
      </c>
      <c r="B2497" s="13">
        <v>45580</v>
      </c>
      <c r="C2497" s="14">
        <v>43.27</v>
      </c>
      <c r="D2497" s="14">
        <v>41.34</v>
      </c>
      <c r="E2497" s="14">
        <v>40.450000000000003</v>
      </c>
      <c r="F2497">
        <v>1</v>
      </c>
      <c r="G2497">
        <v>1</v>
      </c>
    </row>
    <row r="2498" spans="1:7" ht="15.75" thickBot="1" x14ac:dyDescent="0.3">
      <c r="A2498" s="12" t="s">
        <v>34</v>
      </c>
      <c r="B2498" s="13">
        <v>45581</v>
      </c>
      <c r="C2498" s="14">
        <v>43.33</v>
      </c>
      <c r="D2498" s="14">
        <v>41.55</v>
      </c>
      <c r="E2498" s="14">
        <v>40.46</v>
      </c>
      <c r="F2498">
        <v>1</v>
      </c>
      <c r="G2498">
        <v>1</v>
      </c>
    </row>
    <row r="2499" spans="1:7" ht="15.75" thickBot="1" x14ac:dyDescent="0.3">
      <c r="A2499" s="12" t="s">
        <v>34</v>
      </c>
      <c r="B2499" s="13">
        <v>45582</v>
      </c>
      <c r="C2499" s="14">
        <v>43.38</v>
      </c>
      <c r="D2499" s="14">
        <v>41.76</v>
      </c>
      <c r="E2499" s="14">
        <v>40.479999999999997</v>
      </c>
      <c r="F2499">
        <v>1</v>
      </c>
      <c r="G2499">
        <v>1</v>
      </c>
    </row>
    <row r="2500" spans="1:7" ht="15.75" thickBot="1" x14ac:dyDescent="0.3">
      <c r="A2500" s="12" t="s">
        <v>34</v>
      </c>
      <c r="B2500" s="13">
        <v>45583</v>
      </c>
      <c r="C2500" s="14">
        <v>43.45</v>
      </c>
      <c r="D2500" s="14">
        <v>41.92</v>
      </c>
      <c r="E2500" s="14">
        <v>40.49</v>
      </c>
      <c r="F2500">
        <v>1</v>
      </c>
      <c r="G2500">
        <v>1</v>
      </c>
    </row>
    <row r="2501" spans="1:7" ht="15.75" thickBot="1" x14ac:dyDescent="0.3">
      <c r="A2501" s="12" t="s">
        <v>34</v>
      </c>
      <c r="B2501" s="13">
        <v>45586</v>
      </c>
      <c r="C2501" s="14">
        <v>43.66</v>
      </c>
      <c r="D2501" s="14">
        <v>42.12</v>
      </c>
      <c r="E2501" s="14">
        <v>40.53</v>
      </c>
      <c r="F2501">
        <v>1</v>
      </c>
      <c r="G2501">
        <v>1</v>
      </c>
    </row>
    <row r="2502" spans="1:7" ht="15.75" thickBot="1" x14ac:dyDescent="0.3">
      <c r="A2502" s="12" t="s">
        <v>34</v>
      </c>
      <c r="B2502" s="13">
        <v>45587</v>
      </c>
      <c r="C2502" s="14">
        <v>43.86</v>
      </c>
      <c r="D2502" s="14">
        <v>42.34</v>
      </c>
      <c r="E2502" s="14">
        <v>40.57</v>
      </c>
      <c r="F2502">
        <v>1</v>
      </c>
      <c r="G2502">
        <v>1</v>
      </c>
    </row>
    <row r="2503" spans="1:7" ht="15.75" thickBot="1" x14ac:dyDescent="0.3">
      <c r="A2503" s="12" t="s">
        <v>34</v>
      </c>
      <c r="B2503" s="13">
        <v>45588</v>
      </c>
      <c r="C2503" s="14">
        <v>44</v>
      </c>
      <c r="D2503" s="14">
        <v>42.55</v>
      </c>
      <c r="E2503" s="14">
        <v>40.6</v>
      </c>
      <c r="F2503">
        <v>1</v>
      </c>
      <c r="G2503">
        <v>1</v>
      </c>
    </row>
    <row r="2504" spans="1:7" ht="15.75" thickBot="1" x14ac:dyDescent="0.3">
      <c r="A2504" s="12" t="s">
        <v>34</v>
      </c>
      <c r="B2504" s="13">
        <v>45589</v>
      </c>
      <c r="C2504" s="14">
        <v>43.97</v>
      </c>
      <c r="D2504" s="14">
        <v>42.7</v>
      </c>
      <c r="E2504" s="14">
        <v>40.61</v>
      </c>
      <c r="F2504">
        <v>1</v>
      </c>
      <c r="G2504">
        <v>1</v>
      </c>
    </row>
    <row r="2505" spans="1:7" ht="15.75" thickBot="1" x14ac:dyDescent="0.3">
      <c r="A2505" s="12" t="s">
        <v>34</v>
      </c>
      <c r="B2505" s="13">
        <v>45590</v>
      </c>
      <c r="C2505" s="14">
        <v>43.99</v>
      </c>
      <c r="D2505" s="14">
        <v>42.83</v>
      </c>
      <c r="E2505" s="14">
        <v>40.61</v>
      </c>
      <c r="F2505">
        <v>1</v>
      </c>
      <c r="G2505">
        <v>1</v>
      </c>
    </row>
    <row r="2506" spans="1:7" ht="15.75" thickBot="1" x14ac:dyDescent="0.3">
      <c r="A2506" s="12" t="s">
        <v>34</v>
      </c>
      <c r="B2506" s="13">
        <v>45593</v>
      </c>
      <c r="C2506" s="14">
        <v>43.99</v>
      </c>
      <c r="D2506" s="14">
        <v>42.93</v>
      </c>
      <c r="E2506" s="14">
        <v>40.61</v>
      </c>
      <c r="F2506">
        <v>1</v>
      </c>
      <c r="G2506">
        <v>1</v>
      </c>
    </row>
    <row r="2507" spans="1:7" ht="15.75" thickBot="1" x14ac:dyDescent="0.3">
      <c r="A2507" s="12" t="s">
        <v>34</v>
      </c>
      <c r="B2507" s="13">
        <v>45594</v>
      </c>
      <c r="C2507" s="14">
        <v>43.95</v>
      </c>
      <c r="D2507" s="14">
        <v>43.02</v>
      </c>
      <c r="E2507" s="14">
        <v>40.61</v>
      </c>
      <c r="F2507">
        <v>1</v>
      </c>
      <c r="G2507">
        <v>1</v>
      </c>
    </row>
    <row r="2508" spans="1:7" ht="15.75" thickBot="1" x14ac:dyDescent="0.3">
      <c r="A2508" s="12" t="s">
        <v>34</v>
      </c>
      <c r="B2508" s="13">
        <v>45595</v>
      </c>
      <c r="C2508" s="14">
        <v>43.84</v>
      </c>
      <c r="D2508" s="14">
        <v>43.07</v>
      </c>
      <c r="E2508" s="14">
        <v>40.6</v>
      </c>
      <c r="F2508">
        <v>1</v>
      </c>
      <c r="G2508">
        <v>1</v>
      </c>
    </row>
    <row r="2509" spans="1:7" ht="15.75" thickBot="1" x14ac:dyDescent="0.3">
      <c r="A2509" s="12" t="s">
        <v>34</v>
      </c>
      <c r="B2509" s="13">
        <v>45596</v>
      </c>
      <c r="C2509" s="14">
        <v>43.84</v>
      </c>
      <c r="D2509" s="14">
        <v>43.11</v>
      </c>
      <c r="E2509" s="14">
        <v>40.6</v>
      </c>
      <c r="F2509">
        <v>1</v>
      </c>
      <c r="G2509">
        <v>1</v>
      </c>
    </row>
    <row r="2510" spans="1:7" ht="15.75" thickBot="1" x14ac:dyDescent="0.3">
      <c r="A2510" s="12" t="s">
        <v>34</v>
      </c>
      <c r="B2510" s="13">
        <v>45597</v>
      </c>
      <c r="C2510" s="14">
        <v>43.84</v>
      </c>
      <c r="D2510" s="14">
        <v>43.15</v>
      </c>
      <c r="E2510" s="14">
        <v>40.590000000000003</v>
      </c>
      <c r="F2510">
        <v>1</v>
      </c>
      <c r="G2510">
        <v>1</v>
      </c>
    </row>
    <row r="2511" spans="1:7" ht="15.75" thickBot="1" x14ac:dyDescent="0.3">
      <c r="A2511" s="12" t="s">
        <v>34</v>
      </c>
      <c r="B2511" s="13">
        <v>45600</v>
      </c>
      <c r="C2511" s="14">
        <v>43.85</v>
      </c>
      <c r="D2511" s="14">
        <v>43.18</v>
      </c>
      <c r="E2511" s="14">
        <v>40.58</v>
      </c>
      <c r="F2511">
        <v>1</v>
      </c>
      <c r="G2511">
        <v>1</v>
      </c>
    </row>
    <row r="2512" spans="1:7" ht="15.75" thickBot="1" x14ac:dyDescent="0.3">
      <c r="A2512" s="12" t="s">
        <v>34</v>
      </c>
      <c r="B2512" s="13">
        <v>45601</v>
      </c>
      <c r="C2512" s="14">
        <v>43.85</v>
      </c>
      <c r="D2512" s="14">
        <v>43.22</v>
      </c>
      <c r="E2512" s="14">
        <v>40.57</v>
      </c>
      <c r="F2512">
        <v>1</v>
      </c>
      <c r="G2512">
        <v>1</v>
      </c>
    </row>
    <row r="2513" spans="1:7" ht="15.75" thickBot="1" x14ac:dyDescent="0.3">
      <c r="A2513" s="12" t="s">
        <v>34</v>
      </c>
      <c r="B2513" s="13">
        <v>45602</v>
      </c>
      <c r="C2513" s="14">
        <v>43.8</v>
      </c>
      <c r="D2513" s="14">
        <v>43.24</v>
      </c>
      <c r="E2513" s="14">
        <v>40.56</v>
      </c>
      <c r="F2513">
        <v>1</v>
      </c>
      <c r="G2513">
        <v>1</v>
      </c>
    </row>
    <row r="2514" spans="1:7" ht="15.75" thickBot="1" x14ac:dyDescent="0.3">
      <c r="A2514" s="12" t="s">
        <v>34</v>
      </c>
      <c r="B2514" s="13">
        <v>45603</v>
      </c>
      <c r="C2514" s="14">
        <v>43.76</v>
      </c>
      <c r="D2514" s="14">
        <v>43.24</v>
      </c>
      <c r="E2514" s="14">
        <v>40.54</v>
      </c>
      <c r="F2514">
        <v>1</v>
      </c>
      <c r="G2514">
        <v>1</v>
      </c>
    </row>
    <row r="2515" spans="1:7" ht="15.75" thickBot="1" x14ac:dyDescent="0.3">
      <c r="A2515" s="12" t="s">
        <v>34</v>
      </c>
      <c r="B2515" s="13">
        <v>45604</v>
      </c>
      <c r="C2515" s="14">
        <v>43.58</v>
      </c>
      <c r="D2515" s="14">
        <v>43.22</v>
      </c>
      <c r="E2515" s="14">
        <v>40.53</v>
      </c>
      <c r="F2515">
        <v>1</v>
      </c>
      <c r="G2515">
        <v>1</v>
      </c>
    </row>
    <row r="2516" spans="1:7" ht="15.75" thickBot="1" x14ac:dyDescent="0.3">
      <c r="A2516" s="12" t="s">
        <v>34</v>
      </c>
      <c r="B2516" s="13">
        <v>45607</v>
      </c>
      <c r="C2516" s="14">
        <v>43.35</v>
      </c>
      <c r="D2516" s="14">
        <v>43.2</v>
      </c>
      <c r="E2516" s="14">
        <v>40.51</v>
      </c>
      <c r="F2516">
        <v>1</v>
      </c>
      <c r="G2516">
        <v>1</v>
      </c>
    </row>
    <row r="2517" spans="1:7" ht="15.75" thickBot="1" x14ac:dyDescent="0.3">
      <c r="A2517" s="12" t="s">
        <v>34</v>
      </c>
      <c r="B2517" s="13">
        <v>45608</v>
      </c>
      <c r="C2517" s="14">
        <v>43.13</v>
      </c>
      <c r="D2517" s="14">
        <v>43.18</v>
      </c>
      <c r="E2517" s="14">
        <v>40.49</v>
      </c>
      <c r="F2517">
        <v>0</v>
      </c>
      <c r="G2517">
        <v>1</v>
      </c>
    </row>
    <row r="2518" spans="1:7" ht="15.75" thickBot="1" x14ac:dyDescent="0.3">
      <c r="A2518" s="12" t="s">
        <v>34</v>
      </c>
      <c r="B2518" s="13">
        <v>45609</v>
      </c>
      <c r="C2518" s="14">
        <v>42.89</v>
      </c>
      <c r="D2518" s="14">
        <v>43.13</v>
      </c>
      <c r="E2518" s="14">
        <v>40.47</v>
      </c>
      <c r="F2518">
        <v>0</v>
      </c>
      <c r="G2518">
        <v>1</v>
      </c>
    </row>
    <row r="2519" spans="1:7" ht="15.75" thickBot="1" x14ac:dyDescent="0.3">
      <c r="A2519" s="12" t="s">
        <v>34</v>
      </c>
      <c r="B2519" s="13">
        <v>45610</v>
      </c>
      <c r="C2519" s="14">
        <v>42.65</v>
      </c>
      <c r="D2519" s="14">
        <v>43.06</v>
      </c>
      <c r="E2519" s="14">
        <v>40.450000000000003</v>
      </c>
      <c r="F2519">
        <v>0</v>
      </c>
      <c r="G2519">
        <v>1</v>
      </c>
    </row>
    <row r="2520" spans="1:7" ht="15.75" thickBot="1" x14ac:dyDescent="0.3">
      <c r="A2520" s="12" t="s">
        <v>34</v>
      </c>
      <c r="B2520" s="13">
        <v>45611</v>
      </c>
      <c r="C2520" s="14">
        <v>42.4</v>
      </c>
      <c r="D2520" s="14">
        <v>42.99</v>
      </c>
      <c r="E2520" s="14">
        <v>40.42</v>
      </c>
      <c r="F2520">
        <v>0</v>
      </c>
      <c r="G2520">
        <v>1</v>
      </c>
    </row>
    <row r="2521" spans="1:7" ht="15.75" thickBot="1" x14ac:dyDescent="0.3">
      <c r="A2521" s="12" t="s">
        <v>34</v>
      </c>
      <c r="B2521" s="13">
        <v>45614</v>
      </c>
      <c r="C2521" s="14">
        <v>42.06</v>
      </c>
      <c r="D2521" s="14">
        <v>42.95</v>
      </c>
      <c r="E2521" s="14">
        <v>40.4</v>
      </c>
      <c r="F2521">
        <v>0</v>
      </c>
      <c r="G2521">
        <v>1</v>
      </c>
    </row>
    <row r="2522" spans="1:7" ht="15.75" thickBot="1" x14ac:dyDescent="0.3">
      <c r="A2522" s="12" t="s">
        <v>34</v>
      </c>
      <c r="B2522" s="13">
        <v>45615</v>
      </c>
      <c r="C2522" s="14">
        <v>41.75</v>
      </c>
      <c r="D2522" s="14">
        <v>42.94</v>
      </c>
      <c r="E2522" s="14">
        <v>40.39</v>
      </c>
      <c r="F2522">
        <v>0</v>
      </c>
      <c r="G2522">
        <v>1</v>
      </c>
    </row>
    <row r="2523" spans="1:7" ht="15.75" thickBot="1" x14ac:dyDescent="0.3">
      <c r="A2523" s="12" t="s">
        <v>34</v>
      </c>
      <c r="B2523" s="13">
        <v>45616</v>
      </c>
      <c r="C2523" s="14">
        <v>41.57</v>
      </c>
      <c r="D2523" s="14">
        <v>42.94</v>
      </c>
      <c r="E2523" s="14">
        <v>40.4</v>
      </c>
      <c r="F2523">
        <v>0</v>
      </c>
      <c r="G2523">
        <v>1</v>
      </c>
    </row>
    <row r="2524" spans="1:7" ht="15.75" thickBot="1" x14ac:dyDescent="0.3">
      <c r="A2524" s="12" t="s">
        <v>34</v>
      </c>
      <c r="B2524" s="13">
        <v>45617</v>
      </c>
      <c r="C2524" s="14">
        <v>41.54</v>
      </c>
      <c r="D2524" s="14">
        <v>42.94</v>
      </c>
      <c r="E2524" s="14">
        <v>40.409999999999997</v>
      </c>
      <c r="F2524">
        <v>0</v>
      </c>
      <c r="G2524">
        <v>1</v>
      </c>
    </row>
    <row r="2525" spans="1:7" ht="15.75" thickBot="1" x14ac:dyDescent="0.3">
      <c r="A2525" s="12" t="s">
        <v>34</v>
      </c>
      <c r="B2525" s="13">
        <v>45618</v>
      </c>
      <c r="C2525" s="14">
        <v>41.43</v>
      </c>
      <c r="D2525" s="14">
        <v>42.92</v>
      </c>
      <c r="E2525" s="14">
        <v>40.409999999999997</v>
      </c>
      <c r="F2525">
        <v>0</v>
      </c>
      <c r="G2525">
        <v>1</v>
      </c>
    </row>
    <row r="2526" spans="1:7" ht="15.75" thickBot="1" x14ac:dyDescent="0.3">
      <c r="A2526" s="12" t="s">
        <v>34</v>
      </c>
      <c r="B2526" s="13">
        <v>45621</v>
      </c>
      <c r="C2526" s="14">
        <v>41.43</v>
      </c>
      <c r="D2526" s="14">
        <v>42.94</v>
      </c>
      <c r="E2526" s="14">
        <v>40.42</v>
      </c>
      <c r="F2526">
        <v>0</v>
      </c>
      <c r="G2526">
        <v>1</v>
      </c>
    </row>
    <row r="2527" spans="1:7" ht="15.75" thickBot="1" x14ac:dyDescent="0.3">
      <c r="A2527" s="12" t="s">
        <v>34</v>
      </c>
      <c r="B2527" s="13">
        <v>45622</v>
      </c>
      <c r="C2527" s="14">
        <v>41.41</v>
      </c>
      <c r="D2527" s="14">
        <v>42.9</v>
      </c>
      <c r="E2527" s="14">
        <v>40.43</v>
      </c>
      <c r="F2527">
        <v>0</v>
      </c>
      <c r="G2527">
        <v>1</v>
      </c>
    </row>
    <row r="2528" spans="1:7" ht="15.75" thickBot="1" x14ac:dyDescent="0.3">
      <c r="A2528" s="12" t="s">
        <v>34</v>
      </c>
      <c r="B2528" s="13">
        <v>45623</v>
      </c>
      <c r="C2528" s="14">
        <v>41.45</v>
      </c>
      <c r="D2528" s="14">
        <v>42.86</v>
      </c>
      <c r="E2528" s="14">
        <v>40.44</v>
      </c>
      <c r="F2528">
        <v>0</v>
      </c>
      <c r="G2528">
        <v>1</v>
      </c>
    </row>
    <row r="2529" spans="1:7" ht="15.75" thickBot="1" x14ac:dyDescent="0.3">
      <c r="A2529" s="12" t="s">
        <v>34</v>
      </c>
      <c r="B2529" s="13">
        <v>45624</v>
      </c>
      <c r="C2529" s="14">
        <v>41.43</v>
      </c>
      <c r="D2529" s="14">
        <v>42.8</v>
      </c>
      <c r="E2529" s="14">
        <v>40.44</v>
      </c>
      <c r="F2529">
        <v>0</v>
      </c>
      <c r="G2529">
        <v>1</v>
      </c>
    </row>
    <row r="2530" spans="1:7" ht="15.75" thickBot="1" x14ac:dyDescent="0.3">
      <c r="A2530" s="12" t="s">
        <v>34</v>
      </c>
      <c r="B2530" s="13">
        <v>45625</v>
      </c>
      <c r="C2530" s="14">
        <v>41.39</v>
      </c>
      <c r="D2530" s="14">
        <v>42.74</v>
      </c>
      <c r="E2530" s="14">
        <v>40.44</v>
      </c>
      <c r="F2530">
        <v>0</v>
      </c>
      <c r="G2530">
        <v>1</v>
      </c>
    </row>
    <row r="2531" spans="1:7" ht="15.75" thickBot="1" x14ac:dyDescent="0.3">
      <c r="A2531" s="12" t="s">
        <v>34</v>
      </c>
      <c r="B2531" s="13">
        <v>45628</v>
      </c>
      <c r="C2531" s="14">
        <v>41.35</v>
      </c>
      <c r="D2531" s="14">
        <v>42.69</v>
      </c>
      <c r="E2531" s="14">
        <v>40.44</v>
      </c>
      <c r="F2531">
        <v>0</v>
      </c>
      <c r="G2531">
        <v>1</v>
      </c>
    </row>
    <row r="2532" spans="1:7" ht="15.75" thickBot="1" x14ac:dyDescent="0.3">
      <c r="A2532" s="12" t="s">
        <v>34</v>
      </c>
      <c r="B2532" s="13">
        <v>45629</v>
      </c>
      <c r="C2532" s="14">
        <v>41.33</v>
      </c>
      <c r="D2532" s="14">
        <v>42.62</v>
      </c>
      <c r="E2532" s="14">
        <v>40.44</v>
      </c>
      <c r="F2532">
        <v>0</v>
      </c>
      <c r="G2532">
        <v>1</v>
      </c>
    </row>
    <row r="2533" spans="1:7" ht="15.75" thickBot="1" x14ac:dyDescent="0.3">
      <c r="A2533" s="12" t="s">
        <v>34</v>
      </c>
      <c r="B2533" s="13">
        <v>45630</v>
      </c>
      <c r="C2533" s="14">
        <v>41.25</v>
      </c>
      <c r="D2533" s="14">
        <v>42.54</v>
      </c>
      <c r="E2533" s="14">
        <v>40.43</v>
      </c>
      <c r="F2533">
        <v>0</v>
      </c>
      <c r="G2533">
        <v>1</v>
      </c>
    </row>
    <row r="2534" spans="1:7" ht="15.75" thickBot="1" x14ac:dyDescent="0.3">
      <c r="A2534" s="12" t="s">
        <v>34</v>
      </c>
      <c r="B2534" s="13">
        <v>45631</v>
      </c>
      <c r="C2534" s="14">
        <v>41.25</v>
      </c>
      <c r="D2534" s="14">
        <v>42.48</v>
      </c>
      <c r="E2534" s="14">
        <v>40.43</v>
      </c>
      <c r="F2534">
        <v>0</v>
      </c>
      <c r="G2534">
        <v>1</v>
      </c>
    </row>
    <row r="2535" spans="1:7" ht="15.75" thickBot="1" x14ac:dyDescent="0.3">
      <c r="A2535" s="12" t="s">
        <v>34</v>
      </c>
      <c r="B2535" s="13">
        <v>45632</v>
      </c>
      <c r="C2535" s="14">
        <v>41.33</v>
      </c>
      <c r="D2535" s="14">
        <v>42.44</v>
      </c>
      <c r="E2535" s="14">
        <v>40.44</v>
      </c>
      <c r="F2535">
        <v>0</v>
      </c>
      <c r="G2535">
        <v>1</v>
      </c>
    </row>
    <row r="2536" spans="1:7" ht="15.75" thickBot="1" x14ac:dyDescent="0.3">
      <c r="A2536" s="12" t="s">
        <v>34</v>
      </c>
      <c r="B2536" s="13">
        <v>45635</v>
      </c>
      <c r="C2536" s="14">
        <v>41.37</v>
      </c>
      <c r="D2536" s="14">
        <v>42.41</v>
      </c>
      <c r="E2536" s="14">
        <v>40.44</v>
      </c>
      <c r="F2536">
        <v>0</v>
      </c>
      <c r="G2536">
        <v>1</v>
      </c>
    </row>
    <row r="2537" spans="1:7" ht="15.75" thickBot="1" x14ac:dyDescent="0.3">
      <c r="A2537" s="12" t="s">
        <v>34</v>
      </c>
      <c r="B2537" s="13">
        <v>45636</v>
      </c>
      <c r="C2537" s="14">
        <v>41.4</v>
      </c>
      <c r="D2537" s="14">
        <v>42.36</v>
      </c>
      <c r="E2537" s="14">
        <v>40.450000000000003</v>
      </c>
      <c r="F2537">
        <v>0</v>
      </c>
      <c r="G2537">
        <v>1</v>
      </c>
    </row>
    <row r="2538" spans="1:7" ht="15.75" thickBot="1" x14ac:dyDescent="0.3">
      <c r="A2538" s="12" t="s">
        <v>34</v>
      </c>
      <c r="B2538" s="13">
        <v>45637</v>
      </c>
      <c r="C2538" s="14">
        <v>41.43</v>
      </c>
      <c r="D2538" s="14">
        <v>42.31</v>
      </c>
      <c r="E2538" s="14">
        <v>40.450000000000003</v>
      </c>
      <c r="F2538">
        <v>0</v>
      </c>
      <c r="G2538">
        <v>1</v>
      </c>
    </row>
    <row r="2539" spans="1:7" ht="15.75" thickBot="1" x14ac:dyDescent="0.3">
      <c r="A2539" s="12" t="s">
        <v>34</v>
      </c>
      <c r="B2539" s="13">
        <v>45638</v>
      </c>
      <c r="C2539" s="14">
        <v>41.45</v>
      </c>
      <c r="D2539" s="14">
        <v>42.29</v>
      </c>
      <c r="E2539" s="14">
        <v>40.46</v>
      </c>
      <c r="F2539">
        <v>0</v>
      </c>
      <c r="G2539">
        <v>1</v>
      </c>
    </row>
    <row r="2540" spans="1:7" ht="15.75" thickBot="1" x14ac:dyDescent="0.3">
      <c r="A2540" s="12" t="s">
        <v>34</v>
      </c>
      <c r="B2540" s="13">
        <v>45639</v>
      </c>
      <c r="C2540" s="14">
        <v>41.47</v>
      </c>
      <c r="D2540" s="14">
        <v>42.28</v>
      </c>
      <c r="E2540" s="14">
        <v>40.46</v>
      </c>
      <c r="F2540">
        <v>0</v>
      </c>
      <c r="G2540">
        <v>1</v>
      </c>
    </row>
    <row r="2541" spans="1:7" ht="15.75" thickBot="1" x14ac:dyDescent="0.3">
      <c r="A2541" s="12" t="s">
        <v>34</v>
      </c>
      <c r="B2541" s="13">
        <v>45642</v>
      </c>
      <c r="C2541" s="14">
        <v>41.48</v>
      </c>
      <c r="D2541" s="14">
        <v>42.27</v>
      </c>
      <c r="E2541" s="14">
        <v>40.46</v>
      </c>
      <c r="F2541">
        <v>0</v>
      </c>
      <c r="G2541">
        <v>1</v>
      </c>
    </row>
    <row r="2542" spans="1:7" ht="15.75" thickBot="1" x14ac:dyDescent="0.3">
      <c r="A2542" s="12" t="s">
        <v>34</v>
      </c>
      <c r="B2542" s="13">
        <v>45643</v>
      </c>
      <c r="C2542" s="14">
        <v>41.43</v>
      </c>
      <c r="D2542" s="14">
        <v>42.27</v>
      </c>
      <c r="E2542" s="14">
        <v>40.47</v>
      </c>
      <c r="F2542">
        <v>0</v>
      </c>
      <c r="G2542">
        <v>1</v>
      </c>
    </row>
    <row r="2543" spans="1:7" ht="15.75" thickBot="1" x14ac:dyDescent="0.3">
      <c r="A2543" s="12" t="s">
        <v>34</v>
      </c>
      <c r="B2543" s="13">
        <v>45644</v>
      </c>
      <c r="C2543" s="14">
        <v>41.31</v>
      </c>
      <c r="D2543" s="14">
        <v>42.24</v>
      </c>
      <c r="E2543" s="14">
        <v>40.47</v>
      </c>
      <c r="F2543">
        <v>0</v>
      </c>
      <c r="G2543">
        <v>1</v>
      </c>
    </row>
    <row r="2544" spans="1:7" ht="15.75" thickBot="1" x14ac:dyDescent="0.3">
      <c r="A2544" s="12" t="s">
        <v>34</v>
      </c>
      <c r="B2544" s="13">
        <v>45645</v>
      </c>
      <c r="C2544" s="14">
        <v>41.16</v>
      </c>
      <c r="D2544" s="14">
        <v>42.2</v>
      </c>
      <c r="E2544" s="14">
        <v>40.47</v>
      </c>
      <c r="F2544">
        <v>0</v>
      </c>
      <c r="G2544">
        <v>1</v>
      </c>
    </row>
    <row r="2545" spans="1:7" ht="15.75" thickBot="1" x14ac:dyDescent="0.3">
      <c r="A2545" s="12" t="s">
        <v>34</v>
      </c>
      <c r="B2545" s="13">
        <v>45646</v>
      </c>
      <c r="C2545" s="14">
        <v>41.1</v>
      </c>
      <c r="D2545" s="14">
        <v>42.13</v>
      </c>
      <c r="E2545" s="14">
        <v>40.47</v>
      </c>
      <c r="F2545">
        <v>0</v>
      </c>
      <c r="G2545">
        <v>1</v>
      </c>
    </row>
    <row r="2546" spans="1:7" ht="15.75" thickBot="1" x14ac:dyDescent="0.3">
      <c r="A2546" s="12" t="s">
        <v>34</v>
      </c>
      <c r="B2546" s="13">
        <v>45649</v>
      </c>
      <c r="C2546" s="14">
        <v>40.99</v>
      </c>
      <c r="D2546" s="14">
        <v>42.04</v>
      </c>
      <c r="E2546" s="14">
        <v>40.47</v>
      </c>
      <c r="F2546">
        <v>0</v>
      </c>
      <c r="G2546">
        <v>1</v>
      </c>
    </row>
    <row r="2547" spans="1:7" ht="15.75" thickBot="1" x14ac:dyDescent="0.3">
      <c r="A2547" s="12" t="s">
        <v>34</v>
      </c>
      <c r="B2547" s="13">
        <v>45650</v>
      </c>
      <c r="C2547" s="14">
        <v>40.89</v>
      </c>
      <c r="D2547" s="14">
        <v>41.95</v>
      </c>
      <c r="E2547" s="14">
        <v>40.47</v>
      </c>
      <c r="F2547">
        <v>0</v>
      </c>
      <c r="G2547">
        <v>1</v>
      </c>
    </row>
    <row r="2548" spans="1:7" ht="15.75" thickBot="1" x14ac:dyDescent="0.3">
      <c r="A2548" s="12" t="s">
        <v>34</v>
      </c>
      <c r="B2548" s="13">
        <v>45651</v>
      </c>
      <c r="C2548" s="14">
        <v>40.82</v>
      </c>
      <c r="D2548" s="14">
        <v>41.86</v>
      </c>
      <c r="E2548" s="14">
        <v>40.479999999999997</v>
      </c>
      <c r="F2548">
        <v>0</v>
      </c>
      <c r="G2548">
        <v>1</v>
      </c>
    </row>
    <row r="2549" spans="1:7" ht="15.75" thickBot="1" x14ac:dyDescent="0.3">
      <c r="A2549" s="12" t="s">
        <v>34</v>
      </c>
      <c r="B2549" s="13">
        <v>45652</v>
      </c>
      <c r="C2549" s="14">
        <v>40.799999999999997</v>
      </c>
      <c r="D2549" s="14">
        <v>41.77</v>
      </c>
      <c r="E2549" s="14">
        <v>40.479999999999997</v>
      </c>
      <c r="F2549">
        <v>0</v>
      </c>
      <c r="G2549">
        <v>1</v>
      </c>
    </row>
    <row r="2550" spans="1:7" ht="15.75" thickBot="1" x14ac:dyDescent="0.3">
      <c r="A2550" s="12" t="s">
        <v>34</v>
      </c>
      <c r="B2550" s="13">
        <v>45653</v>
      </c>
      <c r="C2550" s="14">
        <v>40.78</v>
      </c>
      <c r="D2550" s="14">
        <v>41.67</v>
      </c>
      <c r="E2550" s="14">
        <v>40.49</v>
      </c>
      <c r="F2550">
        <v>0</v>
      </c>
      <c r="G2550">
        <v>1</v>
      </c>
    </row>
    <row r="2551" spans="1:7" ht="15.75" thickBot="1" x14ac:dyDescent="0.3">
      <c r="A2551" s="12" t="s">
        <v>34</v>
      </c>
      <c r="B2551" s="13">
        <v>45656</v>
      </c>
      <c r="C2551" s="14">
        <v>40.76</v>
      </c>
      <c r="D2551" s="14">
        <v>41.53</v>
      </c>
      <c r="E2551" s="14">
        <v>40.5</v>
      </c>
      <c r="F2551">
        <v>0</v>
      </c>
      <c r="G2551">
        <v>1</v>
      </c>
    </row>
    <row r="2552" spans="1:7" ht="15.75" thickBot="1" x14ac:dyDescent="0.3">
      <c r="A2552" s="12" t="s">
        <v>34</v>
      </c>
      <c r="B2552" s="13">
        <v>45657</v>
      </c>
      <c r="C2552" s="14">
        <v>40.71</v>
      </c>
      <c r="D2552" s="14">
        <v>41.36</v>
      </c>
      <c r="E2552" s="14">
        <v>40.5</v>
      </c>
      <c r="F2552">
        <v>0</v>
      </c>
      <c r="G2552">
        <v>1</v>
      </c>
    </row>
    <row r="2553" spans="1:7" ht="15.75" thickBot="1" x14ac:dyDescent="0.3">
      <c r="A2553" s="12" t="s">
        <v>34</v>
      </c>
      <c r="B2553" s="13">
        <v>45659</v>
      </c>
      <c r="C2553" s="14">
        <v>40.71</v>
      </c>
      <c r="D2553" s="14">
        <v>41.22</v>
      </c>
      <c r="E2553" s="14">
        <v>40.51</v>
      </c>
      <c r="F2553">
        <v>0</v>
      </c>
      <c r="G2553">
        <v>1</v>
      </c>
    </row>
    <row r="2554" spans="1:7" ht="15.75" thickBot="1" x14ac:dyDescent="0.3">
      <c r="A2554" s="12" t="s">
        <v>34</v>
      </c>
      <c r="B2554" s="13">
        <v>45660</v>
      </c>
      <c r="C2554" s="14">
        <v>40.630000000000003</v>
      </c>
      <c r="D2554" s="14">
        <v>41.14</v>
      </c>
      <c r="E2554" s="14">
        <v>40.51</v>
      </c>
      <c r="F2554">
        <v>0</v>
      </c>
      <c r="G2554">
        <v>1</v>
      </c>
    </row>
    <row r="2555" spans="1:7" ht="15.75" thickBot="1" x14ac:dyDescent="0.3">
      <c r="A2555" s="12" t="s">
        <v>34</v>
      </c>
      <c r="B2555" s="13">
        <v>45663</v>
      </c>
      <c r="C2555" s="14">
        <v>40.56</v>
      </c>
      <c r="D2555" s="14">
        <v>41.07</v>
      </c>
      <c r="E2555" s="14">
        <v>40.520000000000003</v>
      </c>
      <c r="F2555">
        <v>0</v>
      </c>
      <c r="G2555">
        <v>1</v>
      </c>
    </row>
    <row r="2556" spans="1:7" ht="15.75" thickBot="1" x14ac:dyDescent="0.3">
      <c r="A2556" s="12" t="s">
        <v>34</v>
      </c>
      <c r="B2556" s="13">
        <v>45664</v>
      </c>
      <c r="C2556" s="14">
        <v>40.49</v>
      </c>
      <c r="D2556" s="14">
        <v>41.01</v>
      </c>
      <c r="E2556" s="14">
        <v>40.520000000000003</v>
      </c>
      <c r="F2556">
        <v>0</v>
      </c>
      <c r="G2556">
        <v>1</v>
      </c>
    </row>
    <row r="2557" spans="1:7" ht="15.75" thickBot="1" x14ac:dyDescent="0.3">
      <c r="A2557" s="12" t="s">
        <v>34</v>
      </c>
      <c r="B2557" s="13">
        <v>45665</v>
      </c>
      <c r="C2557" s="14">
        <v>40.44</v>
      </c>
      <c r="D2557" s="14">
        <v>40.96</v>
      </c>
      <c r="E2557" s="14">
        <v>40.53</v>
      </c>
      <c r="F2557">
        <v>0</v>
      </c>
      <c r="G2557">
        <v>1</v>
      </c>
    </row>
    <row r="2558" spans="1:7" ht="15.75" thickBot="1" x14ac:dyDescent="0.3">
      <c r="A2558" s="12" t="s">
        <v>34</v>
      </c>
      <c r="B2558" s="13">
        <v>45666</v>
      </c>
      <c r="C2558" s="14">
        <v>40.42</v>
      </c>
      <c r="D2558" s="14">
        <v>40.94</v>
      </c>
      <c r="E2558" s="14">
        <v>40.54</v>
      </c>
      <c r="F2558">
        <v>0</v>
      </c>
      <c r="G2558">
        <v>1</v>
      </c>
    </row>
    <row r="2559" spans="1:7" ht="15.75" thickBot="1" x14ac:dyDescent="0.3">
      <c r="A2559" s="12" t="s">
        <v>34</v>
      </c>
      <c r="B2559" s="13">
        <v>45667</v>
      </c>
      <c r="C2559" s="14">
        <v>40.380000000000003</v>
      </c>
      <c r="D2559" s="14">
        <v>40.909999999999997</v>
      </c>
      <c r="E2559" s="14">
        <v>40.549999999999997</v>
      </c>
      <c r="F2559">
        <v>0</v>
      </c>
      <c r="G2559">
        <v>1</v>
      </c>
    </row>
    <row r="2560" spans="1:7" ht="15.75" thickBot="1" x14ac:dyDescent="0.3">
      <c r="A2560" s="12" t="s">
        <v>34</v>
      </c>
      <c r="B2560" s="13">
        <v>45670</v>
      </c>
      <c r="C2560" s="14">
        <v>40.35</v>
      </c>
      <c r="D2560" s="14">
        <v>40.880000000000003</v>
      </c>
      <c r="E2560" s="14">
        <v>40.56</v>
      </c>
      <c r="F2560">
        <v>0</v>
      </c>
      <c r="G2560">
        <v>1</v>
      </c>
    </row>
    <row r="2561" spans="1:7" ht="15.75" thickBot="1" x14ac:dyDescent="0.3">
      <c r="A2561" s="12" t="s">
        <v>51</v>
      </c>
      <c r="B2561" s="13">
        <v>45517</v>
      </c>
      <c r="C2561" s="14">
        <v>17.899999999999999</v>
      </c>
      <c r="D2561" s="14">
        <v>18.32</v>
      </c>
      <c r="E2561" s="14">
        <v>18.350000000000001</v>
      </c>
      <c r="F2561">
        <v>0</v>
      </c>
      <c r="G2561">
        <v>0</v>
      </c>
    </row>
    <row r="2562" spans="1:7" ht="15.75" thickBot="1" x14ac:dyDescent="0.3">
      <c r="A2562" s="12" t="s">
        <v>51</v>
      </c>
      <c r="B2562" s="13">
        <v>45518</v>
      </c>
      <c r="C2562" s="14">
        <v>17.86</v>
      </c>
      <c r="D2562" s="14">
        <v>18.28</v>
      </c>
      <c r="E2562" s="14">
        <v>18.350000000000001</v>
      </c>
      <c r="F2562">
        <v>0</v>
      </c>
      <c r="G2562">
        <v>0</v>
      </c>
    </row>
    <row r="2563" spans="1:7" ht="15.75" thickBot="1" x14ac:dyDescent="0.3">
      <c r="A2563" s="12" t="s">
        <v>51</v>
      </c>
      <c r="B2563" s="13">
        <v>45519</v>
      </c>
      <c r="C2563" s="14">
        <v>17.82</v>
      </c>
      <c r="D2563" s="14">
        <v>18.260000000000002</v>
      </c>
      <c r="E2563" s="14">
        <v>18.36</v>
      </c>
      <c r="F2563">
        <v>0</v>
      </c>
      <c r="G2563">
        <v>0</v>
      </c>
    </row>
    <row r="2564" spans="1:7" ht="15.75" thickBot="1" x14ac:dyDescent="0.3">
      <c r="A2564" s="12" t="s">
        <v>51</v>
      </c>
      <c r="B2564" s="13">
        <v>45520</v>
      </c>
      <c r="C2564" s="14">
        <v>17.809999999999999</v>
      </c>
      <c r="D2564" s="14">
        <v>18.239999999999998</v>
      </c>
      <c r="E2564" s="14">
        <v>18.37</v>
      </c>
      <c r="F2564">
        <v>0</v>
      </c>
      <c r="G2564">
        <v>0</v>
      </c>
    </row>
    <row r="2565" spans="1:7" ht="15.75" thickBot="1" x14ac:dyDescent="0.3">
      <c r="A2565" s="12" t="s">
        <v>51</v>
      </c>
      <c r="B2565" s="13">
        <v>45523</v>
      </c>
      <c r="C2565" s="14">
        <v>17.82</v>
      </c>
      <c r="D2565" s="14">
        <v>18.22</v>
      </c>
      <c r="E2565" s="14">
        <v>18.38</v>
      </c>
      <c r="F2565">
        <v>0</v>
      </c>
      <c r="G2565">
        <v>0</v>
      </c>
    </row>
    <row r="2566" spans="1:7" ht="15.75" thickBot="1" x14ac:dyDescent="0.3">
      <c r="A2566" s="12" t="s">
        <v>51</v>
      </c>
      <c r="B2566" s="13">
        <v>45524</v>
      </c>
      <c r="C2566" s="14">
        <v>17.829999999999998</v>
      </c>
      <c r="D2566" s="14">
        <v>18.190000000000001</v>
      </c>
      <c r="E2566" s="14">
        <v>18.39</v>
      </c>
      <c r="F2566">
        <v>0</v>
      </c>
      <c r="G2566">
        <v>0</v>
      </c>
    </row>
    <row r="2567" spans="1:7" ht="15.75" thickBot="1" x14ac:dyDescent="0.3">
      <c r="A2567" s="12" t="s">
        <v>51</v>
      </c>
      <c r="B2567" s="13">
        <v>45525</v>
      </c>
      <c r="C2567" s="14">
        <v>17.850000000000001</v>
      </c>
      <c r="D2567" s="14">
        <v>18.16</v>
      </c>
      <c r="E2567" s="14">
        <v>18.399999999999999</v>
      </c>
      <c r="F2567">
        <v>0</v>
      </c>
      <c r="G2567">
        <v>0</v>
      </c>
    </row>
    <row r="2568" spans="1:7" ht="15.75" thickBot="1" x14ac:dyDescent="0.3">
      <c r="A2568" s="12" t="s">
        <v>51</v>
      </c>
      <c r="B2568" s="13">
        <v>45526</v>
      </c>
      <c r="C2568" s="14">
        <v>17.88</v>
      </c>
      <c r="D2568" s="14">
        <v>18.14</v>
      </c>
      <c r="E2568" s="14">
        <v>18.41</v>
      </c>
      <c r="F2568">
        <v>0</v>
      </c>
      <c r="G2568">
        <v>0</v>
      </c>
    </row>
    <row r="2569" spans="1:7" ht="15.75" thickBot="1" x14ac:dyDescent="0.3">
      <c r="A2569" s="12" t="s">
        <v>51</v>
      </c>
      <c r="B2569" s="13">
        <v>45527</v>
      </c>
      <c r="C2569" s="14">
        <v>17.899999999999999</v>
      </c>
      <c r="D2569" s="14">
        <v>18.12</v>
      </c>
      <c r="E2569" s="14">
        <v>18.420000000000002</v>
      </c>
      <c r="F2569">
        <v>0</v>
      </c>
      <c r="G2569">
        <v>0</v>
      </c>
    </row>
    <row r="2570" spans="1:7" ht="15.75" thickBot="1" x14ac:dyDescent="0.3">
      <c r="A2570" s="12" t="s">
        <v>51</v>
      </c>
      <c r="B2570" s="13">
        <v>45530</v>
      </c>
      <c r="C2570" s="14">
        <v>17.93</v>
      </c>
      <c r="D2570" s="14">
        <v>18.11</v>
      </c>
      <c r="E2570" s="14">
        <v>18.420000000000002</v>
      </c>
      <c r="F2570">
        <v>0</v>
      </c>
      <c r="G2570">
        <v>0</v>
      </c>
    </row>
    <row r="2571" spans="1:7" ht="15.75" thickBot="1" x14ac:dyDescent="0.3">
      <c r="A2571" s="12" t="s">
        <v>51</v>
      </c>
      <c r="B2571" s="13">
        <v>45531</v>
      </c>
      <c r="C2571" s="14">
        <v>17.96</v>
      </c>
      <c r="D2571" s="14">
        <v>18.100000000000001</v>
      </c>
      <c r="E2571" s="14">
        <v>18.43</v>
      </c>
      <c r="F2571">
        <v>0</v>
      </c>
      <c r="G2571">
        <v>0</v>
      </c>
    </row>
    <row r="2572" spans="1:7" ht="15.75" thickBot="1" x14ac:dyDescent="0.3">
      <c r="A2572" s="12" t="s">
        <v>51</v>
      </c>
      <c r="B2572" s="13">
        <v>45532</v>
      </c>
      <c r="C2572" s="14">
        <v>17.97</v>
      </c>
      <c r="D2572" s="14">
        <v>18.09</v>
      </c>
      <c r="E2572" s="14">
        <v>18.440000000000001</v>
      </c>
      <c r="F2572">
        <v>0</v>
      </c>
      <c r="G2572">
        <v>0</v>
      </c>
    </row>
    <row r="2573" spans="1:7" ht="15.75" thickBot="1" x14ac:dyDescent="0.3">
      <c r="A2573" s="12" t="s">
        <v>51</v>
      </c>
      <c r="B2573" s="13">
        <v>45533</v>
      </c>
      <c r="C2573" s="14">
        <v>18</v>
      </c>
      <c r="D2573" s="14">
        <v>18.079999999999998</v>
      </c>
      <c r="E2573" s="14">
        <v>18.440000000000001</v>
      </c>
      <c r="F2573">
        <v>0</v>
      </c>
      <c r="G2573">
        <v>0</v>
      </c>
    </row>
    <row r="2574" spans="1:7" ht="15.75" thickBot="1" x14ac:dyDescent="0.3">
      <c r="A2574" s="12" t="s">
        <v>51</v>
      </c>
      <c r="B2574" s="13">
        <v>45534</v>
      </c>
      <c r="C2574" s="14">
        <v>18.02</v>
      </c>
      <c r="D2574" s="14">
        <v>18.079999999999998</v>
      </c>
      <c r="E2574" s="14">
        <v>18.45</v>
      </c>
      <c r="F2574">
        <v>0</v>
      </c>
      <c r="G2574">
        <v>0</v>
      </c>
    </row>
    <row r="2575" spans="1:7" ht="15.75" thickBot="1" x14ac:dyDescent="0.3">
      <c r="A2575" s="12" t="s">
        <v>51</v>
      </c>
      <c r="B2575" s="13">
        <v>45539</v>
      </c>
      <c r="C2575" s="14">
        <v>18.059999999999999</v>
      </c>
      <c r="D2575" s="14">
        <v>18.079999999999998</v>
      </c>
      <c r="E2575" s="14">
        <v>18.45</v>
      </c>
      <c r="F2575">
        <v>0</v>
      </c>
      <c r="G2575">
        <v>0</v>
      </c>
    </row>
    <row r="2576" spans="1:7" ht="15.75" thickBot="1" x14ac:dyDescent="0.3">
      <c r="A2576" s="12" t="s">
        <v>51</v>
      </c>
      <c r="B2576" s="13">
        <v>45540</v>
      </c>
      <c r="C2576" s="14">
        <v>18.079999999999998</v>
      </c>
      <c r="D2576" s="14">
        <v>18.079999999999998</v>
      </c>
      <c r="E2576" s="14">
        <v>18.46</v>
      </c>
      <c r="F2576">
        <v>0</v>
      </c>
      <c r="G2576">
        <v>0</v>
      </c>
    </row>
    <row r="2577" spans="1:7" ht="15.75" thickBot="1" x14ac:dyDescent="0.3">
      <c r="A2577" s="12" t="s">
        <v>51</v>
      </c>
      <c r="B2577" s="13">
        <v>45541</v>
      </c>
      <c r="C2577" s="14">
        <v>18.100000000000001</v>
      </c>
      <c r="D2577" s="14">
        <v>18.079999999999998</v>
      </c>
      <c r="E2577" s="14">
        <v>18.46</v>
      </c>
      <c r="F2577">
        <v>0</v>
      </c>
      <c r="G2577">
        <v>0</v>
      </c>
    </row>
    <row r="2578" spans="1:7" ht="15.75" thickBot="1" x14ac:dyDescent="0.3">
      <c r="A2578" s="12" t="s">
        <v>51</v>
      </c>
      <c r="B2578" s="13">
        <v>45544</v>
      </c>
      <c r="C2578" s="14">
        <v>18.12</v>
      </c>
      <c r="D2578" s="14">
        <v>18.07</v>
      </c>
      <c r="E2578" s="14">
        <v>18.47</v>
      </c>
      <c r="F2578">
        <v>0</v>
      </c>
      <c r="G2578">
        <v>0</v>
      </c>
    </row>
    <row r="2579" spans="1:7" ht="15.75" thickBot="1" x14ac:dyDescent="0.3">
      <c r="A2579" s="12" t="s">
        <v>51</v>
      </c>
      <c r="B2579" s="13">
        <v>45545</v>
      </c>
      <c r="C2579" s="14">
        <v>18.12</v>
      </c>
      <c r="D2579" s="14">
        <v>18.07</v>
      </c>
      <c r="E2579" s="14">
        <v>18.47</v>
      </c>
      <c r="F2579">
        <v>0</v>
      </c>
      <c r="G2579">
        <v>0</v>
      </c>
    </row>
    <row r="2580" spans="1:7" ht="15.75" thickBot="1" x14ac:dyDescent="0.3">
      <c r="A2580" s="12" t="s">
        <v>51</v>
      </c>
      <c r="B2580" s="13">
        <v>45546</v>
      </c>
      <c r="C2580" s="14">
        <v>18.12</v>
      </c>
      <c r="D2580" s="14">
        <v>18.07</v>
      </c>
      <c r="E2580" s="14">
        <v>18.48</v>
      </c>
      <c r="F2580">
        <v>0</v>
      </c>
      <c r="G2580">
        <v>0</v>
      </c>
    </row>
    <row r="2581" spans="1:7" ht="15.75" thickBot="1" x14ac:dyDescent="0.3">
      <c r="A2581" s="12" t="s">
        <v>51</v>
      </c>
      <c r="B2581" s="13">
        <v>45547</v>
      </c>
      <c r="C2581" s="14">
        <v>18.149999999999999</v>
      </c>
      <c r="D2581" s="14">
        <v>18.059999999999999</v>
      </c>
      <c r="E2581" s="14">
        <v>18.48</v>
      </c>
      <c r="F2581">
        <v>0</v>
      </c>
      <c r="G2581">
        <v>0</v>
      </c>
    </row>
    <row r="2582" spans="1:7" ht="15.75" thickBot="1" x14ac:dyDescent="0.3">
      <c r="A2582" s="12" t="s">
        <v>51</v>
      </c>
      <c r="B2582" s="13">
        <v>45548</v>
      </c>
      <c r="C2582" s="14">
        <v>18.170000000000002</v>
      </c>
      <c r="D2582" s="14">
        <v>18.059999999999999</v>
      </c>
      <c r="E2582" s="14">
        <v>18.489999999999998</v>
      </c>
      <c r="F2582">
        <v>0</v>
      </c>
      <c r="G2582">
        <v>0</v>
      </c>
    </row>
    <row r="2583" spans="1:7" ht="15.75" thickBot="1" x14ac:dyDescent="0.3">
      <c r="A2583" s="12" t="s">
        <v>51</v>
      </c>
      <c r="B2583" s="13">
        <v>45551</v>
      </c>
      <c r="C2583" s="14">
        <v>18.18</v>
      </c>
      <c r="D2583" s="14">
        <v>18.05</v>
      </c>
      <c r="E2583" s="14">
        <v>18.5</v>
      </c>
      <c r="F2583">
        <v>0</v>
      </c>
      <c r="G2583">
        <v>0</v>
      </c>
    </row>
    <row r="2584" spans="1:7" ht="15.75" thickBot="1" x14ac:dyDescent="0.3">
      <c r="A2584" s="12" t="s">
        <v>51</v>
      </c>
      <c r="B2584" s="13">
        <v>45552</v>
      </c>
      <c r="C2584" s="14">
        <v>18.190000000000001</v>
      </c>
      <c r="D2584" s="14">
        <v>18.059999999999999</v>
      </c>
      <c r="E2584" s="14">
        <v>18.5</v>
      </c>
      <c r="F2584">
        <v>0</v>
      </c>
      <c r="G2584">
        <v>0</v>
      </c>
    </row>
    <row r="2585" spans="1:7" ht="15.75" thickBot="1" x14ac:dyDescent="0.3">
      <c r="A2585" s="12" t="s">
        <v>51</v>
      </c>
      <c r="B2585" s="13">
        <v>45553</v>
      </c>
      <c r="C2585" s="14">
        <v>18.18</v>
      </c>
      <c r="D2585" s="14">
        <v>18.059999999999999</v>
      </c>
      <c r="E2585" s="14">
        <v>18.5</v>
      </c>
      <c r="F2585">
        <v>0</v>
      </c>
      <c r="G2585">
        <v>0</v>
      </c>
    </row>
    <row r="2586" spans="1:7" ht="15.75" thickBot="1" x14ac:dyDescent="0.3">
      <c r="A2586" s="12" t="s">
        <v>51</v>
      </c>
      <c r="B2586" s="13">
        <v>45554</v>
      </c>
      <c r="C2586" s="14">
        <v>18.18</v>
      </c>
      <c r="D2586" s="14">
        <v>18.059999999999999</v>
      </c>
      <c r="E2586" s="14">
        <v>18.5</v>
      </c>
      <c r="F2586">
        <v>0</v>
      </c>
      <c r="G2586">
        <v>0</v>
      </c>
    </row>
    <row r="2587" spans="1:7" ht="15.75" thickBot="1" x14ac:dyDescent="0.3">
      <c r="A2587" s="12" t="s">
        <v>51</v>
      </c>
      <c r="B2587" s="13">
        <v>45555</v>
      </c>
      <c r="C2587" s="14">
        <v>18.190000000000001</v>
      </c>
      <c r="D2587" s="14">
        <v>18.059999999999999</v>
      </c>
      <c r="E2587" s="14">
        <v>18.510000000000002</v>
      </c>
      <c r="F2587">
        <v>0</v>
      </c>
      <c r="G2587">
        <v>0</v>
      </c>
    </row>
    <row r="2588" spans="1:7" ht="15.75" thickBot="1" x14ac:dyDescent="0.3">
      <c r="A2588" s="12" t="s">
        <v>51</v>
      </c>
      <c r="B2588" s="13">
        <v>45558</v>
      </c>
      <c r="C2588" s="14">
        <v>18.190000000000001</v>
      </c>
      <c r="D2588" s="14">
        <v>18.07</v>
      </c>
      <c r="E2588" s="14">
        <v>18.510000000000002</v>
      </c>
      <c r="F2588">
        <v>0</v>
      </c>
      <c r="G2588">
        <v>0</v>
      </c>
    </row>
    <row r="2589" spans="1:7" ht="15.75" thickBot="1" x14ac:dyDescent="0.3">
      <c r="A2589" s="12" t="s">
        <v>51</v>
      </c>
      <c r="B2589" s="13">
        <v>45559</v>
      </c>
      <c r="C2589" s="14">
        <v>18.23</v>
      </c>
      <c r="D2589" s="14">
        <v>18.079999999999998</v>
      </c>
      <c r="E2589" s="14">
        <v>18.510000000000002</v>
      </c>
      <c r="F2589">
        <v>0</v>
      </c>
      <c r="G2589">
        <v>0</v>
      </c>
    </row>
    <row r="2590" spans="1:7" ht="15.75" thickBot="1" x14ac:dyDescent="0.3">
      <c r="A2590" s="12" t="s">
        <v>51</v>
      </c>
      <c r="B2590" s="13">
        <v>45560</v>
      </c>
      <c r="C2590" s="14">
        <v>18.28</v>
      </c>
      <c r="D2590" s="14">
        <v>18.11</v>
      </c>
      <c r="E2590" s="14">
        <v>18.52</v>
      </c>
      <c r="F2590">
        <v>0</v>
      </c>
      <c r="G2590">
        <v>0</v>
      </c>
    </row>
    <row r="2591" spans="1:7" ht="15.75" thickBot="1" x14ac:dyDescent="0.3">
      <c r="A2591" s="12" t="s">
        <v>51</v>
      </c>
      <c r="B2591" s="13">
        <v>45561</v>
      </c>
      <c r="C2591" s="14">
        <v>18.34</v>
      </c>
      <c r="D2591" s="14">
        <v>18.13</v>
      </c>
      <c r="E2591" s="14">
        <v>18.52</v>
      </c>
      <c r="F2591">
        <v>0</v>
      </c>
      <c r="G2591">
        <v>0</v>
      </c>
    </row>
    <row r="2592" spans="1:7" ht="15.75" thickBot="1" x14ac:dyDescent="0.3">
      <c r="A2592" s="12" t="s">
        <v>51</v>
      </c>
      <c r="B2592" s="13">
        <v>45562</v>
      </c>
      <c r="C2592" s="14">
        <v>18.39</v>
      </c>
      <c r="D2592" s="14">
        <v>18.149999999999999</v>
      </c>
      <c r="E2592" s="14">
        <v>18.53</v>
      </c>
      <c r="F2592">
        <v>0</v>
      </c>
      <c r="G2592">
        <v>0</v>
      </c>
    </row>
    <row r="2593" spans="1:7" ht="15.75" thickBot="1" x14ac:dyDescent="0.3">
      <c r="A2593" s="12" t="s">
        <v>51</v>
      </c>
      <c r="B2593" s="13">
        <v>45565</v>
      </c>
      <c r="C2593" s="14">
        <v>18.440000000000001</v>
      </c>
      <c r="D2593" s="14">
        <v>18.170000000000002</v>
      </c>
      <c r="E2593" s="14">
        <v>18.54</v>
      </c>
      <c r="F2593">
        <v>0</v>
      </c>
      <c r="G2593">
        <v>0</v>
      </c>
    </row>
    <row r="2594" spans="1:7" ht="15.75" thickBot="1" x14ac:dyDescent="0.3">
      <c r="A2594" s="12" t="s">
        <v>51</v>
      </c>
      <c r="B2594" s="13">
        <v>45566</v>
      </c>
      <c r="C2594" s="14">
        <v>18.510000000000002</v>
      </c>
      <c r="D2594" s="14">
        <v>18.2</v>
      </c>
      <c r="E2594" s="14">
        <v>18.55</v>
      </c>
      <c r="F2594">
        <v>0</v>
      </c>
      <c r="G2594">
        <v>0</v>
      </c>
    </row>
    <row r="2595" spans="1:7" ht="15.75" thickBot="1" x14ac:dyDescent="0.3">
      <c r="A2595" s="12" t="s">
        <v>51</v>
      </c>
      <c r="B2595" s="13">
        <v>45567</v>
      </c>
      <c r="C2595" s="14">
        <v>18.579999999999998</v>
      </c>
      <c r="D2595" s="14">
        <v>18.22</v>
      </c>
      <c r="E2595" s="14">
        <v>18.559999999999999</v>
      </c>
      <c r="F2595">
        <v>0</v>
      </c>
      <c r="G2595">
        <v>0</v>
      </c>
    </row>
    <row r="2596" spans="1:7" ht="15.75" thickBot="1" x14ac:dyDescent="0.3">
      <c r="A2596" s="12" t="s">
        <v>51</v>
      </c>
      <c r="B2596" s="13">
        <v>45568</v>
      </c>
      <c r="C2596" s="14">
        <v>18.64</v>
      </c>
      <c r="D2596" s="14">
        <v>18.25</v>
      </c>
      <c r="E2596" s="14">
        <v>18.559999999999999</v>
      </c>
      <c r="F2596">
        <v>0</v>
      </c>
      <c r="G2596">
        <v>0</v>
      </c>
    </row>
    <row r="2597" spans="1:7" ht="15.75" thickBot="1" x14ac:dyDescent="0.3">
      <c r="A2597" s="12" t="s">
        <v>51</v>
      </c>
      <c r="B2597" s="13">
        <v>45569</v>
      </c>
      <c r="C2597" s="14">
        <v>18.690000000000001</v>
      </c>
      <c r="D2597" s="14">
        <v>18.27</v>
      </c>
      <c r="E2597" s="14">
        <v>18.57</v>
      </c>
      <c r="F2597">
        <v>0</v>
      </c>
      <c r="G2597">
        <v>0</v>
      </c>
    </row>
    <row r="2598" spans="1:7" ht="15.75" thickBot="1" x14ac:dyDescent="0.3">
      <c r="A2598" s="12" t="s">
        <v>51</v>
      </c>
      <c r="B2598" s="13">
        <v>45572</v>
      </c>
      <c r="C2598" s="14">
        <v>18.760000000000002</v>
      </c>
      <c r="D2598" s="14">
        <v>18.3</v>
      </c>
      <c r="E2598" s="14">
        <v>18.579999999999998</v>
      </c>
      <c r="F2598">
        <v>0</v>
      </c>
      <c r="G2598">
        <v>0</v>
      </c>
    </row>
    <row r="2599" spans="1:7" ht="15.75" thickBot="1" x14ac:dyDescent="0.3">
      <c r="A2599" s="12" t="s">
        <v>51</v>
      </c>
      <c r="B2599" s="13">
        <v>45573</v>
      </c>
      <c r="C2599" s="14">
        <v>18.829999999999998</v>
      </c>
      <c r="D2599" s="14">
        <v>18.329999999999998</v>
      </c>
      <c r="E2599" s="14">
        <v>18.579999999999998</v>
      </c>
      <c r="F2599">
        <v>0</v>
      </c>
      <c r="G2599">
        <v>0</v>
      </c>
    </row>
    <row r="2600" spans="1:7" ht="15.75" thickBot="1" x14ac:dyDescent="0.3">
      <c r="A2600" s="12" t="s">
        <v>51</v>
      </c>
      <c r="B2600" s="13">
        <v>45574</v>
      </c>
      <c r="C2600" s="14">
        <v>18.89</v>
      </c>
      <c r="D2600" s="14">
        <v>18.36</v>
      </c>
      <c r="E2600" s="14">
        <v>18.59</v>
      </c>
      <c r="F2600">
        <v>0</v>
      </c>
      <c r="G2600">
        <v>0</v>
      </c>
    </row>
    <row r="2601" spans="1:7" ht="15.75" thickBot="1" x14ac:dyDescent="0.3">
      <c r="A2601" s="12" t="s">
        <v>51</v>
      </c>
      <c r="B2601" s="13">
        <v>45575</v>
      </c>
      <c r="C2601" s="14">
        <v>18.940000000000001</v>
      </c>
      <c r="D2601" s="14">
        <v>18.39</v>
      </c>
      <c r="E2601" s="14">
        <v>18.59</v>
      </c>
      <c r="F2601">
        <v>0</v>
      </c>
      <c r="G2601">
        <v>0</v>
      </c>
    </row>
    <row r="2602" spans="1:7" ht="15.75" thickBot="1" x14ac:dyDescent="0.3">
      <c r="A2602" s="12" t="s">
        <v>51</v>
      </c>
      <c r="B2602" s="13">
        <v>45576</v>
      </c>
      <c r="C2602" s="14">
        <v>19</v>
      </c>
      <c r="D2602" s="14">
        <v>18.41</v>
      </c>
      <c r="E2602" s="14">
        <v>18.600000000000001</v>
      </c>
      <c r="F2602">
        <v>0</v>
      </c>
      <c r="G2602">
        <v>0</v>
      </c>
    </row>
    <row r="2603" spans="1:7" ht="15.75" thickBot="1" x14ac:dyDescent="0.3">
      <c r="A2603" s="12" t="s">
        <v>51</v>
      </c>
      <c r="B2603" s="13">
        <v>45579</v>
      </c>
      <c r="C2603" s="14">
        <v>19.05</v>
      </c>
      <c r="D2603" s="14">
        <v>18.43</v>
      </c>
      <c r="E2603" s="14">
        <v>18.61</v>
      </c>
      <c r="F2603">
        <v>0</v>
      </c>
      <c r="G2603">
        <v>0</v>
      </c>
    </row>
    <row r="2604" spans="1:7" ht="15.75" thickBot="1" x14ac:dyDescent="0.3">
      <c r="A2604" s="12" t="s">
        <v>51</v>
      </c>
      <c r="B2604" s="13">
        <v>45580</v>
      </c>
      <c r="C2604" s="14">
        <v>19.100000000000001</v>
      </c>
      <c r="D2604" s="14">
        <v>18.46</v>
      </c>
      <c r="E2604" s="14">
        <v>18.62</v>
      </c>
      <c r="F2604">
        <v>0</v>
      </c>
      <c r="G2604">
        <v>0</v>
      </c>
    </row>
    <row r="2605" spans="1:7" ht="15.75" thickBot="1" x14ac:dyDescent="0.3">
      <c r="A2605" s="12" t="s">
        <v>51</v>
      </c>
      <c r="B2605" s="13">
        <v>45581</v>
      </c>
      <c r="C2605" s="14">
        <v>19.149999999999999</v>
      </c>
      <c r="D2605" s="14">
        <v>18.489999999999998</v>
      </c>
      <c r="E2605" s="14">
        <v>18.63</v>
      </c>
      <c r="F2605">
        <v>0</v>
      </c>
      <c r="G2605">
        <v>0</v>
      </c>
    </row>
    <row r="2606" spans="1:7" ht="15.75" thickBot="1" x14ac:dyDescent="0.3">
      <c r="A2606" s="12" t="s">
        <v>51</v>
      </c>
      <c r="B2606" s="13">
        <v>45582</v>
      </c>
      <c r="C2606" s="14">
        <v>19.2</v>
      </c>
      <c r="D2606" s="14">
        <v>18.52</v>
      </c>
      <c r="E2606" s="14">
        <v>18.63</v>
      </c>
      <c r="F2606">
        <v>0</v>
      </c>
      <c r="G2606">
        <v>0</v>
      </c>
    </row>
    <row r="2607" spans="1:7" ht="15.75" thickBot="1" x14ac:dyDescent="0.3">
      <c r="A2607" s="12" t="s">
        <v>51</v>
      </c>
      <c r="B2607" s="13">
        <v>45583</v>
      </c>
      <c r="C2607" s="14">
        <v>19.25</v>
      </c>
      <c r="D2607" s="14">
        <v>18.559999999999999</v>
      </c>
      <c r="E2607" s="14">
        <v>18.64</v>
      </c>
      <c r="F2607">
        <v>0</v>
      </c>
      <c r="G2607">
        <v>0</v>
      </c>
    </row>
    <row r="2608" spans="1:7" ht="15.75" thickBot="1" x14ac:dyDescent="0.3">
      <c r="A2608" s="12" t="s">
        <v>51</v>
      </c>
      <c r="B2608" s="13">
        <v>45586</v>
      </c>
      <c r="C2608" s="14">
        <v>19.28</v>
      </c>
      <c r="D2608" s="14">
        <v>18.59</v>
      </c>
      <c r="E2608" s="14">
        <v>18.649999999999999</v>
      </c>
      <c r="F2608">
        <v>0</v>
      </c>
      <c r="G2608">
        <v>0</v>
      </c>
    </row>
    <row r="2609" spans="1:7" ht="15.75" thickBot="1" x14ac:dyDescent="0.3">
      <c r="A2609" s="12" t="s">
        <v>51</v>
      </c>
      <c r="B2609" s="13">
        <v>45587</v>
      </c>
      <c r="C2609" s="14">
        <v>19.27</v>
      </c>
      <c r="D2609" s="14">
        <v>18.61</v>
      </c>
      <c r="E2609" s="14">
        <v>18.649999999999999</v>
      </c>
      <c r="F2609">
        <v>0</v>
      </c>
      <c r="G2609">
        <v>0</v>
      </c>
    </row>
    <row r="2610" spans="1:7" ht="15.75" thickBot="1" x14ac:dyDescent="0.3">
      <c r="A2610" s="12" t="s">
        <v>51</v>
      </c>
      <c r="B2610" s="13">
        <v>45588</v>
      </c>
      <c r="C2610" s="14">
        <v>19.23</v>
      </c>
      <c r="D2610" s="14">
        <v>18.63</v>
      </c>
      <c r="E2610" s="14">
        <v>18.649999999999999</v>
      </c>
      <c r="F2610">
        <v>0</v>
      </c>
      <c r="G2610">
        <v>0</v>
      </c>
    </row>
    <row r="2611" spans="1:7" ht="15.75" thickBot="1" x14ac:dyDescent="0.3">
      <c r="A2611" s="12" t="s">
        <v>51</v>
      </c>
      <c r="B2611" s="13">
        <v>45589</v>
      </c>
      <c r="C2611" s="14">
        <v>19.18</v>
      </c>
      <c r="D2611" s="14">
        <v>18.649999999999999</v>
      </c>
      <c r="E2611" s="14">
        <v>18.64</v>
      </c>
      <c r="F2611">
        <v>1</v>
      </c>
      <c r="G2611">
        <v>1</v>
      </c>
    </row>
    <row r="2612" spans="1:7" ht="15.75" thickBot="1" x14ac:dyDescent="0.3">
      <c r="A2612" s="12" t="s">
        <v>51</v>
      </c>
      <c r="B2612" s="13">
        <v>45590</v>
      </c>
      <c r="C2612" s="14">
        <v>19.13</v>
      </c>
      <c r="D2612" s="14">
        <v>18.66</v>
      </c>
      <c r="E2612" s="14">
        <v>18.63</v>
      </c>
      <c r="F2612">
        <v>1</v>
      </c>
      <c r="G2612">
        <v>1</v>
      </c>
    </row>
    <row r="2613" spans="1:7" ht="15.75" thickBot="1" x14ac:dyDescent="0.3">
      <c r="A2613" s="12" t="s">
        <v>51</v>
      </c>
      <c r="B2613" s="13">
        <v>45593</v>
      </c>
      <c r="C2613" s="14">
        <v>19.079999999999998</v>
      </c>
      <c r="D2613" s="14">
        <v>18.670000000000002</v>
      </c>
      <c r="E2613" s="14">
        <v>18.62</v>
      </c>
      <c r="F2613">
        <v>1</v>
      </c>
      <c r="G2613">
        <v>1</v>
      </c>
    </row>
    <row r="2614" spans="1:7" ht="15.75" thickBot="1" x14ac:dyDescent="0.3">
      <c r="A2614" s="12" t="s">
        <v>51</v>
      </c>
      <c r="B2614" s="13">
        <v>45594</v>
      </c>
      <c r="C2614" s="14">
        <v>19.02</v>
      </c>
      <c r="D2614" s="14">
        <v>18.68</v>
      </c>
      <c r="E2614" s="14">
        <v>18.61</v>
      </c>
      <c r="F2614">
        <v>1</v>
      </c>
      <c r="G2614">
        <v>1</v>
      </c>
    </row>
    <row r="2615" spans="1:7" ht="15.75" thickBot="1" x14ac:dyDescent="0.3">
      <c r="A2615" s="12" t="s">
        <v>51</v>
      </c>
      <c r="B2615" s="13">
        <v>45595</v>
      </c>
      <c r="C2615" s="14">
        <v>19</v>
      </c>
      <c r="D2615" s="14">
        <v>18.690000000000001</v>
      </c>
      <c r="E2615" s="14">
        <v>18.600000000000001</v>
      </c>
      <c r="F2615">
        <v>1</v>
      </c>
      <c r="G2615">
        <v>1</v>
      </c>
    </row>
    <row r="2616" spans="1:7" ht="15.75" thickBot="1" x14ac:dyDescent="0.3">
      <c r="A2616" s="12" t="s">
        <v>51</v>
      </c>
      <c r="B2616" s="13">
        <v>45596</v>
      </c>
      <c r="C2616" s="14">
        <v>18.98</v>
      </c>
      <c r="D2616" s="14">
        <v>18.71</v>
      </c>
      <c r="E2616" s="14">
        <v>18.600000000000001</v>
      </c>
      <c r="F2616">
        <v>1</v>
      </c>
      <c r="G2616">
        <v>1</v>
      </c>
    </row>
    <row r="2617" spans="1:7" ht="15.75" thickBot="1" x14ac:dyDescent="0.3">
      <c r="A2617" s="12" t="s">
        <v>51</v>
      </c>
      <c r="B2617" s="13">
        <v>45597</v>
      </c>
      <c r="C2617" s="14">
        <v>18.96</v>
      </c>
      <c r="D2617" s="14">
        <v>18.72</v>
      </c>
      <c r="E2617" s="14">
        <v>18.59</v>
      </c>
      <c r="F2617">
        <v>1</v>
      </c>
      <c r="G2617">
        <v>1</v>
      </c>
    </row>
    <row r="2618" spans="1:7" ht="15.75" thickBot="1" x14ac:dyDescent="0.3">
      <c r="A2618" s="12" t="s">
        <v>51</v>
      </c>
      <c r="B2618" s="13">
        <v>45600</v>
      </c>
      <c r="C2618" s="14">
        <v>18.93</v>
      </c>
      <c r="D2618" s="14">
        <v>18.72</v>
      </c>
      <c r="E2618" s="14">
        <v>18.579999999999998</v>
      </c>
      <c r="F2618">
        <v>1</v>
      </c>
      <c r="G2618">
        <v>1</v>
      </c>
    </row>
    <row r="2619" spans="1:7" ht="15.75" thickBot="1" x14ac:dyDescent="0.3">
      <c r="A2619" s="12" t="s">
        <v>51</v>
      </c>
      <c r="B2619" s="13">
        <v>45601</v>
      </c>
      <c r="C2619" s="14">
        <v>18.89</v>
      </c>
      <c r="D2619" s="14">
        <v>18.72</v>
      </c>
      <c r="E2619" s="14">
        <v>18.559999999999999</v>
      </c>
      <c r="F2619">
        <v>1</v>
      </c>
      <c r="G2619">
        <v>1</v>
      </c>
    </row>
    <row r="2620" spans="1:7" ht="15.75" thickBot="1" x14ac:dyDescent="0.3">
      <c r="A2620" s="12" t="s">
        <v>51</v>
      </c>
      <c r="B2620" s="13">
        <v>45602</v>
      </c>
      <c r="C2620" s="14">
        <v>18.86</v>
      </c>
      <c r="D2620" s="14">
        <v>18.73</v>
      </c>
      <c r="E2620" s="14">
        <v>18.55</v>
      </c>
      <c r="F2620">
        <v>1</v>
      </c>
      <c r="G2620">
        <v>1</v>
      </c>
    </row>
    <row r="2621" spans="1:7" ht="15.75" thickBot="1" x14ac:dyDescent="0.3">
      <c r="A2621" s="12" t="s">
        <v>51</v>
      </c>
      <c r="B2621" s="13">
        <v>45603</v>
      </c>
      <c r="C2621" s="14">
        <v>18.829999999999998</v>
      </c>
      <c r="D2621" s="14">
        <v>18.73</v>
      </c>
      <c r="E2621" s="14">
        <v>18.55</v>
      </c>
      <c r="F2621">
        <v>1</v>
      </c>
      <c r="G2621">
        <v>1</v>
      </c>
    </row>
    <row r="2622" spans="1:7" ht="15.75" thickBot="1" x14ac:dyDescent="0.3">
      <c r="A2622" s="12" t="s">
        <v>51</v>
      </c>
      <c r="B2622" s="13">
        <v>45604</v>
      </c>
      <c r="C2622" s="14">
        <v>18.79</v>
      </c>
      <c r="D2622" s="14">
        <v>18.73</v>
      </c>
      <c r="E2622" s="14">
        <v>18.54</v>
      </c>
      <c r="F2622">
        <v>1</v>
      </c>
      <c r="G2622">
        <v>1</v>
      </c>
    </row>
    <row r="2623" spans="1:7" ht="15.75" thickBot="1" x14ac:dyDescent="0.3">
      <c r="A2623" s="12" t="s">
        <v>51</v>
      </c>
      <c r="B2623" s="13">
        <v>45607</v>
      </c>
      <c r="C2623" s="14">
        <v>18.75</v>
      </c>
      <c r="D2623" s="14">
        <v>18.73</v>
      </c>
      <c r="E2623" s="14">
        <v>18.54</v>
      </c>
      <c r="F2623">
        <v>1</v>
      </c>
      <c r="G2623">
        <v>1</v>
      </c>
    </row>
    <row r="2624" spans="1:7" ht="15.75" thickBot="1" x14ac:dyDescent="0.3">
      <c r="A2624" s="12" t="s">
        <v>51</v>
      </c>
      <c r="B2624" s="13">
        <v>45608</v>
      </c>
      <c r="C2624" s="14">
        <v>18.71</v>
      </c>
      <c r="D2624" s="14">
        <v>18.73</v>
      </c>
      <c r="E2624" s="14">
        <v>18.53</v>
      </c>
      <c r="F2624">
        <v>0</v>
      </c>
      <c r="G2624">
        <v>1</v>
      </c>
    </row>
    <row r="2625" spans="1:7" ht="15.75" thickBot="1" x14ac:dyDescent="0.3">
      <c r="A2625" s="12" t="s">
        <v>51</v>
      </c>
      <c r="B2625" s="13">
        <v>45609</v>
      </c>
      <c r="C2625" s="14">
        <v>18.670000000000002</v>
      </c>
      <c r="D2625" s="14">
        <v>18.73</v>
      </c>
      <c r="E2625" s="14">
        <v>18.53</v>
      </c>
      <c r="F2625">
        <v>0</v>
      </c>
      <c r="G2625">
        <v>1</v>
      </c>
    </row>
    <row r="2626" spans="1:7" ht="15.75" thickBot="1" x14ac:dyDescent="0.3">
      <c r="A2626" s="12" t="s">
        <v>51</v>
      </c>
      <c r="B2626" s="13">
        <v>45610</v>
      </c>
      <c r="C2626" s="14">
        <v>18.61</v>
      </c>
      <c r="D2626" s="14">
        <v>18.73</v>
      </c>
      <c r="E2626" s="14">
        <v>18.52</v>
      </c>
      <c r="F2626">
        <v>0</v>
      </c>
      <c r="G2626">
        <v>1</v>
      </c>
    </row>
    <row r="2627" spans="1:7" ht="15.75" thickBot="1" x14ac:dyDescent="0.3">
      <c r="A2627" s="12" t="s">
        <v>51</v>
      </c>
      <c r="B2627" s="13">
        <v>45611</v>
      </c>
      <c r="C2627" s="14">
        <v>18.54</v>
      </c>
      <c r="D2627" s="14">
        <v>18.739999999999998</v>
      </c>
      <c r="E2627" s="14">
        <v>18.52</v>
      </c>
      <c r="F2627">
        <v>0</v>
      </c>
      <c r="G2627">
        <v>1</v>
      </c>
    </row>
    <row r="2628" spans="1:7" ht="15.75" thickBot="1" x14ac:dyDescent="0.3">
      <c r="A2628" s="12" t="s">
        <v>51</v>
      </c>
      <c r="B2628" s="13">
        <v>45614</v>
      </c>
      <c r="C2628" s="14">
        <v>18.489999999999998</v>
      </c>
      <c r="D2628" s="14">
        <v>18.739999999999998</v>
      </c>
      <c r="E2628" s="14">
        <v>18.510000000000002</v>
      </c>
      <c r="F2628">
        <v>0</v>
      </c>
      <c r="G2628">
        <v>1</v>
      </c>
    </row>
    <row r="2629" spans="1:7" ht="15.75" thickBot="1" x14ac:dyDescent="0.3">
      <c r="A2629" s="12" t="s">
        <v>51</v>
      </c>
      <c r="B2629" s="13">
        <v>45615</v>
      </c>
      <c r="C2629" s="14">
        <v>18.45</v>
      </c>
      <c r="D2629" s="14">
        <v>18.739999999999998</v>
      </c>
      <c r="E2629" s="14">
        <v>18.5</v>
      </c>
      <c r="F2629">
        <v>0</v>
      </c>
      <c r="G2629">
        <v>1</v>
      </c>
    </row>
    <row r="2630" spans="1:7" ht="15.75" thickBot="1" x14ac:dyDescent="0.3">
      <c r="A2630" s="12" t="s">
        <v>51</v>
      </c>
      <c r="B2630" s="13">
        <v>45616</v>
      </c>
      <c r="C2630" s="14">
        <v>18.43</v>
      </c>
      <c r="D2630" s="14">
        <v>18.75</v>
      </c>
      <c r="E2630" s="14">
        <v>18.5</v>
      </c>
      <c r="F2630">
        <v>0</v>
      </c>
      <c r="G2630">
        <v>1</v>
      </c>
    </row>
    <row r="2631" spans="1:7" ht="15.75" thickBot="1" x14ac:dyDescent="0.3">
      <c r="A2631" s="12" t="s">
        <v>51</v>
      </c>
      <c r="B2631" s="13">
        <v>45617</v>
      </c>
      <c r="C2631" s="14">
        <v>18.420000000000002</v>
      </c>
      <c r="D2631" s="14">
        <v>18.75</v>
      </c>
      <c r="E2631" s="14">
        <v>18.5</v>
      </c>
      <c r="F2631">
        <v>0</v>
      </c>
      <c r="G2631">
        <v>1</v>
      </c>
    </row>
    <row r="2632" spans="1:7" ht="15.75" thickBot="1" x14ac:dyDescent="0.3">
      <c r="A2632" s="12" t="s">
        <v>51</v>
      </c>
      <c r="B2632" s="13">
        <v>45618</v>
      </c>
      <c r="C2632" s="14">
        <v>18.420000000000002</v>
      </c>
      <c r="D2632" s="14">
        <v>18.760000000000002</v>
      </c>
      <c r="E2632" s="14">
        <v>18.5</v>
      </c>
      <c r="F2632">
        <v>0</v>
      </c>
      <c r="G2632">
        <v>1</v>
      </c>
    </row>
    <row r="2633" spans="1:7" ht="15.75" thickBot="1" x14ac:dyDescent="0.3">
      <c r="A2633" s="12" t="s">
        <v>51</v>
      </c>
      <c r="B2633" s="13">
        <v>45621</v>
      </c>
      <c r="C2633" s="14">
        <v>18.43</v>
      </c>
      <c r="D2633" s="14">
        <v>18.77</v>
      </c>
      <c r="E2633" s="14">
        <v>18.5</v>
      </c>
      <c r="F2633">
        <v>0</v>
      </c>
      <c r="G2633">
        <v>1</v>
      </c>
    </row>
    <row r="2634" spans="1:7" ht="15.75" thickBot="1" x14ac:dyDescent="0.3">
      <c r="A2634" s="12" t="s">
        <v>51</v>
      </c>
      <c r="B2634" s="13">
        <v>45622</v>
      </c>
      <c r="C2634" s="14">
        <v>18.420000000000002</v>
      </c>
      <c r="D2634" s="14">
        <v>18.77</v>
      </c>
      <c r="E2634" s="14">
        <v>18.510000000000002</v>
      </c>
      <c r="F2634">
        <v>0</v>
      </c>
      <c r="G2634">
        <v>1</v>
      </c>
    </row>
    <row r="2635" spans="1:7" ht="15.75" thickBot="1" x14ac:dyDescent="0.3">
      <c r="A2635" s="12" t="s">
        <v>51</v>
      </c>
      <c r="B2635" s="13">
        <v>45623</v>
      </c>
      <c r="C2635" s="14">
        <v>18.39</v>
      </c>
      <c r="D2635" s="14">
        <v>18.78</v>
      </c>
      <c r="E2635" s="14">
        <v>18.510000000000002</v>
      </c>
      <c r="F2635">
        <v>0</v>
      </c>
      <c r="G2635">
        <v>1</v>
      </c>
    </row>
    <row r="2636" spans="1:7" ht="15.75" thickBot="1" x14ac:dyDescent="0.3">
      <c r="A2636" s="12" t="s">
        <v>51</v>
      </c>
      <c r="B2636" s="13">
        <v>45624</v>
      </c>
      <c r="C2636" s="14">
        <v>18.39</v>
      </c>
      <c r="D2636" s="14">
        <v>18.79</v>
      </c>
      <c r="E2636" s="14">
        <v>18.510000000000002</v>
      </c>
      <c r="F2636">
        <v>0</v>
      </c>
      <c r="G2636">
        <v>1</v>
      </c>
    </row>
    <row r="2637" spans="1:7" ht="15.75" thickBot="1" x14ac:dyDescent="0.3">
      <c r="A2637" s="12" t="s">
        <v>51</v>
      </c>
      <c r="B2637" s="13">
        <v>45625</v>
      </c>
      <c r="C2637" s="14">
        <v>18.399999999999999</v>
      </c>
      <c r="D2637" s="14">
        <v>18.8</v>
      </c>
      <c r="E2637" s="14">
        <v>18.52</v>
      </c>
      <c r="F2637">
        <v>0</v>
      </c>
      <c r="G2637">
        <v>1</v>
      </c>
    </row>
    <row r="2638" spans="1:7" ht="15.75" thickBot="1" x14ac:dyDescent="0.3">
      <c r="A2638" s="12" t="s">
        <v>51</v>
      </c>
      <c r="B2638" s="13">
        <v>45628</v>
      </c>
      <c r="C2638" s="14">
        <v>18.420000000000002</v>
      </c>
      <c r="D2638" s="14">
        <v>18.809999999999999</v>
      </c>
      <c r="E2638" s="14">
        <v>18.52</v>
      </c>
      <c r="F2638">
        <v>0</v>
      </c>
      <c r="G2638">
        <v>1</v>
      </c>
    </row>
    <row r="2639" spans="1:7" ht="15.75" thickBot="1" x14ac:dyDescent="0.3">
      <c r="A2639" s="12" t="s">
        <v>51</v>
      </c>
      <c r="B2639" s="13">
        <v>45629</v>
      </c>
      <c r="C2639" s="14">
        <v>18.43</v>
      </c>
      <c r="D2639" s="14">
        <v>18.8</v>
      </c>
      <c r="E2639" s="14">
        <v>18.53</v>
      </c>
      <c r="F2639">
        <v>0</v>
      </c>
      <c r="G2639">
        <v>1</v>
      </c>
    </row>
    <row r="2640" spans="1:7" ht="15.75" thickBot="1" x14ac:dyDescent="0.3">
      <c r="A2640" s="12" t="s">
        <v>51</v>
      </c>
      <c r="B2640" s="13">
        <v>45630</v>
      </c>
      <c r="C2640" s="14">
        <v>18.440000000000001</v>
      </c>
      <c r="D2640" s="14">
        <v>18.79</v>
      </c>
      <c r="E2640" s="14">
        <v>18.53</v>
      </c>
      <c r="F2640">
        <v>0</v>
      </c>
      <c r="G2640">
        <v>1</v>
      </c>
    </row>
    <row r="2641" spans="1:7" ht="15.75" thickBot="1" x14ac:dyDescent="0.3">
      <c r="A2641" s="12" t="s">
        <v>51</v>
      </c>
      <c r="B2641" s="13">
        <v>45631</v>
      </c>
      <c r="C2641" s="14">
        <v>18.489999999999998</v>
      </c>
      <c r="D2641" s="14">
        <v>18.79</v>
      </c>
      <c r="E2641" s="14">
        <v>18.54</v>
      </c>
      <c r="F2641">
        <v>0</v>
      </c>
      <c r="G2641">
        <v>1</v>
      </c>
    </row>
    <row r="2642" spans="1:7" ht="15.75" thickBot="1" x14ac:dyDescent="0.3">
      <c r="A2642" s="12" t="s">
        <v>51</v>
      </c>
      <c r="B2642" s="13">
        <v>45632</v>
      </c>
      <c r="C2642" s="14">
        <v>18.53</v>
      </c>
      <c r="D2642" s="14">
        <v>18.79</v>
      </c>
      <c r="E2642" s="14">
        <v>18.54</v>
      </c>
      <c r="F2642">
        <v>0</v>
      </c>
      <c r="G2642">
        <v>1</v>
      </c>
    </row>
    <row r="2643" spans="1:7" ht="15.75" thickBot="1" x14ac:dyDescent="0.3">
      <c r="A2643" s="12" t="s">
        <v>51</v>
      </c>
      <c r="B2643" s="13">
        <v>45635</v>
      </c>
      <c r="C2643" s="14">
        <v>18.59</v>
      </c>
      <c r="D2643" s="14">
        <v>18.79</v>
      </c>
      <c r="E2643" s="14">
        <v>18.55</v>
      </c>
      <c r="F2643">
        <v>0</v>
      </c>
      <c r="G2643">
        <v>1</v>
      </c>
    </row>
    <row r="2644" spans="1:7" ht="15.75" thickBot="1" x14ac:dyDescent="0.3">
      <c r="A2644" s="12" t="s">
        <v>51</v>
      </c>
      <c r="B2644" s="13">
        <v>45636</v>
      </c>
      <c r="C2644" s="14">
        <v>18.64</v>
      </c>
      <c r="D2644" s="14">
        <v>18.78</v>
      </c>
      <c r="E2644" s="14">
        <v>18.55</v>
      </c>
      <c r="F2644">
        <v>0</v>
      </c>
      <c r="G2644">
        <v>1</v>
      </c>
    </row>
    <row r="2645" spans="1:7" ht="15.75" thickBot="1" x14ac:dyDescent="0.3">
      <c r="A2645" s="12" t="s">
        <v>51</v>
      </c>
      <c r="B2645" s="13">
        <v>45637</v>
      </c>
      <c r="C2645" s="14">
        <v>18.68</v>
      </c>
      <c r="D2645" s="14">
        <v>18.77</v>
      </c>
      <c r="E2645" s="14">
        <v>18.559999999999999</v>
      </c>
      <c r="F2645">
        <v>0</v>
      </c>
      <c r="G2645">
        <v>1</v>
      </c>
    </row>
    <row r="2646" spans="1:7" ht="15.75" thickBot="1" x14ac:dyDescent="0.3">
      <c r="A2646" s="12" t="s">
        <v>51</v>
      </c>
      <c r="B2646" s="13">
        <v>45638</v>
      </c>
      <c r="C2646" s="14">
        <v>18.72</v>
      </c>
      <c r="D2646" s="14">
        <v>18.77</v>
      </c>
      <c r="E2646" s="14">
        <v>18.559999999999999</v>
      </c>
      <c r="F2646">
        <v>0</v>
      </c>
      <c r="G2646">
        <v>1</v>
      </c>
    </row>
    <row r="2647" spans="1:7" ht="15.75" thickBot="1" x14ac:dyDescent="0.3">
      <c r="A2647" s="12" t="s">
        <v>51</v>
      </c>
      <c r="B2647" s="13">
        <v>45639</v>
      </c>
      <c r="C2647" s="14">
        <v>18.78</v>
      </c>
      <c r="D2647" s="14">
        <v>18.77</v>
      </c>
      <c r="E2647" s="14">
        <v>18.57</v>
      </c>
      <c r="F2647">
        <v>1</v>
      </c>
      <c r="G2647">
        <v>1</v>
      </c>
    </row>
    <row r="2648" spans="1:7" ht="15.75" thickBot="1" x14ac:dyDescent="0.3">
      <c r="A2648" s="12" t="s">
        <v>51</v>
      </c>
      <c r="B2648" s="13">
        <v>45642</v>
      </c>
      <c r="C2648" s="14">
        <v>18.829999999999998</v>
      </c>
      <c r="D2648" s="14">
        <v>18.77</v>
      </c>
      <c r="E2648" s="14">
        <v>18.57</v>
      </c>
      <c r="F2648">
        <v>1</v>
      </c>
      <c r="G2648">
        <v>1</v>
      </c>
    </row>
    <row r="2649" spans="1:7" ht="15.75" thickBot="1" x14ac:dyDescent="0.3">
      <c r="A2649" s="12" t="s">
        <v>51</v>
      </c>
      <c r="B2649" s="13">
        <v>45643</v>
      </c>
      <c r="C2649" s="14">
        <v>18.89</v>
      </c>
      <c r="D2649" s="14">
        <v>18.77</v>
      </c>
      <c r="E2649" s="14">
        <v>18.57</v>
      </c>
      <c r="F2649">
        <v>1</v>
      </c>
      <c r="G2649">
        <v>1</v>
      </c>
    </row>
    <row r="2650" spans="1:7" ht="15.75" thickBot="1" x14ac:dyDescent="0.3">
      <c r="A2650" s="12" t="s">
        <v>51</v>
      </c>
      <c r="B2650" s="13">
        <v>45644</v>
      </c>
      <c r="C2650" s="14">
        <v>18.940000000000001</v>
      </c>
      <c r="D2650" s="14">
        <v>18.77</v>
      </c>
      <c r="E2650" s="14">
        <v>18.57</v>
      </c>
      <c r="F2650">
        <v>1</v>
      </c>
      <c r="G2650">
        <v>1</v>
      </c>
    </row>
    <row r="2651" spans="1:7" ht="15.75" thickBot="1" x14ac:dyDescent="0.3">
      <c r="A2651" s="12" t="s">
        <v>51</v>
      </c>
      <c r="B2651" s="13">
        <v>45645</v>
      </c>
      <c r="C2651" s="14">
        <v>18.97</v>
      </c>
      <c r="D2651" s="14">
        <v>18.760000000000002</v>
      </c>
      <c r="E2651" s="14">
        <v>18.57</v>
      </c>
      <c r="F2651">
        <v>1</v>
      </c>
      <c r="G2651">
        <v>1</v>
      </c>
    </row>
    <row r="2652" spans="1:7" ht="15.75" thickBot="1" x14ac:dyDescent="0.3">
      <c r="A2652" s="12" t="s">
        <v>51</v>
      </c>
      <c r="B2652" s="13">
        <v>45646</v>
      </c>
      <c r="C2652" s="14">
        <v>19.010000000000002</v>
      </c>
      <c r="D2652" s="14">
        <v>18.760000000000002</v>
      </c>
      <c r="E2652" s="14">
        <v>18.57</v>
      </c>
      <c r="F2652">
        <v>1</v>
      </c>
      <c r="G2652">
        <v>1</v>
      </c>
    </row>
    <row r="2653" spans="1:7" ht="15.75" thickBot="1" x14ac:dyDescent="0.3">
      <c r="A2653" s="12" t="s">
        <v>51</v>
      </c>
      <c r="B2653" s="13">
        <v>45649</v>
      </c>
      <c r="C2653" s="14">
        <v>19.03</v>
      </c>
      <c r="D2653" s="14">
        <v>18.760000000000002</v>
      </c>
      <c r="E2653" s="14">
        <v>18.559999999999999</v>
      </c>
      <c r="F2653">
        <v>1</v>
      </c>
      <c r="G2653">
        <v>1</v>
      </c>
    </row>
    <row r="2654" spans="1:7" ht="15.75" thickBot="1" x14ac:dyDescent="0.3">
      <c r="A2654" s="12" t="s">
        <v>51</v>
      </c>
      <c r="B2654" s="13">
        <v>45650</v>
      </c>
      <c r="C2654" s="14">
        <v>19.059999999999999</v>
      </c>
      <c r="D2654" s="14">
        <v>18.760000000000002</v>
      </c>
      <c r="E2654" s="14">
        <v>18.57</v>
      </c>
      <c r="F2654">
        <v>1</v>
      </c>
      <c r="G2654">
        <v>1</v>
      </c>
    </row>
    <row r="2655" spans="1:7" ht="15.75" thickBot="1" x14ac:dyDescent="0.3">
      <c r="A2655" s="12" t="s">
        <v>51</v>
      </c>
      <c r="B2655" s="13">
        <v>45651</v>
      </c>
      <c r="C2655" s="14">
        <v>19.09</v>
      </c>
      <c r="D2655" s="14">
        <v>18.760000000000002</v>
      </c>
      <c r="E2655" s="14">
        <v>18.57</v>
      </c>
      <c r="F2655">
        <v>1</v>
      </c>
      <c r="G2655">
        <v>1</v>
      </c>
    </row>
    <row r="2656" spans="1:7" ht="15.75" thickBot="1" x14ac:dyDescent="0.3">
      <c r="A2656" s="12" t="s">
        <v>51</v>
      </c>
      <c r="B2656" s="13">
        <v>45652</v>
      </c>
      <c r="C2656" s="14">
        <v>19.13</v>
      </c>
      <c r="D2656" s="14">
        <v>18.77</v>
      </c>
      <c r="E2656" s="14">
        <v>18.57</v>
      </c>
      <c r="F2656">
        <v>1</v>
      </c>
      <c r="G2656">
        <v>1</v>
      </c>
    </row>
    <row r="2657" spans="1:7" ht="15.75" thickBot="1" x14ac:dyDescent="0.3">
      <c r="A2657" s="12" t="s">
        <v>51</v>
      </c>
      <c r="B2657" s="13">
        <v>45653</v>
      </c>
      <c r="C2657" s="14">
        <v>19.18</v>
      </c>
      <c r="D2657" s="14">
        <v>18.78</v>
      </c>
      <c r="E2657" s="14">
        <v>18.579999999999998</v>
      </c>
      <c r="F2657">
        <v>1</v>
      </c>
      <c r="G2657">
        <v>1</v>
      </c>
    </row>
    <row r="2658" spans="1:7" ht="15.75" thickBot="1" x14ac:dyDescent="0.3">
      <c r="A2658" s="12" t="s">
        <v>51</v>
      </c>
      <c r="B2658" s="13">
        <v>45656</v>
      </c>
      <c r="C2658" s="14">
        <v>19.23</v>
      </c>
      <c r="D2658" s="14">
        <v>18.79</v>
      </c>
      <c r="E2658" s="14">
        <v>18.59</v>
      </c>
      <c r="F2658">
        <v>1</v>
      </c>
      <c r="G2658">
        <v>1</v>
      </c>
    </row>
    <row r="2659" spans="1:7" ht="15.75" thickBot="1" x14ac:dyDescent="0.3">
      <c r="A2659" s="12" t="s">
        <v>51</v>
      </c>
      <c r="B2659" s="13">
        <v>45657</v>
      </c>
      <c r="C2659" s="14">
        <v>19.27</v>
      </c>
      <c r="D2659" s="14">
        <v>18.809999999999999</v>
      </c>
      <c r="E2659" s="14">
        <v>18.600000000000001</v>
      </c>
      <c r="F2659">
        <v>1</v>
      </c>
      <c r="G2659">
        <v>1</v>
      </c>
    </row>
    <row r="2660" spans="1:7" ht="15.75" thickBot="1" x14ac:dyDescent="0.3">
      <c r="A2660" s="12" t="s">
        <v>51</v>
      </c>
      <c r="B2660" s="13">
        <v>45659</v>
      </c>
      <c r="C2660" s="14">
        <v>19.32</v>
      </c>
      <c r="D2660" s="14">
        <v>18.829999999999998</v>
      </c>
      <c r="E2660" s="14">
        <v>18.600000000000001</v>
      </c>
      <c r="F2660">
        <v>1</v>
      </c>
      <c r="G2660">
        <v>1</v>
      </c>
    </row>
    <row r="2661" spans="1:7" ht="15.75" thickBot="1" x14ac:dyDescent="0.3">
      <c r="A2661" s="12" t="s">
        <v>51</v>
      </c>
      <c r="B2661" s="13">
        <v>45660</v>
      </c>
      <c r="C2661" s="14">
        <v>19.309999999999999</v>
      </c>
      <c r="D2661" s="14">
        <v>18.84</v>
      </c>
      <c r="E2661" s="14">
        <v>18.600000000000001</v>
      </c>
      <c r="F2661">
        <v>1</v>
      </c>
      <c r="G2661">
        <v>1</v>
      </c>
    </row>
    <row r="2662" spans="1:7" ht="15.75" thickBot="1" x14ac:dyDescent="0.3">
      <c r="A2662" s="12" t="s">
        <v>51</v>
      </c>
      <c r="B2662" s="13">
        <v>45663</v>
      </c>
      <c r="C2662" s="14">
        <v>19.3</v>
      </c>
      <c r="D2662" s="14">
        <v>18.86</v>
      </c>
      <c r="E2662" s="14">
        <v>18.600000000000001</v>
      </c>
      <c r="F2662">
        <v>1</v>
      </c>
      <c r="G2662">
        <v>1</v>
      </c>
    </row>
    <row r="2663" spans="1:7" ht="15.75" thickBot="1" x14ac:dyDescent="0.3">
      <c r="A2663" s="12" t="s">
        <v>51</v>
      </c>
      <c r="B2663" s="13">
        <v>45664</v>
      </c>
      <c r="C2663" s="14">
        <v>19.309999999999999</v>
      </c>
      <c r="D2663" s="14">
        <v>18.88</v>
      </c>
      <c r="E2663" s="14">
        <v>18.600000000000001</v>
      </c>
      <c r="F2663">
        <v>1</v>
      </c>
      <c r="G2663">
        <v>1</v>
      </c>
    </row>
    <row r="2664" spans="1:7" ht="15.75" thickBot="1" x14ac:dyDescent="0.3">
      <c r="A2664" s="12" t="s">
        <v>51</v>
      </c>
      <c r="B2664" s="13">
        <v>45665</v>
      </c>
      <c r="C2664" s="14">
        <v>19.309999999999999</v>
      </c>
      <c r="D2664" s="14">
        <v>18.89</v>
      </c>
      <c r="E2664" s="14">
        <v>18.600000000000001</v>
      </c>
      <c r="F2664">
        <v>1</v>
      </c>
      <c r="G2664">
        <v>1</v>
      </c>
    </row>
    <row r="2665" spans="1:7" ht="15.75" thickBot="1" x14ac:dyDescent="0.3">
      <c r="A2665" s="12" t="s">
        <v>51</v>
      </c>
      <c r="B2665" s="13">
        <v>45666</v>
      </c>
      <c r="C2665" s="14">
        <v>19.329999999999998</v>
      </c>
      <c r="D2665" s="14">
        <v>18.899999999999999</v>
      </c>
      <c r="E2665" s="14">
        <v>18.61</v>
      </c>
      <c r="F2665">
        <v>1</v>
      </c>
      <c r="G2665">
        <v>1</v>
      </c>
    </row>
    <row r="2666" spans="1:7" ht="15.75" thickBot="1" x14ac:dyDescent="0.3">
      <c r="A2666" s="12" t="s">
        <v>51</v>
      </c>
      <c r="B2666" s="13">
        <v>45667</v>
      </c>
      <c r="C2666" s="14">
        <v>19.34</v>
      </c>
      <c r="D2666" s="14">
        <v>18.91</v>
      </c>
      <c r="E2666" s="14">
        <v>18.600000000000001</v>
      </c>
      <c r="F2666">
        <v>1</v>
      </c>
      <c r="G2666">
        <v>1</v>
      </c>
    </row>
    <row r="2667" spans="1:7" ht="15.75" thickBot="1" x14ac:dyDescent="0.3">
      <c r="A2667" s="12" t="s">
        <v>51</v>
      </c>
      <c r="B2667" s="13">
        <v>45670</v>
      </c>
      <c r="C2667" s="14">
        <v>19.34</v>
      </c>
      <c r="D2667" s="14">
        <v>18.920000000000002</v>
      </c>
      <c r="E2667" s="14">
        <v>18.600000000000001</v>
      </c>
      <c r="F2667">
        <v>1</v>
      </c>
      <c r="G2667">
        <v>1</v>
      </c>
    </row>
    <row r="2668" spans="1:7" ht="15.75" thickBot="1" x14ac:dyDescent="0.3">
      <c r="A2668" s="12" t="s">
        <v>81</v>
      </c>
      <c r="B2668" s="13">
        <v>45517</v>
      </c>
      <c r="C2668" s="14">
        <v>41.35</v>
      </c>
      <c r="D2668" s="14">
        <v>41.64</v>
      </c>
      <c r="E2668" s="14">
        <v>43.88</v>
      </c>
      <c r="F2668">
        <v>0</v>
      </c>
      <c r="G2668">
        <v>0</v>
      </c>
    </row>
    <row r="2669" spans="1:7" ht="15.75" thickBot="1" x14ac:dyDescent="0.3">
      <c r="A2669" s="12" t="s">
        <v>81</v>
      </c>
      <c r="B2669" s="13">
        <v>45518</v>
      </c>
      <c r="C2669" s="14">
        <v>41.36</v>
      </c>
      <c r="D2669" s="14">
        <v>41.58</v>
      </c>
      <c r="E2669" s="14">
        <v>43.85</v>
      </c>
      <c r="F2669">
        <v>0</v>
      </c>
      <c r="G2669">
        <v>0</v>
      </c>
    </row>
    <row r="2670" spans="1:7" ht="15.75" thickBot="1" x14ac:dyDescent="0.3">
      <c r="A2670" s="12" t="s">
        <v>81</v>
      </c>
      <c r="B2670" s="13">
        <v>45519</v>
      </c>
      <c r="C2670" s="14">
        <v>41.38</v>
      </c>
      <c r="D2670" s="14">
        <v>41.52</v>
      </c>
      <c r="E2670" s="14">
        <v>43.83</v>
      </c>
      <c r="F2670">
        <v>0</v>
      </c>
      <c r="G2670">
        <v>0</v>
      </c>
    </row>
    <row r="2671" spans="1:7" ht="15.75" thickBot="1" x14ac:dyDescent="0.3">
      <c r="A2671" s="12" t="s">
        <v>81</v>
      </c>
      <c r="B2671" s="13">
        <v>45520</v>
      </c>
      <c r="C2671" s="14">
        <v>41.4</v>
      </c>
      <c r="D2671" s="14">
        <v>41.47</v>
      </c>
      <c r="E2671" s="14">
        <v>43.81</v>
      </c>
      <c r="F2671">
        <v>0</v>
      </c>
      <c r="G2671">
        <v>0</v>
      </c>
    </row>
    <row r="2672" spans="1:7" ht="15.75" thickBot="1" x14ac:dyDescent="0.3">
      <c r="A2672" s="12" t="s">
        <v>81</v>
      </c>
      <c r="B2672" s="13">
        <v>45523</v>
      </c>
      <c r="C2672" s="14">
        <v>41.42</v>
      </c>
      <c r="D2672" s="14">
        <v>41.42</v>
      </c>
      <c r="E2672" s="14">
        <v>43.79</v>
      </c>
      <c r="F2672">
        <v>0</v>
      </c>
      <c r="G2672">
        <v>0</v>
      </c>
    </row>
    <row r="2673" spans="1:7" ht="15.75" thickBot="1" x14ac:dyDescent="0.3">
      <c r="A2673" s="12" t="s">
        <v>81</v>
      </c>
      <c r="B2673" s="13">
        <v>45524</v>
      </c>
      <c r="C2673" s="14">
        <v>41.46</v>
      </c>
      <c r="D2673" s="14">
        <v>41.39</v>
      </c>
      <c r="E2673" s="14">
        <v>43.78</v>
      </c>
      <c r="F2673">
        <v>0</v>
      </c>
      <c r="G2673">
        <v>0</v>
      </c>
    </row>
    <row r="2674" spans="1:7" ht="15.75" thickBot="1" x14ac:dyDescent="0.3">
      <c r="A2674" s="12" t="s">
        <v>81</v>
      </c>
      <c r="B2674" s="13">
        <v>45525</v>
      </c>
      <c r="C2674" s="14">
        <v>41.51</v>
      </c>
      <c r="D2674" s="14">
        <v>41.36</v>
      </c>
      <c r="E2674" s="14">
        <v>43.77</v>
      </c>
      <c r="F2674">
        <v>0</v>
      </c>
      <c r="G2674">
        <v>0</v>
      </c>
    </row>
    <row r="2675" spans="1:7" ht="15.75" thickBot="1" x14ac:dyDescent="0.3">
      <c r="A2675" s="12" t="s">
        <v>81</v>
      </c>
      <c r="B2675" s="13">
        <v>45526</v>
      </c>
      <c r="C2675" s="14">
        <v>41.5</v>
      </c>
      <c r="D2675" s="14">
        <v>41.33</v>
      </c>
      <c r="E2675" s="14">
        <v>43.76</v>
      </c>
      <c r="F2675">
        <v>0</v>
      </c>
      <c r="G2675">
        <v>0</v>
      </c>
    </row>
    <row r="2676" spans="1:7" ht="15.75" thickBot="1" x14ac:dyDescent="0.3">
      <c r="A2676" s="12" t="s">
        <v>81</v>
      </c>
      <c r="B2676" s="13">
        <v>45527</v>
      </c>
      <c r="C2676" s="14">
        <v>41.5</v>
      </c>
      <c r="D2676" s="14">
        <v>41.32</v>
      </c>
      <c r="E2676" s="14">
        <v>43.75</v>
      </c>
      <c r="F2676">
        <v>0</v>
      </c>
      <c r="G2676">
        <v>0</v>
      </c>
    </row>
    <row r="2677" spans="1:7" ht="15.75" thickBot="1" x14ac:dyDescent="0.3">
      <c r="A2677" s="12" t="s">
        <v>81</v>
      </c>
      <c r="B2677" s="13">
        <v>45530</v>
      </c>
      <c r="C2677" s="14">
        <v>41.53</v>
      </c>
      <c r="D2677" s="14">
        <v>41.33</v>
      </c>
      <c r="E2677" s="14">
        <v>43.74</v>
      </c>
      <c r="F2677">
        <v>0</v>
      </c>
      <c r="G2677">
        <v>0</v>
      </c>
    </row>
    <row r="2678" spans="1:7" ht="15.75" thickBot="1" x14ac:dyDescent="0.3">
      <c r="A2678" s="12" t="s">
        <v>81</v>
      </c>
      <c r="B2678" s="13">
        <v>45531</v>
      </c>
      <c r="C2678" s="14">
        <v>41.67</v>
      </c>
      <c r="D2678" s="14">
        <v>41.39</v>
      </c>
      <c r="E2678" s="14">
        <v>43.75</v>
      </c>
      <c r="F2678">
        <v>0</v>
      </c>
      <c r="G2678">
        <v>0</v>
      </c>
    </row>
    <row r="2679" spans="1:7" ht="15.75" thickBot="1" x14ac:dyDescent="0.3">
      <c r="A2679" s="12" t="s">
        <v>81</v>
      </c>
      <c r="B2679" s="13">
        <v>45532</v>
      </c>
      <c r="C2679" s="14">
        <v>41.78</v>
      </c>
      <c r="D2679" s="14">
        <v>41.44</v>
      </c>
      <c r="E2679" s="14">
        <v>43.76</v>
      </c>
      <c r="F2679">
        <v>0</v>
      </c>
      <c r="G2679">
        <v>0</v>
      </c>
    </row>
    <row r="2680" spans="1:7" ht="15.75" thickBot="1" x14ac:dyDescent="0.3">
      <c r="A2680" s="12" t="s">
        <v>81</v>
      </c>
      <c r="B2680" s="13">
        <v>45533</v>
      </c>
      <c r="C2680" s="14">
        <v>41.88</v>
      </c>
      <c r="D2680" s="14">
        <v>41.5</v>
      </c>
      <c r="E2680" s="14">
        <v>43.77</v>
      </c>
      <c r="F2680">
        <v>0</v>
      </c>
      <c r="G2680">
        <v>0</v>
      </c>
    </row>
    <row r="2681" spans="1:7" ht="15.75" thickBot="1" x14ac:dyDescent="0.3">
      <c r="A2681" s="12" t="s">
        <v>81</v>
      </c>
      <c r="B2681" s="13">
        <v>45534</v>
      </c>
      <c r="C2681" s="14">
        <v>41.99</v>
      </c>
      <c r="D2681" s="14">
        <v>41.55</v>
      </c>
      <c r="E2681" s="14">
        <v>43.77</v>
      </c>
      <c r="F2681">
        <v>0</v>
      </c>
      <c r="G2681">
        <v>0</v>
      </c>
    </row>
    <row r="2682" spans="1:7" ht="15.75" thickBot="1" x14ac:dyDescent="0.3">
      <c r="A2682" s="12" t="s">
        <v>81</v>
      </c>
      <c r="B2682" s="13">
        <v>45539</v>
      </c>
      <c r="C2682" s="14">
        <v>42.13</v>
      </c>
      <c r="D2682" s="14">
        <v>41.61</v>
      </c>
      <c r="E2682" s="14">
        <v>43.78</v>
      </c>
      <c r="F2682">
        <v>0</v>
      </c>
      <c r="G2682">
        <v>0</v>
      </c>
    </row>
    <row r="2683" spans="1:7" ht="15.75" thickBot="1" x14ac:dyDescent="0.3">
      <c r="A2683" s="12" t="s">
        <v>81</v>
      </c>
      <c r="B2683" s="13">
        <v>45540</v>
      </c>
      <c r="C2683" s="14">
        <v>42.31</v>
      </c>
      <c r="D2683" s="14">
        <v>41.69</v>
      </c>
      <c r="E2683" s="14">
        <v>43.79</v>
      </c>
      <c r="F2683">
        <v>0</v>
      </c>
      <c r="G2683">
        <v>0</v>
      </c>
    </row>
    <row r="2684" spans="1:7" ht="15.75" thickBot="1" x14ac:dyDescent="0.3">
      <c r="A2684" s="12" t="s">
        <v>81</v>
      </c>
      <c r="B2684" s="13">
        <v>45541</v>
      </c>
      <c r="C2684" s="14">
        <v>42.43</v>
      </c>
      <c r="D2684" s="14">
        <v>41.75</v>
      </c>
      <c r="E2684" s="14">
        <v>43.8</v>
      </c>
      <c r="F2684">
        <v>0</v>
      </c>
      <c r="G2684">
        <v>0</v>
      </c>
    </row>
    <row r="2685" spans="1:7" ht="15.75" thickBot="1" x14ac:dyDescent="0.3">
      <c r="A2685" s="12" t="s">
        <v>81</v>
      </c>
      <c r="B2685" s="13">
        <v>45544</v>
      </c>
      <c r="C2685" s="14">
        <v>42.53</v>
      </c>
      <c r="D2685" s="14">
        <v>41.81</v>
      </c>
      <c r="E2685" s="14">
        <v>43.81</v>
      </c>
      <c r="F2685">
        <v>0</v>
      </c>
      <c r="G2685">
        <v>0</v>
      </c>
    </row>
    <row r="2686" spans="1:7" ht="15.75" thickBot="1" x14ac:dyDescent="0.3">
      <c r="A2686" s="12" t="s">
        <v>81</v>
      </c>
      <c r="B2686" s="13">
        <v>45545</v>
      </c>
      <c r="C2686" s="14">
        <v>42.62</v>
      </c>
      <c r="D2686" s="14">
        <v>41.84</v>
      </c>
      <c r="E2686" s="14">
        <v>43.81</v>
      </c>
      <c r="F2686">
        <v>0</v>
      </c>
      <c r="G2686">
        <v>0</v>
      </c>
    </row>
    <row r="2687" spans="1:7" ht="15.75" thickBot="1" x14ac:dyDescent="0.3">
      <c r="A2687" s="12" t="s">
        <v>81</v>
      </c>
      <c r="B2687" s="13">
        <v>45546</v>
      </c>
      <c r="C2687" s="14">
        <v>42.74</v>
      </c>
      <c r="D2687" s="14">
        <v>41.88</v>
      </c>
      <c r="E2687" s="14">
        <v>43.81</v>
      </c>
      <c r="F2687">
        <v>0</v>
      </c>
      <c r="G2687">
        <v>0</v>
      </c>
    </row>
    <row r="2688" spans="1:7" ht="15.75" thickBot="1" x14ac:dyDescent="0.3">
      <c r="A2688" s="12" t="s">
        <v>81</v>
      </c>
      <c r="B2688" s="13">
        <v>45547</v>
      </c>
      <c r="C2688" s="14">
        <v>42.85</v>
      </c>
      <c r="D2688" s="14">
        <v>41.9</v>
      </c>
      <c r="E2688" s="14">
        <v>43.82</v>
      </c>
      <c r="F2688">
        <v>0</v>
      </c>
      <c r="G2688">
        <v>0</v>
      </c>
    </row>
    <row r="2689" spans="1:7" ht="15.75" thickBot="1" x14ac:dyDescent="0.3">
      <c r="A2689" s="12" t="s">
        <v>81</v>
      </c>
      <c r="B2689" s="13">
        <v>45548</v>
      </c>
      <c r="C2689" s="14">
        <v>42.95</v>
      </c>
      <c r="D2689" s="14">
        <v>41.93</v>
      </c>
      <c r="E2689" s="14">
        <v>43.82</v>
      </c>
      <c r="F2689">
        <v>0</v>
      </c>
      <c r="G2689">
        <v>0</v>
      </c>
    </row>
    <row r="2690" spans="1:7" ht="15.75" thickBot="1" x14ac:dyDescent="0.3">
      <c r="A2690" s="12" t="s">
        <v>81</v>
      </c>
      <c r="B2690" s="13">
        <v>45551</v>
      </c>
      <c r="C2690" s="14">
        <v>43.01</v>
      </c>
      <c r="D2690" s="14">
        <v>41.95</v>
      </c>
      <c r="E2690" s="14">
        <v>43.82</v>
      </c>
      <c r="F2690">
        <v>0</v>
      </c>
      <c r="G2690">
        <v>0</v>
      </c>
    </row>
    <row r="2691" spans="1:7" ht="15.75" thickBot="1" x14ac:dyDescent="0.3">
      <c r="A2691" s="12" t="s">
        <v>81</v>
      </c>
      <c r="B2691" s="13">
        <v>45552</v>
      </c>
      <c r="C2691" s="14">
        <v>43.1</v>
      </c>
      <c r="D2691" s="14">
        <v>41.98</v>
      </c>
      <c r="E2691" s="14">
        <v>43.83</v>
      </c>
      <c r="F2691">
        <v>0</v>
      </c>
      <c r="G2691">
        <v>0</v>
      </c>
    </row>
    <row r="2692" spans="1:7" ht="15.75" thickBot="1" x14ac:dyDescent="0.3">
      <c r="A2692" s="12" t="s">
        <v>81</v>
      </c>
      <c r="B2692" s="13">
        <v>45553</v>
      </c>
      <c r="C2692" s="14">
        <v>43.17</v>
      </c>
      <c r="D2692" s="14">
        <v>42.02</v>
      </c>
      <c r="E2692" s="14">
        <v>43.83</v>
      </c>
      <c r="F2692">
        <v>0</v>
      </c>
      <c r="G2692">
        <v>0</v>
      </c>
    </row>
    <row r="2693" spans="1:7" ht="15.75" thickBot="1" x14ac:dyDescent="0.3">
      <c r="A2693" s="12" t="s">
        <v>81</v>
      </c>
      <c r="B2693" s="13">
        <v>45554</v>
      </c>
      <c r="C2693" s="14">
        <v>43.24</v>
      </c>
      <c r="D2693" s="14">
        <v>42.06</v>
      </c>
      <c r="E2693" s="14">
        <v>43.83</v>
      </c>
      <c r="F2693">
        <v>0</v>
      </c>
      <c r="G2693">
        <v>0</v>
      </c>
    </row>
    <row r="2694" spans="1:7" ht="15.75" thickBot="1" x14ac:dyDescent="0.3">
      <c r="A2694" s="12" t="s">
        <v>81</v>
      </c>
      <c r="B2694" s="13">
        <v>45555</v>
      </c>
      <c r="C2694" s="14">
        <v>43.26</v>
      </c>
      <c r="D2694" s="14">
        <v>42.1</v>
      </c>
      <c r="E2694" s="14">
        <v>43.83</v>
      </c>
      <c r="F2694">
        <v>0</v>
      </c>
      <c r="G2694">
        <v>0</v>
      </c>
    </row>
    <row r="2695" spans="1:7" ht="15.75" thickBot="1" x14ac:dyDescent="0.3">
      <c r="A2695" s="12" t="s">
        <v>81</v>
      </c>
      <c r="B2695" s="13">
        <v>45558</v>
      </c>
      <c r="C2695" s="14">
        <v>43.3</v>
      </c>
      <c r="D2695" s="14">
        <v>42.12</v>
      </c>
      <c r="E2695" s="14">
        <v>43.82</v>
      </c>
      <c r="F2695">
        <v>0</v>
      </c>
      <c r="G2695">
        <v>0</v>
      </c>
    </row>
    <row r="2696" spans="1:7" ht="15.75" thickBot="1" x14ac:dyDescent="0.3">
      <c r="A2696" s="12" t="s">
        <v>81</v>
      </c>
      <c r="B2696" s="13">
        <v>45559</v>
      </c>
      <c r="C2696" s="14">
        <v>43.35</v>
      </c>
      <c r="D2696" s="14">
        <v>42.14</v>
      </c>
      <c r="E2696" s="14">
        <v>43.79</v>
      </c>
      <c r="F2696">
        <v>0</v>
      </c>
      <c r="G2696">
        <v>0</v>
      </c>
    </row>
    <row r="2697" spans="1:7" ht="15.75" thickBot="1" x14ac:dyDescent="0.3">
      <c r="A2697" s="12" t="s">
        <v>81</v>
      </c>
      <c r="B2697" s="13">
        <v>45560</v>
      </c>
      <c r="C2697" s="14">
        <v>43.37</v>
      </c>
      <c r="D2697" s="14">
        <v>42.16</v>
      </c>
      <c r="E2697" s="14">
        <v>43.75</v>
      </c>
      <c r="F2697">
        <v>0</v>
      </c>
      <c r="G2697">
        <v>0</v>
      </c>
    </row>
    <row r="2698" spans="1:7" ht="15.75" thickBot="1" x14ac:dyDescent="0.3">
      <c r="A2698" s="12" t="s">
        <v>81</v>
      </c>
      <c r="B2698" s="13">
        <v>45561</v>
      </c>
      <c r="C2698" s="14">
        <v>43.24</v>
      </c>
      <c r="D2698" s="14">
        <v>42.19</v>
      </c>
      <c r="E2698" s="14">
        <v>43.72</v>
      </c>
      <c r="F2698">
        <v>0</v>
      </c>
      <c r="G2698">
        <v>0</v>
      </c>
    </row>
    <row r="2699" spans="1:7" ht="15.75" thickBot="1" x14ac:dyDescent="0.3">
      <c r="A2699" s="12" t="s">
        <v>81</v>
      </c>
      <c r="B2699" s="13">
        <v>45562</v>
      </c>
      <c r="C2699" s="14">
        <v>43.15</v>
      </c>
      <c r="D2699" s="14">
        <v>42.23</v>
      </c>
      <c r="E2699" s="14">
        <v>43.68</v>
      </c>
      <c r="F2699">
        <v>0</v>
      </c>
      <c r="G2699">
        <v>0</v>
      </c>
    </row>
    <row r="2700" spans="1:7" ht="15.75" thickBot="1" x14ac:dyDescent="0.3">
      <c r="A2700" s="12" t="s">
        <v>81</v>
      </c>
      <c r="B2700" s="13">
        <v>45565</v>
      </c>
      <c r="C2700" s="14">
        <v>43.04</v>
      </c>
      <c r="D2700" s="14">
        <v>42.26</v>
      </c>
      <c r="E2700" s="14">
        <v>43.66</v>
      </c>
      <c r="F2700">
        <v>0</v>
      </c>
      <c r="G2700">
        <v>0</v>
      </c>
    </row>
    <row r="2701" spans="1:7" ht="15.75" thickBot="1" x14ac:dyDescent="0.3">
      <c r="A2701" s="12" t="s">
        <v>81</v>
      </c>
      <c r="B2701" s="13">
        <v>45566</v>
      </c>
      <c r="C2701" s="14">
        <v>42.94</v>
      </c>
      <c r="D2701" s="14">
        <v>42.29</v>
      </c>
      <c r="E2701" s="14">
        <v>43.65</v>
      </c>
      <c r="F2701">
        <v>0</v>
      </c>
      <c r="G2701">
        <v>0</v>
      </c>
    </row>
    <row r="2702" spans="1:7" ht="15.75" thickBot="1" x14ac:dyDescent="0.3">
      <c r="A2702" s="12" t="s">
        <v>81</v>
      </c>
      <c r="B2702" s="13">
        <v>45567</v>
      </c>
      <c r="C2702" s="14">
        <v>42.85</v>
      </c>
      <c r="D2702" s="14">
        <v>42.32</v>
      </c>
      <c r="E2702" s="14">
        <v>43.63</v>
      </c>
      <c r="F2702">
        <v>0</v>
      </c>
      <c r="G2702">
        <v>0</v>
      </c>
    </row>
    <row r="2703" spans="1:7" ht="15.75" thickBot="1" x14ac:dyDescent="0.3">
      <c r="A2703" s="12" t="s">
        <v>81</v>
      </c>
      <c r="B2703" s="13">
        <v>45568</v>
      </c>
      <c r="C2703" s="14">
        <v>42.66</v>
      </c>
      <c r="D2703" s="14">
        <v>42.33</v>
      </c>
      <c r="E2703" s="14">
        <v>43.6</v>
      </c>
      <c r="F2703">
        <v>0</v>
      </c>
      <c r="G2703">
        <v>0</v>
      </c>
    </row>
    <row r="2704" spans="1:7" ht="15.75" thickBot="1" x14ac:dyDescent="0.3">
      <c r="A2704" s="12" t="s">
        <v>81</v>
      </c>
      <c r="B2704" s="13">
        <v>45569</v>
      </c>
      <c r="C2704" s="14">
        <v>42.48</v>
      </c>
      <c r="D2704" s="14">
        <v>42.33</v>
      </c>
      <c r="E2704" s="14">
        <v>43.57</v>
      </c>
      <c r="F2704">
        <v>0</v>
      </c>
      <c r="G2704">
        <v>0</v>
      </c>
    </row>
    <row r="2705" spans="1:7" ht="15.75" thickBot="1" x14ac:dyDescent="0.3">
      <c r="A2705" s="12" t="s">
        <v>81</v>
      </c>
      <c r="B2705" s="13">
        <v>45572</v>
      </c>
      <c r="C2705" s="14">
        <v>42.34</v>
      </c>
      <c r="D2705" s="14">
        <v>42.32</v>
      </c>
      <c r="E2705" s="14">
        <v>43.54</v>
      </c>
      <c r="F2705">
        <v>0</v>
      </c>
      <c r="G2705">
        <v>0</v>
      </c>
    </row>
    <row r="2706" spans="1:7" ht="15.75" thickBot="1" x14ac:dyDescent="0.3">
      <c r="A2706" s="12" t="s">
        <v>81</v>
      </c>
      <c r="B2706" s="13">
        <v>45573</v>
      </c>
      <c r="C2706" s="14">
        <v>42.23</v>
      </c>
      <c r="D2706" s="14">
        <v>42.3</v>
      </c>
      <c r="E2706" s="14">
        <v>43.51</v>
      </c>
      <c r="F2706">
        <v>0</v>
      </c>
      <c r="G2706">
        <v>0</v>
      </c>
    </row>
    <row r="2707" spans="1:7" ht="15.75" thickBot="1" x14ac:dyDescent="0.3">
      <c r="A2707" s="12" t="s">
        <v>81</v>
      </c>
      <c r="B2707" s="13">
        <v>45574</v>
      </c>
      <c r="C2707" s="14">
        <v>42.16</v>
      </c>
      <c r="D2707" s="14">
        <v>42.3</v>
      </c>
      <c r="E2707" s="14">
        <v>43.49</v>
      </c>
      <c r="F2707">
        <v>0</v>
      </c>
      <c r="G2707">
        <v>0</v>
      </c>
    </row>
    <row r="2708" spans="1:7" ht="15.75" thickBot="1" x14ac:dyDescent="0.3">
      <c r="A2708" s="12" t="s">
        <v>81</v>
      </c>
      <c r="B2708" s="13">
        <v>45575</v>
      </c>
      <c r="C2708" s="14">
        <v>42.09</v>
      </c>
      <c r="D2708" s="14">
        <v>42.29</v>
      </c>
      <c r="E2708" s="14">
        <v>43.46</v>
      </c>
      <c r="F2708">
        <v>0</v>
      </c>
      <c r="G2708">
        <v>0</v>
      </c>
    </row>
    <row r="2709" spans="1:7" ht="15.75" thickBot="1" x14ac:dyDescent="0.3">
      <c r="A2709" s="12" t="s">
        <v>81</v>
      </c>
      <c r="B2709" s="13">
        <v>45576</v>
      </c>
      <c r="C2709" s="14">
        <v>42.03</v>
      </c>
      <c r="D2709" s="14">
        <v>42.28</v>
      </c>
      <c r="E2709" s="14">
        <v>43.44</v>
      </c>
      <c r="F2709">
        <v>0</v>
      </c>
      <c r="G2709">
        <v>0</v>
      </c>
    </row>
    <row r="2710" spans="1:7" ht="15.75" thickBot="1" x14ac:dyDescent="0.3">
      <c r="A2710" s="12" t="s">
        <v>81</v>
      </c>
      <c r="B2710" s="13">
        <v>45579</v>
      </c>
      <c r="C2710" s="14">
        <v>42.04</v>
      </c>
      <c r="D2710" s="14">
        <v>42.28</v>
      </c>
      <c r="E2710" s="14">
        <v>43.42</v>
      </c>
      <c r="F2710">
        <v>0</v>
      </c>
      <c r="G2710">
        <v>0</v>
      </c>
    </row>
    <row r="2711" spans="1:7" ht="15.75" thickBot="1" x14ac:dyDescent="0.3">
      <c r="A2711" s="12" t="s">
        <v>81</v>
      </c>
      <c r="B2711" s="13">
        <v>45580</v>
      </c>
      <c r="C2711" s="14">
        <v>41.97</v>
      </c>
      <c r="D2711" s="14">
        <v>42.27</v>
      </c>
      <c r="E2711" s="14">
        <v>43.4</v>
      </c>
      <c r="F2711">
        <v>0</v>
      </c>
      <c r="G2711">
        <v>0</v>
      </c>
    </row>
    <row r="2712" spans="1:7" ht="15.75" thickBot="1" x14ac:dyDescent="0.3">
      <c r="A2712" s="12" t="s">
        <v>81</v>
      </c>
      <c r="B2712" s="13">
        <v>45581</v>
      </c>
      <c r="C2712" s="14">
        <v>41.92</v>
      </c>
      <c r="D2712" s="14">
        <v>42.27</v>
      </c>
      <c r="E2712" s="14">
        <v>43.38</v>
      </c>
      <c r="F2712">
        <v>0</v>
      </c>
      <c r="G2712">
        <v>0</v>
      </c>
    </row>
    <row r="2713" spans="1:7" ht="15.75" thickBot="1" x14ac:dyDescent="0.3">
      <c r="A2713" s="12" t="s">
        <v>81</v>
      </c>
      <c r="B2713" s="13">
        <v>45582</v>
      </c>
      <c r="C2713" s="14">
        <v>41.85</v>
      </c>
      <c r="D2713" s="14">
        <v>42.28</v>
      </c>
      <c r="E2713" s="14">
        <v>43.36</v>
      </c>
      <c r="F2713">
        <v>0</v>
      </c>
      <c r="G2713">
        <v>0</v>
      </c>
    </row>
    <row r="2714" spans="1:7" ht="15.75" thickBot="1" x14ac:dyDescent="0.3">
      <c r="A2714" s="12" t="s">
        <v>81</v>
      </c>
      <c r="B2714" s="13">
        <v>45583</v>
      </c>
      <c r="C2714" s="14">
        <v>41.83</v>
      </c>
      <c r="D2714" s="14">
        <v>42.27</v>
      </c>
      <c r="E2714" s="14">
        <v>43.33</v>
      </c>
      <c r="F2714">
        <v>0</v>
      </c>
      <c r="G2714">
        <v>0</v>
      </c>
    </row>
    <row r="2715" spans="1:7" ht="15.75" thickBot="1" x14ac:dyDescent="0.3">
      <c r="A2715" s="12" t="s">
        <v>81</v>
      </c>
      <c r="B2715" s="13">
        <v>45586</v>
      </c>
      <c r="C2715" s="14">
        <v>41.82</v>
      </c>
      <c r="D2715" s="14">
        <v>42.28</v>
      </c>
      <c r="E2715" s="14">
        <v>43.32</v>
      </c>
      <c r="F2715">
        <v>0</v>
      </c>
      <c r="G2715">
        <v>0</v>
      </c>
    </row>
    <row r="2716" spans="1:7" ht="15.75" thickBot="1" x14ac:dyDescent="0.3">
      <c r="A2716" s="12" t="s">
        <v>81</v>
      </c>
      <c r="B2716" s="13">
        <v>45587</v>
      </c>
      <c r="C2716" s="14">
        <v>41.8</v>
      </c>
      <c r="D2716" s="14">
        <v>42.3</v>
      </c>
      <c r="E2716" s="14">
        <v>43.29</v>
      </c>
      <c r="F2716">
        <v>0</v>
      </c>
      <c r="G2716">
        <v>0</v>
      </c>
    </row>
    <row r="2717" spans="1:7" ht="15.75" thickBot="1" x14ac:dyDescent="0.3">
      <c r="A2717" s="12" t="s">
        <v>81</v>
      </c>
      <c r="B2717" s="13">
        <v>45588</v>
      </c>
      <c r="C2717" s="14">
        <v>41.83</v>
      </c>
      <c r="D2717" s="14">
        <v>42.35</v>
      </c>
      <c r="E2717" s="14">
        <v>43.27</v>
      </c>
      <c r="F2717">
        <v>0</v>
      </c>
      <c r="G2717">
        <v>0</v>
      </c>
    </row>
    <row r="2718" spans="1:7" ht="15.75" thickBot="1" x14ac:dyDescent="0.3">
      <c r="A2718" s="12" t="s">
        <v>81</v>
      </c>
      <c r="B2718" s="13">
        <v>45589</v>
      </c>
      <c r="C2718" s="14">
        <v>41.81</v>
      </c>
      <c r="D2718" s="14">
        <v>42.38</v>
      </c>
      <c r="E2718" s="14">
        <v>43.24</v>
      </c>
      <c r="F2718">
        <v>0</v>
      </c>
      <c r="G2718">
        <v>0</v>
      </c>
    </row>
    <row r="2719" spans="1:7" ht="15.75" thickBot="1" x14ac:dyDescent="0.3">
      <c r="A2719" s="12" t="s">
        <v>81</v>
      </c>
      <c r="B2719" s="13">
        <v>45590</v>
      </c>
      <c r="C2719" s="14">
        <v>41.76</v>
      </c>
      <c r="D2719" s="14">
        <v>42.39</v>
      </c>
      <c r="E2719" s="14">
        <v>43.21</v>
      </c>
      <c r="F2719">
        <v>0</v>
      </c>
      <c r="G2719">
        <v>0</v>
      </c>
    </row>
    <row r="2720" spans="1:7" ht="15.75" thickBot="1" x14ac:dyDescent="0.3">
      <c r="A2720" s="12" t="s">
        <v>81</v>
      </c>
      <c r="B2720" s="13">
        <v>45593</v>
      </c>
      <c r="C2720" s="14">
        <v>41.73</v>
      </c>
      <c r="D2720" s="14">
        <v>42.4</v>
      </c>
      <c r="E2720" s="14">
        <v>43.17</v>
      </c>
      <c r="F2720">
        <v>0</v>
      </c>
      <c r="G2720">
        <v>0</v>
      </c>
    </row>
    <row r="2721" spans="1:7" ht="15.75" thickBot="1" x14ac:dyDescent="0.3">
      <c r="A2721" s="12" t="s">
        <v>81</v>
      </c>
      <c r="B2721" s="13">
        <v>45594</v>
      </c>
      <c r="C2721" s="14">
        <v>41.68</v>
      </c>
      <c r="D2721" s="14">
        <v>42.41</v>
      </c>
      <c r="E2721" s="14">
        <v>43.13</v>
      </c>
      <c r="F2721">
        <v>0</v>
      </c>
      <c r="G2721">
        <v>0</v>
      </c>
    </row>
    <row r="2722" spans="1:7" ht="15.75" thickBot="1" x14ac:dyDescent="0.3">
      <c r="A2722" s="12" t="s">
        <v>81</v>
      </c>
      <c r="B2722" s="13">
        <v>45595</v>
      </c>
      <c r="C2722" s="14">
        <v>41.63</v>
      </c>
      <c r="D2722" s="14">
        <v>42.4</v>
      </c>
      <c r="E2722" s="14">
        <v>43.09</v>
      </c>
      <c r="F2722">
        <v>0</v>
      </c>
      <c r="G2722">
        <v>0</v>
      </c>
    </row>
    <row r="2723" spans="1:7" ht="15.75" thickBot="1" x14ac:dyDescent="0.3">
      <c r="A2723" s="12" t="s">
        <v>81</v>
      </c>
      <c r="B2723" s="13">
        <v>45596</v>
      </c>
      <c r="C2723" s="14">
        <v>41.64</v>
      </c>
      <c r="D2723" s="14">
        <v>42.4</v>
      </c>
      <c r="E2723" s="14">
        <v>43.06</v>
      </c>
      <c r="F2723">
        <v>0</v>
      </c>
      <c r="G2723">
        <v>0</v>
      </c>
    </row>
    <row r="2724" spans="1:7" ht="15.75" thickBot="1" x14ac:dyDescent="0.3">
      <c r="A2724" s="12" t="s">
        <v>81</v>
      </c>
      <c r="B2724" s="13">
        <v>45597</v>
      </c>
      <c r="C2724" s="14">
        <v>41.65</v>
      </c>
      <c r="D2724" s="14">
        <v>42.39</v>
      </c>
      <c r="E2724" s="14">
        <v>43.01</v>
      </c>
      <c r="F2724">
        <v>0</v>
      </c>
      <c r="G2724">
        <v>0</v>
      </c>
    </row>
    <row r="2725" spans="1:7" ht="15.75" thickBot="1" x14ac:dyDescent="0.3">
      <c r="A2725" s="12" t="s">
        <v>81</v>
      </c>
      <c r="B2725" s="13">
        <v>45600</v>
      </c>
      <c r="C2725" s="14">
        <v>41.67</v>
      </c>
      <c r="D2725" s="14">
        <v>42.38</v>
      </c>
      <c r="E2725" s="14">
        <v>42.97</v>
      </c>
      <c r="F2725">
        <v>0</v>
      </c>
      <c r="G2725">
        <v>0</v>
      </c>
    </row>
    <row r="2726" spans="1:7" ht="15.75" thickBot="1" x14ac:dyDescent="0.3">
      <c r="A2726" s="12" t="s">
        <v>81</v>
      </c>
      <c r="B2726" s="13">
        <v>45601</v>
      </c>
      <c r="C2726" s="14">
        <v>41.69</v>
      </c>
      <c r="D2726" s="14">
        <v>42.38</v>
      </c>
      <c r="E2726" s="14">
        <v>42.93</v>
      </c>
      <c r="F2726">
        <v>0</v>
      </c>
      <c r="G2726">
        <v>0</v>
      </c>
    </row>
    <row r="2727" spans="1:7" ht="15.75" thickBot="1" x14ac:dyDescent="0.3">
      <c r="A2727" s="12" t="s">
        <v>81</v>
      </c>
      <c r="B2727" s="13">
        <v>45602</v>
      </c>
      <c r="C2727" s="14">
        <v>41.7</v>
      </c>
      <c r="D2727" s="14">
        <v>42.37</v>
      </c>
      <c r="E2727" s="14">
        <v>42.89</v>
      </c>
      <c r="F2727">
        <v>0</v>
      </c>
      <c r="G2727">
        <v>0</v>
      </c>
    </row>
    <row r="2728" spans="1:7" ht="15.75" thickBot="1" x14ac:dyDescent="0.3">
      <c r="A2728" s="12" t="s">
        <v>81</v>
      </c>
      <c r="B2728" s="13">
        <v>45603</v>
      </c>
      <c r="C2728" s="14">
        <v>41.71</v>
      </c>
      <c r="D2728" s="14">
        <v>42.3</v>
      </c>
      <c r="E2728" s="14">
        <v>42.85</v>
      </c>
      <c r="F2728">
        <v>0</v>
      </c>
      <c r="G2728">
        <v>0</v>
      </c>
    </row>
    <row r="2729" spans="1:7" ht="15.75" thickBot="1" x14ac:dyDescent="0.3">
      <c r="A2729" s="12" t="s">
        <v>81</v>
      </c>
      <c r="B2729" s="13">
        <v>45604</v>
      </c>
      <c r="C2729" s="14">
        <v>41.67</v>
      </c>
      <c r="D2729" s="14">
        <v>42.24</v>
      </c>
      <c r="E2729" s="14">
        <v>42.8</v>
      </c>
      <c r="F2729">
        <v>0</v>
      </c>
      <c r="G2729">
        <v>0</v>
      </c>
    </row>
    <row r="2730" spans="1:7" ht="15.75" thickBot="1" x14ac:dyDescent="0.3">
      <c r="A2730" s="12" t="s">
        <v>81</v>
      </c>
      <c r="B2730" s="13">
        <v>45607</v>
      </c>
      <c r="C2730" s="14">
        <v>41.61</v>
      </c>
      <c r="D2730" s="14">
        <v>42.17</v>
      </c>
      <c r="E2730" s="14">
        <v>42.76</v>
      </c>
      <c r="F2730">
        <v>0</v>
      </c>
      <c r="G2730">
        <v>0</v>
      </c>
    </row>
    <row r="2731" spans="1:7" ht="15.75" thickBot="1" x14ac:dyDescent="0.3">
      <c r="A2731" s="12" t="s">
        <v>81</v>
      </c>
      <c r="B2731" s="13">
        <v>45608</v>
      </c>
      <c r="C2731" s="14">
        <v>41.55</v>
      </c>
      <c r="D2731" s="14">
        <v>42.09</v>
      </c>
      <c r="E2731" s="14">
        <v>42.71</v>
      </c>
      <c r="F2731">
        <v>0</v>
      </c>
      <c r="G2731">
        <v>0</v>
      </c>
    </row>
    <row r="2732" spans="1:7" ht="15.75" thickBot="1" x14ac:dyDescent="0.3">
      <c r="A2732" s="12" t="s">
        <v>81</v>
      </c>
      <c r="B2732" s="13">
        <v>45609</v>
      </c>
      <c r="C2732" s="14">
        <v>41.51</v>
      </c>
      <c r="D2732" s="14">
        <v>42.03</v>
      </c>
      <c r="E2732" s="14">
        <v>42.66</v>
      </c>
      <c r="F2732">
        <v>0</v>
      </c>
      <c r="G2732">
        <v>0</v>
      </c>
    </row>
    <row r="2733" spans="1:7" ht="15.75" thickBot="1" x14ac:dyDescent="0.3">
      <c r="A2733" s="12" t="s">
        <v>81</v>
      </c>
      <c r="B2733" s="13">
        <v>45610</v>
      </c>
      <c r="C2733" s="14">
        <v>41.47</v>
      </c>
      <c r="D2733" s="14">
        <v>41.94</v>
      </c>
      <c r="E2733" s="14">
        <v>42.61</v>
      </c>
      <c r="F2733">
        <v>0</v>
      </c>
      <c r="G2733">
        <v>0</v>
      </c>
    </row>
    <row r="2734" spans="1:7" ht="15.75" thickBot="1" x14ac:dyDescent="0.3">
      <c r="A2734" s="12" t="s">
        <v>81</v>
      </c>
      <c r="B2734" s="13">
        <v>45611</v>
      </c>
      <c r="C2734" s="14">
        <v>41.4</v>
      </c>
      <c r="D2734" s="14">
        <v>41.86</v>
      </c>
      <c r="E2734" s="14">
        <v>42.56</v>
      </c>
      <c r="F2734">
        <v>0</v>
      </c>
      <c r="G2734">
        <v>0</v>
      </c>
    </row>
    <row r="2735" spans="1:7" ht="15.75" thickBot="1" x14ac:dyDescent="0.3">
      <c r="A2735" s="12" t="s">
        <v>81</v>
      </c>
      <c r="B2735" s="13">
        <v>45614</v>
      </c>
      <c r="C2735" s="14">
        <v>41.31</v>
      </c>
      <c r="D2735" s="14">
        <v>41.79</v>
      </c>
      <c r="E2735" s="14">
        <v>42.5</v>
      </c>
      <c r="F2735">
        <v>0</v>
      </c>
      <c r="G2735">
        <v>0</v>
      </c>
    </row>
    <row r="2736" spans="1:7" ht="15.75" thickBot="1" x14ac:dyDescent="0.3">
      <c r="A2736" s="12" t="s">
        <v>81</v>
      </c>
      <c r="B2736" s="13">
        <v>45615</v>
      </c>
      <c r="C2736" s="14">
        <v>41.22</v>
      </c>
      <c r="D2736" s="14">
        <v>41.74</v>
      </c>
      <c r="E2736" s="14">
        <v>42.46</v>
      </c>
      <c r="F2736">
        <v>0</v>
      </c>
      <c r="G2736">
        <v>0</v>
      </c>
    </row>
    <row r="2737" spans="1:7" ht="15.75" thickBot="1" x14ac:dyDescent="0.3">
      <c r="A2737" s="12" t="s">
        <v>81</v>
      </c>
      <c r="B2737" s="13">
        <v>45616</v>
      </c>
      <c r="C2737" s="14">
        <v>41.08</v>
      </c>
      <c r="D2737" s="14">
        <v>41.69</v>
      </c>
      <c r="E2737" s="14">
        <v>42.42</v>
      </c>
      <c r="F2737">
        <v>0</v>
      </c>
      <c r="G2737">
        <v>0</v>
      </c>
    </row>
    <row r="2738" spans="1:7" ht="15.75" thickBot="1" x14ac:dyDescent="0.3">
      <c r="A2738" s="12" t="s">
        <v>81</v>
      </c>
      <c r="B2738" s="13">
        <v>45617</v>
      </c>
      <c r="C2738" s="14">
        <v>40.99</v>
      </c>
      <c r="D2738" s="14">
        <v>41.63</v>
      </c>
      <c r="E2738" s="14">
        <v>42.39</v>
      </c>
      <c r="F2738">
        <v>0</v>
      </c>
      <c r="G2738">
        <v>0</v>
      </c>
    </row>
    <row r="2739" spans="1:7" ht="15.75" thickBot="1" x14ac:dyDescent="0.3">
      <c r="A2739" s="12" t="s">
        <v>81</v>
      </c>
      <c r="B2739" s="13">
        <v>45618</v>
      </c>
      <c r="C2739" s="14">
        <v>40.94</v>
      </c>
      <c r="D2739" s="14">
        <v>41.58</v>
      </c>
      <c r="E2739" s="14">
        <v>42.37</v>
      </c>
      <c r="F2739">
        <v>0</v>
      </c>
      <c r="G2739">
        <v>0</v>
      </c>
    </row>
    <row r="2740" spans="1:7" ht="15.75" thickBot="1" x14ac:dyDescent="0.3">
      <c r="A2740" s="12" t="s">
        <v>81</v>
      </c>
      <c r="B2740" s="13">
        <v>45621</v>
      </c>
      <c r="C2740" s="14">
        <v>40.909999999999997</v>
      </c>
      <c r="D2740" s="14">
        <v>41.56</v>
      </c>
      <c r="E2740" s="14">
        <v>42.37</v>
      </c>
      <c r="F2740">
        <v>0</v>
      </c>
      <c r="G2740">
        <v>0</v>
      </c>
    </row>
    <row r="2741" spans="1:7" ht="15.75" thickBot="1" x14ac:dyDescent="0.3">
      <c r="A2741" s="12" t="s">
        <v>81</v>
      </c>
      <c r="B2741" s="13">
        <v>45622</v>
      </c>
      <c r="C2741" s="14">
        <v>40.9</v>
      </c>
      <c r="D2741" s="14">
        <v>41.53</v>
      </c>
      <c r="E2741" s="14">
        <v>42.37</v>
      </c>
      <c r="F2741">
        <v>0</v>
      </c>
      <c r="G2741">
        <v>0</v>
      </c>
    </row>
    <row r="2742" spans="1:7" ht="15.75" thickBot="1" x14ac:dyDescent="0.3">
      <c r="A2742" s="12" t="s">
        <v>81</v>
      </c>
      <c r="B2742" s="13">
        <v>45623</v>
      </c>
      <c r="C2742" s="14">
        <v>40.880000000000003</v>
      </c>
      <c r="D2742" s="14">
        <v>41.49</v>
      </c>
      <c r="E2742" s="14">
        <v>42.36</v>
      </c>
      <c r="F2742">
        <v>0</v>
      </c>
      <c r="G2742">
        <v>0</v>
      </c>
    </row>
    <row r="2743" spans="1:7" ht="15.75" thickBot="1" x14ac:dyDescent="0.3">
      <c r="A2743" s="12" t="s">
        <v>81</v>
      </c>
      <c r="B2743" s="13">
        <v>45624</v>
      </c>
      <c r="C2743" s="14">
        <v>40.840000000000003</v>
      </c>
      <c r="D2743" s="14">
        <v>41.44</v>
      </c>
      <c r="E2743" s="14">
        <v>42.35</v>
      </c>
      <c r="F2743">
        <v>0</v>
      </c>
      <c r="G2743">
        <v>0</v>
      </c>
    </row>
    <row r="2744" spans="1:7" ht="15.75" thickBot="1" x14ac:dyDescent="0.3">
      <c r="A2744" s="12" t="s">
        <v>81</v>
      </c>
      <c r="B2744" s="13">
        <v>45625</v>
      </c>
      <c r="C2744" s="14">
        <v>40.81</v>
      </c>
      <c r="D2744" s="14">
        <v>41.41</v>
      </c>
      <c r="E2744" s="14">
        <v>42.33</v>
      </c>
      <c r="F2744">
        <v>0</v>
      </c>
      <c r="G2744">
        <v>0</v>
      </c>
    </row>
    <row r="2745" spans="1:7" ht="15.75" thickBot="1" x14ac:dyDescent="0.3">
      <c r="A2745" s="12" t="s">
        <v>81</v>
      </c>
      <c r="B2745" s="13">
        <v>45628</v>
      </c>
      <c r="C2745" s="14">
        <v>40.76</v>
      </c>
      <c r="D2745" s="14">
        <v>41.37</v>
      </c>
      <c r="E2745" s="14">
        <v>42.3</v>
      </c>
      <c r="F2745">
        <v>0</v>
      </c>
      <c r="G2745">
        <v>0</v>
      </c>
    </row>
    <row r="2746" spans="1:7" ht="15.75" thickBot="1" x14ac:dyDescent="0.3">
      <c r="A2746" s="12" t="s">
        <v>81</v>
      </c>
      <c r="B2746" s="13">
        <v>45629</v>
      </c>
      <c r="C2746" s="14">
        <v>40.72</v>
      </c>
      <c r="D2746" s="14">
        <v>41.33</v>
      </c>
      <c r="E2746" s="14">
        <v>42.27</v>
      </c>
      <c r="F2746">
        <v>0</v>
      </c>
      <c r="G2746">
        <v>0</v>
      </c>
    </row>
    <row r="2747" spans="1:7" ht="15.75" thickBot="1" x14ac:dyDescent="0.3">
      <c r="A2747" s="12" t="s">
        <v>81</v>
      </c>
      <c r="B2747" s="13">
        <v>45630</v>
      </c>
      <c r="C2747" s="14">
        <v>40.630000000000003</v>
      </c>
      <c r="D2747" s="14">
        <v>41.27</v>
      </c>
      <c r="E2747" s="14">
        <v>42.24</v>
      </c>
      <c r="F2747">
        <v>0</v>
      </c>
      <c r="G2747">
        <v>0</v>
      </c>
    </row>
    <row r="2748" spans="1:7" ht="15.75" thickBot="1" x14ac:dyDescent="0.3">
      <c r="A2748" s="12" t="s">
        <v>81</v>
      </c>
      <c r="B2748" s="13">
        <v>45631</v>
      </c>
      <c r="C2748" s="14">
        <v>40.590000000000003</v>
      </c>
      <c r="D2748" s="14">
        <v>41.24</v>
      </c>
      <c r="E2748" s="14">
        <v>42.21</v>
      </c>
      <c r="F2748">
        <v>0</v>
      </c>
      <c r="G2748">
        <v>0</v>
      </c>
    </row>
    <row r="2749" spans="1:7" ht="15.75" thickBot="1" x14ac:dyDescent="0.3">
      <c r="A2749" s="12" t="s">
        <v>81</v>
      </c>
      <c r="B2749" s="13">
        <v>45632</v>
      </c>
      <c r="C2749" s="14">
        <v>40.630000000000003</v>
      </c>
      <c r="D2749" s="14">
        <v>41.23</v>
      </c>
      <c r="E2749" s="14">
        <v>42.19</v>
      </c>
      <c r="F2749">
        <v>0</v>
      </c>
      <c r="G2749">
        <v>0</v>
      </c>
    </row>
    <row r="2750" spans="1:7" ht="15.75" thickBot="1" x14ac:dyDescent="0.3">
      <c r="A2750" s="12" t="s">
        <v>81</v>
      </c>
      <c r="B2750" s="13">
        <v>45635</v>
      </c>
      <c r="C2750" s="14">
        <v>40.68</v>
      </c>
      <c r="D2750" s="14">
        <v>41.22</v>
      </c>
      <c r="E2750" s="14">
        <v>42.17</v>
      </c>
      <c r="F2750">
        <v>0</v>
      </c>
      <c r="G2750">
        <v>0</v>
      </c>
    </row>
    <row r="2751" spans="1:7" ht="15.75" thickBot="1" x14ac:dyDescent="0.3">
      <c r="A2751" s="12" t="s">
        <v>81</v>
      </c>
      <c r="B2751" s="13">
        <v>45636</v>
      </c>
      <c r="C2751" s="14">
        <v>40.71</v>
      </c>
      <c r="D2751" s="14">
        <v>41.2</v>
      </c>
      <c r="E2751" s="14">
        <v>42.14</v>
      </c>
      <c r="F2751">
        <v>0</v>
      </c>
      <c r="G2751">
        <v>0</v>
      </c>
    </row>
    <row r="2752" spans="1:7" ht="15.75" thickBot="1" x14ac:dyDescent="0.3">
      <c r="A2752" s="12" t="s">
        <v>81</v>
      </c>
      <c r="B2752" s="13">
        <v>45637</v>
      </c>
      <c r="C2752" s="14">
        <v>40.75</v>
      </c>
      <c r="D2752" s="14">
        <v>41.19</v>
      </c>
      <c r="E2752" s="14">
        <v>42.12</v>
      </c>
      <c r="F2752">
        <v>0</v>
      </c>
      <c r="G2752">
        <v>0</v>
      </c>
    </row>
    <row r="2753" spans="1:7" ht="15.75" thickBot="1" x14ac:dyDescent="0.3">
      <c r="A2753" s="12" t="s">
        <v>81</v>
      </c>
      <c r="B2753" s="13">
        <v>45638</v>
      </c>
      <c r="C2753" s="14">
        <v>40.76</v>
      </c>
      <c r="D2753" s="14">
        <v>41.18</v>
      </c>
      <c r="E2753" s="14">
        <v>42.08</v>
      </c>
      <c r="F2753">
        <v>0</v>
      </c>
      <c r="G2753">
        <v>0</v>
      </c>
    </row>
    <row r="2754" spans="1:7" ht="15.75" thickBot="1" x14ac:dyDescent="0.3">
      <c r="A2754" s="12" t="s">
        <v>81</v>
      </c>
      <c r="B2754" s="13">
        <v>45639</v>
      </c>
      <c r="C2754" s="14">
        <v>40.770000000000003</v>
      </c>
      <c r="D2754" s="14">
        <v>41.17</v>
      </c>
      <c r="E2754" s="14">
        <v>42.04</v>
      </c>
      <c r="F2754">
        <v>0</v>
      </c>
      <c r="G2754">
        <v>0</v>
      </c>
    </row>
    <row r="2755" spans="1:7" ht="15.75" thickBot="1" x14ac:dyDescent="0.3">
      <c r="A2755" s="12" t="s">
        <v>81</v>
      </c>
      <c r="B2755" s="13">
        <v>45642</v>
      </c>
      <c r="C2755" s="14">
        <v>40.78</v>
      </c>
      <c r="D2755" s="14">
        <v>41.17</v>
      </c>
      <c r="E2755" s="14">
        <v>42</v>
      </c>
      <c r="F2755">
        <v>0</v>
      </c>
      <c r="G2755">
        <v>0</v>
      </c>
    </row>
    <row r="2756" spans="1:7" ht="15.75" thickBot="1" x14ac:dyDescent="0.3">
      <c r="A2756" s="12" t="s">
        <v>81</v>
      </c>
      <c r="B2756" s="13">
        <v>45643</v>
      </c>
      <c r="C2756" s="14">
        <v>40.79</v>
      </c>
      <c r="D2756" s="14">
        <v>41.16</v>
      </c>
      <c r="E2756" s="14">
        <v>41.96</v>
      </c>
      <c r="F2756">
        <v>0</v>
      </c>
      <c r="G2756">
        <v>0</v>
      </c>
    </row>
    <row r="2757" spans="1:7" ht="15.75" thickBot="1" x14ac:dyDescent="0.3">
      <c r="A2757" s="12" t="s">
        <v>81</v>
      </c>
      <c r="B2757" s="13">
        <v>45644</v>
      </c>
      <c r="C2757" s="14">
        <v>40.81</v>
      </c>
      <c r="D2757" s="14">
        <v>41.14</v>
      </c>
      <c r="E2757" s="14">
        <v>41.92</v>
      </c>
      <c r="F2757">
        <v>0</v>
      </c>
      <c r="G2757">
        <v>0</v>
      </c>
    </row>
    <row r="2758" spans="1:7" ht="15.75" thickBot="1" x14ac:dyDescent="0.3">
      <c r="A2758" s="12" t="s">
        <v>81</v>
      </c>
      <c r="B2758" s="13">
        <v>45645</v>
      </c>
      <c r="C2758" s="14">
        <v>40.81</v>
      </c>
      <c r="D2758" s="14">
        <v>41.12</v>
      </c>
      <c r="E2758" s="14">
        <v>41.88</v>
      </c>
      <c r="F2758">
        <v>0</v>
      </c>
      <c r="G2758">
        <v>0</v>
      </c>
    </row>
    <row r="2759" spans="1:7" ht="15.75" thickBot="1" x14ac:dyDescent="0.3">
      <c r="A2759" s="12" t="s">
        <v>81</v>
      </c>
      <c r="B2759" s="13">
        <v>45646</v>
      </c>
      <c r="C2759" s="14">
        <v>40.81</v>
      </c>
      <c r="D2759" s="14">
        <v>41.1</v>
      </c>
      <c r="E2759" s="14">
        <v>41.85</v>
      </c>
      <c r="F2759">
        <v>0</v>
      </c>
      <c r="G2759">
        <v>0</v>
      </c>
    </row>
    <row r="2760" spans="1:7" ht="15.75" thickBot="1" x14ac:dyDescent="0.3">
      <c r="A2760" s="12" t="s">
        <v>81</v>
      </c>
      <c r="B2760" s="13">
        <v>45649</v>
      </c>
      <c r="C2760" s="14">
        <v>40.79</v>
      </c>
      <c r="D2760" s="14">
        <v>41.06</v>
      </c>
      <c r="E2760" s="14">
        <v>41.81</v>
      </c>
      <c r="F2760">
        <v>0</v>
      </c>
      <c r="G2760">
        <v>0</v>
      </c>
    </row>
    <row r="2761" spans="1:7" ht="15.75" thickBot="1" x14ac:dyDescent="0.3">
      <c r="A2761" s="12" t="s">
        <v>81</v>
      </c>
      <c r="B2761" s="13">
        <v>45650</v>
      </c>
      <c r="C2761" s="14">
        <v>40.76</v>
      </c>
      <c r="D2761" s="14">
        <v>41.04</v>
      </c>
      <c r="E2761" s="14">
        <v>41.79</v>
      </c>
      <c r="F2761">
        <v>0</v>
      </c>
      <c r="G2761">
        <v>0</v>
      </c>
    </row>
    <row r="2762" spans="1:7" ht="15.75" thickBot="1" x14ac:dyDescent="0.3">
      <c r="A2762" s="12" t="s">
        <v>81</v>
      </c>
      <c r="B2762" s="13">
        <v>45651</v>
      </c>
      <c r="C2762" s="14">
        <v>40.76</v>
      </c>
      <c r="D2762" s="14">
        <v>41.03</v>
      </c>
      <c r="E2762" s="14">
        <v>41.76</v>
      </c>
      <c r="F2762">
        <v>0</v>
      </c>
      <c r="G2762">
        <v>0</v>
      </c>
    </row>
    <row r="2763" spans="1:7" ht="15.75" thickBot="1" x14ac:dyDescent="0.3">
      <c r="A2763" s="12" t="s">
        <v>81</v>
      </c>
      <c r="B2763" s="13">
        <v>45652</v>
      </c>
      <c r="C2763" s="14">
        <v>40.76</v>
      </c>
      <c r="D2763" s="14">
        <v>41.01</v>
      </c>
      <c r="E2763" s="14">
        <v>41.73</v>
      </c>
      <c r="F2763">
        <v>0</v>
      </c>
      <c r="G2763">
        <v>0</v>
      </c>
    </row>
    <row r="2764" spans="1:7" ht="15.75" thickBot="1" x14ac:dyDescent="0.3">
      <c r="A2764" s="12" t="s">
        <v>81</v>
      </c>
      <c r="B2764" s="13">
        <v>45653</v>
      </c>
      <c r="C2764" s="14">
        <v>40.76</v>
      </c>
      <c r="D2764" s="14">
        <v>40.98</v>
      </c>
      <c r="E2764" s="14">
        <v>41.7</v>
      </c>
      <c r="F2764">
        <v>0</v>
      </c>
      <c r="G2764">
        <v>0</v>
      </c>
    </row>
    <row r="2765" spans="1:7" ht="15.75" thickBot="1" x14ac:dyDescent="0.3">
      <c r="A2765" s="12" t="s">
        <v>81</v>
      </c>
      <c r="B2765" s="13">
        <v>45656</v>
      </c>
      <c r="C2765" s="14">
        <v>40.770000000000003</v>
      </c>
      <c r="D2765" s="14">
        <v>40.950000000000003</v>
      </c>
      <c r="E2765" s="14">
        <v>41.68</v>
      </c>
      <c r="F2765">
        <v>0</v>
      </c>
      <c r="G2765">
        <v>0</v>
      </c>
    </row>
    <row r="2766" spans="1:7" ht="15.75" thickBot="1" x14ac:dyDescent="0.3">
      <c r="A2766" s="12" t="s">
        <v>81</v>
      </c>
      <c r="B2766" s="13">
        <v>45657</v>
      </c>
      <c r="C2766" s="14">
        <v>40.78</v>
      </c>
      <c r="D2766" s="14">
        <v>40.92</v>
      </c>
      <c r="E2766" s="14">
        <v>41.66</v>
      </c>
      <c r="F2766">
        <v>0</v>
      </c>
      <c r="G2766">
        <v>0</v>
      </c>
    </row>
    <row r="2767" spans="1:7" ht="15.75" thickBot="1" x14ac:dyDescent="0.3">
      <c r="A2767" s="12" t="s">
        <v>81</v>
      </c>
      <c r="B2767" s="13">
        <v>45659</v>
      </c>
      <c r="C2767" s="14">
        <v>40.81</v>
      </c>
      <c r="D2767" s="14">
        <v>40.86</v>
      </c>
      <c r="E2767" s="14">
        <v>41.64</v>
      </c>
      <c r="F2767">
        <v>0</v>
      </c>
      <c r="G2767">
        <v>0</v>
      </c>
    </row>
    <row r="2768" spans="1:7" ht="15.75" thickBot="1" x14ac:dyDescent="0.3">
      <c r="A2768" s="12" t="s">
        <v>81</v>
      </c>
      <c r="B2768" s="13">
        <v>45660</v>
      </c>
      <c r="C2768" s="14">
        <v>40.79</v>
      </c>
      <c r="D2768" s="14">
        <v>40.83</v>
      </c>
      <c r="E2768" s="14">
        <v>41.62</v>
      </c>
      <c r="F2768">
        <v>0</v>
      </c>
      <c r="G2768">
        <v>0</v>
      </c>
    </row>
    <row r="2769" spans="1:7" ht="15.75" thickBot="1" x14ac:dyDescent="0.3">
      <c r="A2769" s="12" t="s">
        <v>81</v>
      </c>
      <c r="B2769" s="13">
        <v>45663</v>
      </c>
      <c r="C2769" s="14">
        <v>40.72</v>
      </c>
      <c r="D2769" s="14">
        <v>40.81</v>
      </c>
      <c r="E2769" s="14">
        <v>41.59</v>
      </c>
      <c r="F2769">
        <v>0</v>
      </c>
      <c r="G2769">
        <v>0</v>
      </c>
    </row>
    <row r="2770" spans="1:7" ht="15.75" thickBot="1" x14ac:dyDescent="0.3">
      <c r="A2770" s="12" t="s">
        <v>81</v>
      </c>
      <c r="B2770" s="13">
        <v>45664</v>
      </c>
      <c r="C2770" s="14">
        <v>40.65</v>
      </c>
      <c r="D2770" s="14">
        <v>40.79</v>
      </c>
      <c r="E2770" s="14">
        <v>41.57</v>
      </c>
      <c r="F2770">
        <v>0</v>
      </c>
      <c r="G2770">
        <v>0</v>
      </c>
    </row>
    <row r="2771" spans="1:7" ht="15.75" thickBot="1" x14ac:dyDescent="0.3">
      <c r="A2771" s="12" t="s">
        <v>81</v>
      </c>
      <c r="B2771" s="13">
        <v>45665</v>
      </c>
      <c r="C2771" s="14">
        <v>40.619999999999997</v>
      </c>
      <c r="D2771" s="14">
        <v>40.78</v>
      </c>
      <c r="E2771" s="14">
        <v>41.55</v>
      </c>
      <c r="F2771">
        <v>0</v>
      </c>
      <c r="G2771">
        <v>0</v>
      </c>
    </row>
    <row r="2772" spans="1:7" ht="15.75" thickBot="1" x14ac:dyDescent="0.3">
      <c r="A2772" s="12" t="s">
        <v>81</v>
      </c>
      <c r="B2772" s="13">
        <v>45666</v>
      </c>
      <c r="C2772" s="14">
        <v>40.590000000000003</v>
      </c>
      <c r="D2772" s="14">
        <v>40.770000000000003</v>
      </c>
      <c r="E2772" s="14">
        <v>41.53</v>
      </c>
      <c r="F2772">
        <v>0</v>
      </c>
      <c r="G2772">
        <v>0</v>
      </c>
    </row>
    <row r="2773" spans="1:7" ht="15.75" thickBot="1" x14ac:dyDescent="0.3">
      <c r="A2773" s="12" t="s">
        <v>81</v>
      </c>
      <c r="B2773" s="13">
        <v>45667</v>
      </c>
      <c r="C2773" s="14">
        <v>40.57</v>
      </c>
      <c r="D2773" s="14">
        <v>40.75</v>
      </c>
      <c r="E2773" s="14">
        <v>41.51</v>
      </c>
      <c r="F2773">
        <v>0</v>
      </c>
      <c r="G2773">
        <v>0</v>
      </c>
    </row>
    <row r="2774" spans="1:7" ht="15.75" thickBot="1" x14ac:dyDescent="0.3">
      <c r="A2774" s="12" t="s">
        <v>81</v>
      </c>
      <c r="B2774" s="13">
        <v>45670</v>
      </c>
      <c r="C2774" s="14">
        <v>40.54</v>
      </c>
      <c r="D2774" s="14">
        <v>40.729999999999997</v>
      </c>
      <c r="E2774" s="14">
        <v>41.49</v>
      </c>
      <c r="F2774">
        <v>0</v>
      </c>
      <c r="G2774">
        <v>0</v>
      </c>
    </row>
    <row r="2775" spans="1:7" ht="15.75" thickBot="1" x14ac:dyDescent="0.3">
      <c r="A2775" s="12" t="s">
        <v>82</v>
      </c>
      <c r="B2775" s="13">
        <v>45517</v>
      </c>
      <c r="C2775" s="14">
        <v>104.1</v>
      </c>
      <c r="D2775" s="14">
        <v>103.78</v>
      </c>
      <c r="E2775" s="14">
        <v>105.22</v>
      </c>
      <c r="F2775">
        <v>0</v>
      </c>
      <c r="G2775">
        <v>0</v>
      </c>
    </row>
    <row r="2776" spans="1:7" ht="15.75" thickBot="1" x14ac:dyDescent="0.3">
      <c r="A2776" s="12" t="s">
        <v>82</v>
      </c>
      <c r="B2776" s="13">
        <v>45518</v>
      </c>
      <c r="C2776" s="14">
        <v>103.95</v>
      </c>
      <c r="D2776" s="14">
        <v>103.67</v>
      </c>
      <c r="E2776" s="14">
        <v>105.18</v>
      </c>
      <c r="F2776">
        <v>0</v>
      </c>
      <c r="G2776">
        <v>0</v>
      </c>
    </row>
    <row r="2777" spans="1:7" ht="15.75" thickBot="1" x14ac:dyDescent="0.3">
      <c r="A2777" s="12" t="s">
        <v>82</v>
      </c>
      <c r="B2777" s="13">
        <v>45519</v>
      </c>
      <c r="C2777" s="14">
        <v>103.81</v>
      </c>
      <c r="D2777" s="14">
        <v>103.55</v>
      </c>
      <c r="E2777" s="14">
        <v>105.15</v>
      </c>
      <c r="F2777">
        <v>0</v>
      </c>
      <c r="G2777">
        <v>0</v>
      </c>
    </row>
    <row r="2778" spans="1:7" ht="15.75" thickBot="1" x14ac:dyDescent="0.3">
      <c r="A2778" s="12" t="s">
        <v>82</v>
      </c>
      <c r="B2778" s="13">
        <v>45520</v>
      </c>
      <c r="C2778" s="14">
        <v>103.78</v>
      </c>
      <c r="D2778" s="14">
        <v>103.47</v>
      </c>
      <c r="E2778" s="14">
        <v>105.14</v>
      </c>
      <c r="F2778">
        <v>0</v>
      </c>
      <c r="G2778">
        <v>0</v>
      </c>
    </row>
    <row r="2779" spans="1:7" ht="15.75" thickBot="1" x14ac:dyDescent="0.3">
      <c r="A2779" s="12" t="s">
        <v>82</v>
      </c>
      <c r="B2779" s="13">
        <v>45523</v>
      </c>
      <c r="C2779" s="14">
        <v>103.76</v>
      </c>
      <c r="D2779" s="14">
        <v>103.39</v>
      </c>
      <c r="E2779" s="14">
        <v>105.13</v>
      </c>
      <c r="F2779">
        <v>0</v>
      </c>
      <c r="G2779">
        <v>0</v>
      </c>
    </row>
    <row r="2780" spans="1:7" ht="15.75" thickBot="1" x14ac:dyDescent="0.3">
      <c r="A2780" s="12" t="s">
        <v>82</v>
      </c>
      <c r="B2780" s="13">
        <v>45524</v>
      </c>
      <c r="C2780" s="14">
        <v>103.73</v>
      </c>
      <c r="D2780" s="14">
        <v>103.38</v>
      </c>
      <c r="E2780" s="14">
        <v>105.13</v>
      </c>
      <c r="F2780">
        <v>0</v>
      </c>
      <c r="G2780">
        <v>0</v>
      </c>
    </row>
    <row r="2781" spans="1:7" ht="15.75" thickBot="1" x14ac:dyDescent="0.3">
      <c r="A2781" s="12" t="s">
        <v>82</v>
      </c>
      <c r="B2781" s="13">
        <v>45525</v>
      </c>
      <c r="C2781" s="14">
        <v>103.58</v>
      </c>
      <c r="D2781" s="14">
        <v>103.36</v>
      </c>
      <c r="E2781" s="14">
        <v>105.12</v>
      </c>
      <c r="F2781">
        <v>0</v>
      </c>
      <c r="G2781">
        <v>0</v>
      </c>
    </row>
    <row r="2782" spans="1:7" ht="15.75" thickBot="1" x14ac:dyDescent="0.3">
      <c r="A2782" s="12" t="s">
        <v>82</v>
      </c>
      <c r="B2782" s="13">
        <v>45526</v>
      </c>
      <c r="C2782" s="14">
        <v>103.41</v>
      </c>
      <c r="D2782" s="14">
        <v>103.33</v>
      </c>
      <c r="E2782" s="14">
        <v>105.12</v>
      </c>
      <c r="F2782">
        <v>0</v>
      </c>
      <c r="G2782">
        <v>0</v>
      </c>
    </row>
    <row r="2783" spans="1:7" ht="15.75" thickBot="1" x14ac:dyDescent="0.3">
      <c r="A2783" s="12" t="s">
        <v>82</v>
      </c>
      <c r="B2783" s="13">
        <v>45527</v>
      </c>
      <c r="C2783" s="14">
        <v>103.25</v>
      </c>
      <c r="D2783" s="14">
        <v>103.32</v>
      </c>
      <c r="E2783" s="14">
        <v>105.11</v>
      </c>
      <c r="F2783">
        <v>0</v>
      </c>
      <c r="G2783">
        <v>0</v>
      </c>
    </row>
    <row r="2784" spans="1:7" ht="15.75" thickBot="1" x14ac:dyDescent="0.3">
      <c r="A2784" s="12" t="s">
        <v>82</v>
      </c>
      <c r="B2784" s="13">
        <v>45530</v>
      </c>
      <c r="C2784" s="14">
        <v>103.16</v>
      </c>
      <c r="D2784" s="14">
        <v>103.31</v>
      </c>
      <c r="E2784" s="14">
        <v>105.11</v>
      </c>
      <c r="F2784">
        <v>0</v>
      </c>
      <c r="G2784">
        <v>0</v>
      </c>
    </row>
    <row r="2785" spans="1:7" ht="15.75" thickBot="1" x14ac:dyDescent="0.3">
      <c r="A2785" s="12" t="s">
        <v>82</v>
      </c>
      <c r="B2785" s="13">
        <v>45531</v>
      </c>
      <c r="C2785" s="14">
        <v>103.09</v>
      </c>
      <c r="D2785" s="14">
        <v>103.3</v>
      </c>
      <c r="E2785" s="14">
        <v>105.1</v>
      </c>
      <c r="F2785">
        <v>0</v>
      </c>
      <c r="G2785">
        <v>0</v>
      </c>
    </row>
    <row r="2786" spans="1:7" ht="15.75" thickBot="1" x14ac:dyDescent="0.3">
      <c r="A2786" s="12" t="s">
        <v>82</v>
      </c>
      <c r="B2786" s="13">
        <v>45532</v>
      </c>
      <c r="C2786" s="14">
        <v>102.99</v>
      </c>
      <c r="D2786" s="14">
        <v>103.31</v>
      </c>
      <c r="E2786" s="14">
        <v>105.1</v>
      </c>
      <c r="F2786">
        <v>0</v>
      </c>
      <c r="G2786">
        <v>0</v>
      </c>
    </row>
    <row r="2787" spans="1:7" ht="15.75" thickBot="1" x14ac:dyDescent="0.3">
      <c r="A2787" s="12" t="s">
        <v>82</v>
      </c>
      <c r="B2787" s="13">
        <v>45533</v>
      </c>
      <c r="C2787" s="14">
        <v>103.01</v>
      </c>
      <c r="D2787" s="14">
        <v>103.33</v>
      </c>
      <c r="E2787" s="14">
        <v>105.1</v>
      </c>
      <c r="F2787">
        <v>0</v>
      </c>
      <c r="G2787">
        <v>0</v>
      </c>
    </row>
    <row r="2788" spans="1:7" ht="15.75" thickBot="1" x14ac:dyDescent="0.3">
      <c r="A2788" s="12" t="s">
        <v>82</v>
      </c>
      <c r="B2788" s="13">
        <v>45534</v>
      </c>
      <c r="C2788" s="14">
        <v>103.04</v>
      </c>
      <c r="D2788" s="14">
        <v>103.39</v>
      </c>
      <c r="E2788" s="14">
        <v>105.09</v>
      </c>
      <c r="F2788">
        <v>0</v>
      </c>
      <c r="G2788">
        <v>0</v>
      </c>
    </row>
    <row r="2789" spans="1:7" ht="15.75" thickBot="1" x14ac:dyDescent="0.3">
      <c r="A2789" s="12" t="s">
        <v>82</v>
      </c>
      <c r="B2789" s="13">
        <v>45539</v>
      </c>
      <c r="C2789" s="14">
        <v>103.26</v>
      </c>
      <c r="D2789" s="14">
        <v>103.44</v>
      </c>
      <c r="E2789" s="14">
        <v>105.09</v>
      </c>
      <c r="F2789">
        <v>0</v>
      </c>
      <c r="G2789">
        <v>0</v>
      </c>
    </row>
    <row r="2790" spans="1:7" ht="15.75" thickBot="1" x14ac:dyDescent="0.3">
      <c r="A2790" s="12" t="s">
        <v>82</v>
      </c>
      <c r="B2790" s="13">
        <v>45540</v>
      </c>
      <c r="C2790" s="14">
        <v>103.42</v>
      </c>
      <c r="D2790" s="14">
        <v>103.48</v>
      </c>
      <c r="E2790" s="14">
        <v>105.08</v>
      </c>
      <c r="F2790">
        <v>0</v>
      </c>
      <c r="G2790">
        <v>0</v>
      </c>
    </row>
    <row r="2791" spans="1:7" ht="15.75" thickBot="1" x14ac:dyDescent="0.3">
      <c r="A2791" s="12" t="s">
        <v>82</v>
      </c>
      <c r="B2791" s="13">
        <v>45541</v>
      </c>
      <c r="C2791" s="14">
        <v>103.65</v>
      </c>
      <c r="D2791" s="14">
        <v>103.53</v>
      </c>
      <c r="E2791" s="14">
        <v>105.08</v>
      </c>
      <c r="F2791">
        <v>0</v>
      </c>
      <c r="G2791">
        <v>0</v>
      </c>
    </row>
    <row r="2792" spans="1:7" ht="15.75" thickBot="1" x14ac:dyDescent="0.3">
      <c r="A2792" s="12" t="s">
        <v>82</v>
      </c>
      <c r="B2792" s="13">
        <v>45544</v>
      </c>
      <c r="C2792" s="14">
        <v>103.83</v>
      </c>
      <c r="D2792" s="14">
        <v>103.55</v>
      </c>
      <c r="E2792" s="14">
        <v>105.06</v>
      </c>
      <c r="F2792">
        <v>0</v>
      </c>
      <c r="G2792">
        <v>0</v>
      </c>
    </row>
    <row r="2793" spans="1:7" ht="15.75" thickBot="1" x14ac:dyDescent="0.3">
      <c r="A2793" s="12" t="s">
        <v>82</v>
      </c>
      <c r="B2793" s="13">
        <v>45545</v>
      </c>
      <c r="C2793" s="14">
        <v>104</v>
      </c>
      <c r="D2793" s="14">
        <v>103.6</v>
      </c>
      <c r="E2793" s="14">
        <v>105.05</v>
      </c>
      <c r="F2793">
        <v>0</v>
      </c>
      <c r="G2793">
        <v>0</v>
      </c>
    </row>
    <row r="2794" spans="1:7" ht="15.75" thickBot="1" x14ac:dyDescent="0.3">
      <c r="A2794" s="12" t="s">
        <v>82</v>
      </c>
      <c r="B2794" s="13">
        <v>45546</v>
      </c>
      <c r="C2794" s="14">
        <v>104.19</v>
      </c>
      <c r="D2794" s="14">
        <v>103.69</v>
      </c>
      <c r="E2794" s="14">
        <v>105.04</v>
      </c>
      <c r="F2794">
        <v>0</v>
      </c>
      <c r="G2794">
        <v>0</v>
      </c>
    </row>
    <row r="2795" spans="1:7" ht="15.75" thickBot="1" x14ac:dyDescent="0.3">
      <c r="A2795" s="12" t="s">
        <v>82</v>
      </c>
      <c r="B2795" s="13">
        <v>45547</v>
      </c>
      <c r="C2795" s="14">
        <v>104.32</v>
      </c>
      <c r="D2795" s="14">
        <v>103.77</v>
      </c>
      <c r="E2795" s="14">
        <v>105.05</v>
      </c>
      <c r="F2795">
        <v>0</v>
      </c>
      <c r="G2795">
        <v>0</v>
      </c>
    </row>
    <row r="2796" spans="1:7" ht="15.75" thickBot="1" x14ac:dyDescent="0.3">
      <c r="A2796" s="12" t="s">
        <v>82</v>
      </c>
      <c r="B2796" s="13">
        <v>45548</v>
      </c>
      <c r="C2796" s="14">
        <v>104.43</v>
      </c>
      <c r="D2796" s="14">
        <v>103.85</v>
      </c>
      <c r="E2796" s="14">
        <v>105.04</v>
      </c>
      <c r="F2796">
        <v>0</v>
      </c>
      <c r="G2796">
        <v>0</v>
      </c>
    </row>
    <row r="2797" spans="1:7" ht="15.75" thickBot="1" x14ac:dyDescent="0.3">
      <c r="A2797" s="12" t="s">
        <v>82</v>
      </c>
      <c r="B2797" s="13">
        <v>45551</v>
      </c>
      <c r="C2797" s="14">
        <v>104.49</v>
      </c>
      <c r="D2797" s="14">
        <v>103.9</v>
      </c>
      <c r="E2797" s="14">
        <v>105.04</v>
      </c>
      <c r="F2797">
        <v>0</v>
      </c>
      <c r="G2797">
        <v>0</v>
      </c>
    </row>
    <row r="2798" spans="1:7" ht="15.75" thickBot="1" x14ac:dyDescent="0.3">
      <c r="A2798" s="12" t="s">
        <v>82</v>
      </c>
      <c r="B2798" s="13">
        <v>45552</v>
      </c>
      <c r="C2798" s="14">
        <v>104.49</v>
      </c>
      <c r="D2798" s="14">
        <v>103.97</v>
      </c>
      <c r="E2798" s="14">
        <v>105.04</v>
      </c>
      <c r="F2798">
        <v>0</v>
      </c>
      <c r="G2798">
        <v>0</v>
      </c>
    </row>
    <row r="2799" spans="1:7" ht="15.75" thickBot="1" x14ac:dyDescent="0.3">
      <c r="A2799" s="12" t="s">
        <v>82</v>
      </c>
      <c r="B2799" s="13">
        <v>45553</v>
      </c>
      <c r="C2799" s="14">
        <v>104.5</v>
      </c>
      <c r="D2799" s="14">
        <v>104.05</v>
      </c>
      <c r="E2799" s="14">
        <v>105.04</v>
      </c>
      <c r="F2799">
        <v>0</v>
      </c>
      <c r="G2799">
        <v>0</v>
      </c>
    </row>
    <row r="2800" spans="1:7" ht="15.75" thickBot="1" x14ac:dyDescent="0.3">
      <c r="A2800" s="12" t="s">
        <v>82</v>
      </c>
      <c r="B2800" s="13">
        <v>45554</v>
      </c>
      <c r="C2800" s="14">
        <v>104.48</v>
      </c>
      <c r="D2800" s="14">
        <v>104.12</v>
      </c>
      <c r="E2800" s="14">
        <v>105.04</v>
      </c>
      <c r="F2800">
        <v>0</v>
      </c>
      <c r="G2800">
        <v>0</v>
      </c>
    </row>
    <row r="2801" spans="1:7" ht="15.75" thickBot="1" x14ac:dyDescent="0.3">
      <c r="A2801" s="12" t="s">
        <v>82</v>
      </c>
      <c r="B2801" s="13">
        <v>45555</v>
      </c>
      <c r="C2801" s="14">
        <v>104.5</v>
      </c>
      <c r="D2801" s="14">
        <v>104.2</v>
      </c>
      <c r="E2801" s="14">
        <v>105.04</v>
      </c>
      <c r="F2801">
        <v>0</v>
      </c>
      <c r="G2801">
        <v>0</v>
      </c>
    </row>
    <row r="2802" spans="1:7" ht="15.75" thickBot="1" x14ac:dyDescent="0.3">
      <c r="A2802" s="12" t="s">
        <v>82</v>
      </c>
      <c r="B2802" s="13">
        <v>45558</v>
      </c>
      <c r="C2802" s="14">
        <v>104.52</v>
      </c>
      <c r="D2802" s="14">
        <v>104.28</v>
      </c>
      <c r="E2802" s="14">
        <v>105.04</v>
      </c>
      <c r="F2802">
        <v>0</v>
      </c>
      <c r="G2802">
        <v>0</v>
      </c>
    </row>
    <row r="2803" spans="1:7" ht="15.75" thickBot="1" x14ac:dyDescent="0.3">
      <c r="A2803" s="12" t="s">
        <v>82</v>
      </c>
      <c r="B2803" s="13">
        <v>45559</v>
      </c>
      <c r="C2803" s="14">
        <v>104.55</v>
      </c>
      <c r="D2803" s="14">
        <v>104.35</v>
      </c>
      <c r="E2803" s="14">
        <v>105.04</v>
      </c>
      <c r="F2803">
        <v>0</v>
      </c>
      <c r="G2803">
        <v>0</v>
      </c>
    </row>
    <row r="2804" spans="1:7" ht="15.75" thickBot="1" x14ac:dyDescent="0.3">
      <c r="A2804" s="12" t="s">
        <v>82</v>
      </c>
      <c r="B2804" s="13">
        <v>45560</v>
      </c>
      <c r="C2804" s="14">
        <v>104.56</v>
      </c>
      <c r="D2804" s="14">
        <v>104.35</v>
      </c>
      <c r="E2804" s="14">
        <v>105.04</v>
      </c>
      <c r="F2804">
        <v>0</v>
      </c>
      <c r="G2804">
        <v>0</v>
      </c>
    </row>
    <row r="2805" spans="1:7" ht="15.75" thickBot="1" x14ac:dyDescent="0.3">
      <c r="A2805" s="12" t="s">
        <v>82</v>
      </c>
      <c r="B2805" s="13">
        <v>45561</v>
      </c>
      <c r="C2805" s="14">
        <v>104.61</v>
      </c>
      <c r="D2805" s="14">
        <v>104.35</v>
      </c>
      <c r="E2805" s="14">
        <v>105.06</v>
      </c>
      <c r="F2805">
        <v>0</v>
      </c>
      <c r="G2805">
        <v>0</v>
      </c>
    </row>
    <row r="2806" spans="1:7" ht="15.75" thickBot="1" x14ac:dyDescent="0.3">
      <c r="A2806" s="12" t="s">
        <v>82</v>
      </c>
      <c r="B2806" s="13">
        <v>45562</v>
      </c>
      <c r="C2806" s="14">
        <v>104.68</v>
      </c>
      <c r="D2806" s="14">
        <v>104.34</v>
      </c>
      <c r="E2806" s="14">
        <v>105.07</v>
      </c>
      <c r="F2806">
        <v>0</v>
      </c>
      <c r="G2806">
        <v>0</v>
      </c>
    </row>
    <row r="2807" spans="1:7" ht="15.75" thickBot="1" x14ac:dyDescent="0.3">
      <c r="A2807" s="12" t="s">
        <v>82</v>
      </c>
      <c r="B2807" s="13">
        <v>45565</v>
      </c>
      <c r="C2807" s="14">
        <v>104.69</v>
      </c>
      <c r="D2807" s="14">
        <v>104.32</v>
      </c>
      <c r="E2807" s="14">
        <v>105.07</v>
      </c>
      <c r="F2807">
        <v>0</v>
      </c>
      <c r="G2807">
        <v>0</v>
      </c>
    </row>
    <row r="2808" spans="1:7" ht="15.75" thickBot="1" x14ac:dyDescent="0.3">
      <c r="A2808" s="12" t="s">
        <v>82</v>
      </c>
      <c r="B2808" s="13">
        <v>45566</v>
      </c>
      <c r="C2808" s="14">
        <v>104.69</v>
      </c>
      <c r="D2808" s="14">
        <v>104.32</v>
      </c>
      <c r="E2808" s="14">
        <v>105.08</v>
      </c>
      <c r="F2808">
        <v>0</v>
      </c>
      <c r="G2808">
        <v>0</v>
      </c>
    </row>
    <row r="2809" spans="1:7" ht="15.75" thickBot="1" x14ac:dyDescent="0.3">
      <c r="A2809" s="12" t="s">
        <v>82</v>
      </c>
      <c r="B2809" s="13">
        <v>45567</v>
      </c>
      <c r="C2809" s="14">
        <v>104.72</v>
      </c>
      <c r="D2809" s="14">
        <v>104.31</v>
      </c>
      <c r="E2809" s="14">
        <v>105.09</v>
      </c>
      <c r="F2809">
        <v>0</v>
      </c>
      <c r="G2809">
        <v>0</v>
      </c>
    </row>
    <row r="2810" spans="1:7" ht="15.75" thickBot="1" x14ac:dyDescent="0.3">
      <c r="A2810" s="12" t="s">
        <v>82</v>
      </c>
      <c r="B2810" s="13">
        <v>45568</v>
      </c>
      <c r="C2810" s="14">
        <v>104.81</v>
      </c>
      <c r="D2810" s="14">
        <v>104.3</v>
      </c>
      <c r="E2810" s="14">
        <v>105.1</v>
      </c>
      <c r="F2810">
        <v>0</v>
      </c>
      <c r="G2810">
        <v>0</v>
      </c>
    </row>
    <row r="2811" spans="1:7" ht="15.75" thickBot="1" x14ac:dyDescent="0.3">
      <c r="A2811" s="12" t="s">
        <v>82</v>
      </c>
      <c r="B2811" s="13">
        <v>45569</v>
      </c>
      <c r="C2811" s="14">
        <v>104.89</v>
      </c>
      <c r="D2811" s="14">
        <v>104.25</v>
      </c>
      <c r="E2811" s="14">
        <v>105.12</v>
      </c>
      <c r="F2811">
        <v>0</v>
      </c>
      <c r="G2811">
        <v>0</v>
      </c>
    </row>
    <row r="2812" spans="1:7" ht="15.75" thickBot="1" x14ac:dyDescent="0.3">
      <c r="A2812" s="12" t="s">
        <v>82</v>
      </c>
      <c r="B2812" s="13">
        <v>45572</v>
      </c>
      <c r="C2812" s="14">
        <v>104.99</v>
      </c>
      <c r="D2812" s="14">
        <v>104.19</v>
      </c>
      <c r="E2812" s="14">
        <v>105.13</v>
      </c>
      <c r="F2812">
        <v>0</v>
      </c>
      <c r="G2812">
        <v>0</v>
      </c>
    </row>
    <row r="2813" spans="1:7" ht="15.75" thickBot="1" x14ac:dyDescent="0.3">
      <c r="A2813" s="12" t="s">
        <v>82</v>
      </c>
      <c r="B2813" s="13">
        <v>45573</v>
      </c>
      <c r="C2813" s="14">
        <v>105.01</v>
      </c>
      <c r="D2813" s="14">
        <v>104.13</v>
      </c>
      <c r="E2813" s="14">
        <v>105.14</v>
      </c>
      <c r="F2813">
        <v>0</v>
      </c>
      <c r="G2813">
        <v>0</v>
      </c>
    </row>
    <row r="2814" spans="1:7" ht="15.75" thickBot="1" x14ac:dyDescent="0.3">
      <c r="A2814" s="12" t="s">
        <v>82</v>
      </c>
      <c r="B2814" s="13">
        <v>45574</v>
      </c>
      <c r="C2814" s="14">
        <v>105.04</v>
      </c>
      <c r="D2814" s="14">
        <v>104.12</v>
      </c>
      <c r="E2814" s="14">
        <v>105.14</v>
      </c>
      <c r="F2814">
        <v>0</v>
      </c>
      <c r="G2814">
        <v>0</v>
      </c>
    </row>
    <row r="2815" spans="1:7" ht="15.75" thickBot="1" x14ac:dyDescent="0.3">
      <c r="A2815" s="12" t="s">
        <v>82</v>
      </c>
      <c r="B2815" s="13">
        <v>45575</v>
      </c>
      <c r="C2815" s="14">
        <v>105.08</v>
      </c>
      <c r="D2815" s="14">
        <v>104.13</v>
      </c>
      <c r="E2815" s="14">
        <v>105.16</v>
      </c>
      <c r="F2815">
        <v>0</v>
      </c>
      <c r="G2815">
        <v>0</v>
      </c>
    </row>
    <row r="2816" spans="1:7" ht="15.75" thickBot="1" x14ac:dyDescent="0.3">
      <c r="A2816" s="12" t="s">
        <v>82</v>
      </c>
      <c r="B2816" s="13">
        <v>45576</v>
      </c>
      <c r="C2816" s="14">
        <v>105.29</v>
      </c>
      <c r="D2816" s="14">
        <v>104.19</v>
      </c>
      <c r="E2816" s="14">
        <v>105.19</v>
      </c>
      <c r="F2816">
        <v>0</v>
      </c>
      <c r="G2816">
        <v>0</v>
      </c>
    </row>
    <row r="2817" spans="1:7" ht="15.75" thickBot="1" x14ac:dyDescent="0.3">
      <c r="A2817" s="12" t="s">
        <v>82</v>
      </c>
      <c r="B2817" s="13">
        <v>45579</v>
      </c>
      <c r="C2817" s="14">
        <v>105.45</v>
      </c>
      <c r="D2817" s="14">
        <v>104.25</v>
      </c>
      <c r="E2817" s="14">
        <v>105.22</v>
      </c>
      <c r="F2817">
        <v>0</v>
      </c>
      <c r="G2817">
        <v>0</v>
      </c>
    </row>
    <row r="2818" spans="1:7" ht="15.75" thickBot="1" x14ac:dyDescent="0.3">
      <c r="A2818" s="12" t="s">
        <v>82</v>
      </c>
      <c r="B2818" s="13">
        <v>45580</v>
      </c>
      <c r="C2818" s="14">
        <v>105.5</v>
      </c>
      <c r="D2818" s="14">
        <v>104.28</v>
      </c>
      <c r="E2818" s="14">
        <v>105.24</v>
      </c>
      <c r="F2818">
        <v>0</v>
      </c>
      <c r="G2818">
        <v>0</v>
      </c>
    </row>
    <row r="2819" spans="1:7" ht="15.75" thickBot="1" x14ac:dyDescent="0.3">
      <c r="A2819" s="12" t="s">
        <v>82</v>
      </c>
      <c r="B2819" s="13">
        <v>45581</v>
      </c>
      <c r="C2819" s="14">
        <v>105.53</v>
      </c>
      <c r="D2819" s="14">
        <v>104.39</v>
      </c>
      <c r="E2819" s="14">
        <v>105.26</v>
      </c>
      <c r="F2819">
        <v>0</v>
      </c>
      <c r="G2819">
        <v>0</v>
      </c>
    </row>
    <row r="2820" spans="1:7" ht="15.75" thickBot="1" x14ac:dyDescent="0.3">
      <c r="A2820" s="12" t="s">
        <v>82</v>
      </c>
      <c r="B2820" s="13">
        <v>45582</v>
      </c>
      <c r="C2820" s="14">
        <v>105.54</v>
      </c>
      <c r="D2820" s="14">
        <v>104.49</v>
      </c>
      <c r="E2820" s="14">
        <v>105.28</v>
      </c>
      <c r="F2820">
        <v>0</v>
      </c>
      <c r="G2820">
        <v>0</v>
      </c>
    </row>
    <row r="2821" spans="1:7" ht="15.75" thickBot="1" x14ac:dyDescent="0.3">
      <c r="A2821" s="12" t="s">
        <v>82</v>
      </c>
      <c r="B2821" s="13">
        <v>45583</v>
      </c>
      <c r="C2821" s="14">
        <v>105.61</v>
      </c>
      <c r="D2821" s="14">
        <v>104.63</v>
      </c>
      <c r="E2821" s="14">
        <v>105.31</v>
      </c>
      <c r="F2821">
        <v>0</v>
      </c>
      <c r="G2821">
        <v>0</v>
      </c>
    </row>
    <row r="2822" spans="1:7" ht="15.75" thickBot="1" x14ac:dyDescent="0.3">
      <c r="A2822" s="12" t="s">
        <v>82</v>
      </c>
      <c r="B2822" s="13">
        <v>45586</v>
      </c>
      <c r="C2822" s="14">
        <v>105.64</v>
      </c>
      <c r="D2822" s="14">
        <v>104.76</v>
      </c>
      <c r="E2822" s="14">
        <v>105.33</v>
      </c>
      <c r="F2822">
        <v>0</v>
      </c>
      <c r="G2822">
        <v>0</v>
      </c>
    </row>
    <row r="2823" spans="1:7" ht="15.75" thickBot="1" x14ac:dyDescent="0.3">
      <c r="A2823" s="12" t="s">
        <v>82</v>
      </c>
      <c r="B2823" s="13">
        <v>45587</v>
      </c>
      <c r="C2823" s="14">
        <v>105.59</v>
      </c>
      <c r="D2823" s="14">
        <v>104.83</v>
      </c>
      <c r="E2823" s="14">
        <v>105.34</v>
      </c>
      <c r="F2823">
        <v>0</v>
      </c>
      <c r="G2823">
        <v>0</v>
      </c>
    </row>
    <row r="2824" spans="1:7" ht="15.75" thickBot="1" x14ac:dyDescent="0.3">
      <c r="A2824" s="12" t="s">
        <v>82</v>
      </c>
      <c r="B2824" s="13">
        <v>45588</v>
      </c>
      <c r="C2824" s="14">
        <v>105.58</v>
      </c>
      <c r="D2824" s="14">
        <v>104.89</v>
      </c>
      <c r="E2824" s="14">
        <v>105.37</v>
      </c>
      <c r="F2824">
        <v>0</v>
      </c>
      <c r="G2824">
        <v>0</v>
      </c>
    </row>
    <row r="2825" spans="1:7" ht="15.75" thickBot="1" x14ac:dyDescent="0.3">
      <c r="A2825" s="12" t="s">
        <v>82</v>
      </c>
      <c r="B2825" s="13">
        <v>45589</v>
      </c>
      <c r="C2825" s="14">
        <v>105.54</v>
      </c>
      <c r="D2825" s="14">
        <v>104.92</v>
      </c>
      <c r="E2825" s="14">
        <v>105.39</v>
      </c>
      <c r="F2825">
        <v>0</v>
      </c>
      <c r="G2825">
        <v>0</v>
      </c>
    </row>
    <row r="2826" spans="1:7" ht="15.75" thickBot="1" x14ac:dyDescent="0.3">
      <c r="A2826" s="12" t="s">
        <v>82</v>
      </c>
      <c r="B2826" s="13">
        <v>45590</v>
      </c>
      <c r="C2826" s="14">
        <v>105.49</v>
      </c>
      <c r="D2826" s="14">
        <v>104.95</v>
      </c>
      <c r="E2826" s="14">
        <v>105.4</v>
      </c>
      <c r="F2826">
        <v>0</v>
      </c>
      <c r="G2826">
        <v>0</v>
      </c>
    </row>
    <row r="2827" spans="1:7" ht="15.75" thickBot="1" x14ac:dyDescent="0.3">
      <c r="A2827" s="12" t="s">
        <v>82</v>
      </c>
      <c r="B2827" s="13">
        <v>45593</v>
      </c>
      <c r="C2827" s="14">
        <v>105.42</v>
      </c>
      <c r="D2827" s="14">
        <v>104.97</v>
      </c>
      <c r="E2827" s="14">
        <v>105.41</v>
      </c>
      <c r="F2827">
        <v>0</v>
      </c>
      <c r="G2827">
        <v>0</v>
      </c>
    </row>
    <row r="2828" spans="1:7" ht="15.75" thickBot="1" x14ac:dyDescent="0.3">
      <c r="A2828" s="12" t="s">
        <v>82</v>
      </c>
      <c r="B2828" s="13">
        <v>45594</v>
      </c>
      <c r="C2828" s="14">
        <v>105.35</v>
      </c>
      <c r="D2828" s="14">
        <v>104.95</v>
      </c>
      <c r="E2828" s="14">
        <v>105.43</v>
      </c>
      <c r="F2828">
        <v>0</v>
      </c>
      <c r="G2828">
        <v>0</v>
      </c>
    </row>
    <row r="2829" spans="1:7" ht="15.75" thickBot="1" x14ac:dyDescent="0.3">
      <c r="A2829" s="12" t="s">
        <v>82</v>
      </c>
      <c r="B2829" s="13">
        <v>45595</v>
      </c>
      <c r="C2829" s="14">
        <v>105.29</v>
      </c>
      <c r="D2829" s="14">
        <v>104.93</v>
      </c>
      <c r="E2829" s="14">
        <v>105.44</v>
      </c>
      <c r="F2829">
        <v>0</v>
      </c>
      <c r="G2829">
        <v>0</v>
      </c>
    </row>
    <row r="2830" spans="1:7" ht="15.75" thickBot="1" x14ac:dyDescent="0.3">
      <c r="A2830" s="12" t="s">
        <v>82</v>
      </c>
      <c r="B2830" s="13">
        <v>45596</v>
      </c>
      <c r="C2830" s="14">
        <v>105.27</v>
      </c>
      <c r="D2830" s="14">
        <v>104.92</v>
      </c>
      <c r="E2830" s="14">
        <v>105.45</v>
      </c>
      <c r="F2830">
        <v>0</v>
      </c>
      <c r="G2830">
        <v>0</v>
      </c>
    </row>
    <row r="2831" spans="1:7" ht="15.75" thickBot="1" x14ac:dyDescent="0.3">
      <c r="A2831" s="12" t="s">
        <v>82</v>
      </c>
      <c r="B2831" s="13">
        <v>45597</v>
      </c>
      <c r="C2831" s="14">
        <v>105.24</v>
      </c>
      <c r="D2831" s="14">
        <v>104.91</v>
      </c>
      <c r="E2831" s="14">
        <v>105.46</v>
      </c>
      <c r="F2831">
        <v>0</v>
      </c>
      <c r="G2831">
        <v>0</v>
      </c>
    </row>
    <row r="2832" spans="1:7" ht="15.75" thickBot="1" x14ac:dyDescent="0.3">
      <c r="A2832" s="12" t="s">
        <v>82</v>
      </c>
      <c r="B2832" s="13">
        <v>45600</v>
      </c>
      <c r="C2832" s="14">
        <v>105.19</v>
      </c>
      <c r="D2832" s="14">
        <v>104.9</v>
      </c>
      <c r="E2832" s="14">
        <v>105.47</v>
      </c>
      <c r="F2832">
        <v>0</v>
      </c>
      <c r="G2832">
        <v>0</v>
      </c>
    </row>
    <row r="2833" spans="1:7" ht="15.75" thickBot="1" x14ac:dyDescent="0.3">
      <c r="A2833" s="12" t="s">
        <v>82</v>
      </c>
      <c r="B2833" s="13">
        <v>45601</v>
      </c>
      <c r="C2833" s="14">
        <v>105.13</v>
      </c>
      <c r="D2833" s="14">
        <v>104.88</v>
      </c>
      <c r="E2833" s="14">
        <v>105.48</v>
      </c>
      <c r="F2833">
        <v>0</v>
      </c>
      <c r="G2833">
        <v>0</v>
      </c>
    </row>
    <row r="2834" spans="1:7" ht="15.75" thickBot="1" x14ac:dyDescent="0.3">
      <c r="A2834" s="12" t="s">
        <v>82</v>
      </c>
      <c r="B2834" s="13">
        <v>45602</v>
      </c>
      <c r="C2834" s="14">
        <v>105.09</v>
      </c>
      <c r="D2834" s="14">
        <v>104.89</v>
      </c>
      <c r="E2834" s="14">
        <v>105.49</v>
      </c>
      <c r="F2834">
        <v>0</v>
      </c>
      <c r="G2834">
        <v>0</v>
      </c>
    </row>
    <row r="2835" spans="1:7" ht="15.75" thickBot="1" x14ac:dyDescent="0.3">
      <c r="A2835" s="12" t="s">
        <v>82</v>
      </c>
      <c r="B2835" s="13">
        <v>45603</v>
      </c>
      <c r="C2835" s="14">
        <v>105</v>
      </c>
      <c r="D2835" s="14">
        <v>104.9</v>
      </c>
      <c r="E2835" s="14">
        <v>105.5</v>
      </c>
      <c r="F2835">
        <v>0</v>
      </c>
      <c r="G2835">
        <v>0</v>
      </c>
    </row>
    <row r="2836" spans="1:7" ht="15.75" thickBot="1" x14ac:dyDescent="0.3">
      <c r="A2836" s="12" t="s">
        <v>82</v>
      </c>
      <c r="B2836" s="13">
        <v>45604</v>
      </c>
      <c r="C2836" s="14">
        <v>104.79</v>
      </c>
      <c r="D2836" s="14">
        <v>104.91</v>
      </c>
      <c r="E2836" s="14">
        <v>105.52</v>
      </c>
      <c r="F2836">
        <v>0</v>
      </c>
      <c r="G2836">
        <v>0</v>
      </c>
    </row>
    <row r="2837" spans="1:7" ht="15.75" thickBot="1" x14ac:dyDescent="0.3">
      <c r="A2837" s="12" t="s">
        <v>82</v>
      </c>
      <c r="B2837" s="13">
        <v>45607</v>
      </c>
      <c r="C2837" s="14">
        <v>104.65</v>
      </c>
      <c r="D2837" s="14">
        <v>104.91</v>
      </c>
      <c r="E2837" s="14">
        <v>105.54</v>
      </c>
      <c r="F2837">
        <v>0</v>
      </c>
      <c r="G2837">
        <v>0</v>
      </c>
    </row>
    <row r="2838" spans="1:7" ht="15.75" thickBot="1" x14ac:dyDescent="0.3">
      <c r="A2838" s="12" t="s">
        <v>82</v>
      </c>
      <c r="B2838" s="13">
        <v>45608</v>
      </c>
      <c r="C2838" s="14">
        <v>104.58</v>
      </c>
      <c r="D2838" s="14">
        <v>104.89</v>
      </c>
      <c r="E2838" s="14">
        <v>105.56</v>
      </c>
      <c r="F2838">
        <v>0</v>
      </c>
      <c r="G2838">
        <v>0</v>
      </c>
    </row>
    <row r="2839" spans="1:7" ht="15.75" thickBot="1" x14ac:dyDescent="0.3">
      <c r="A2839" s="12" t="s">
        <v>82</v>
      </c>
      <c r="B2839" s="13">
        <v>45609</v>
      </c>
      <c r="C2839" s="14">
        <v>104.47</v>
      </c>
      <c r="D2839" s="14">
        <v>104.88</v>
      </c>
      <c r="E2839" s="14">
        <v>105.57</v>
      </c>
      <c r="F2839">
        <v>0</v>
      </c>
      <c r="G2839">
        <v>0</v>
      </c>
    </row>
    <row r="2840" spans="1:7" ht="15.75" thickBot="1" x14ac:dyDescent="0.3">
      <c r="A2840" s="12" t="s">
        <v>82</v>
      </c>
      <c r="B2840" s="13">
        <v>45610</v>
      </c>
      <c r="C2840" s="14">
        <v>104.37</v>
      </c>
      <c r="D2840" s="14">
        <v>104.87</v>
      </c>
      <c r="E2840" s="14">
        <v>105.58</v>
      </c>
      <c r="F2840">
        <v>0</v>
      </c>
      <c r="G2840">
        <v>0</v>
      </c>
    </row>
    <row r="2841" spans="1:7" ht="15.75" thickBot="1" x14ac:dyDescent="0.3">
      <c r="A2841" s="12" t="s">
        <v>82</v>
      </c>
      <c r="B2841" s="13">
        <v>45611</v>
      </c>
      <c r="C2841" s="14">
        <v>104.21</v>
      </c>
      <c r="D2841" s="14">
        <v>104.86</v>
      </c>
      <c r="E2841" s="14">
        <v>105.59</v>
      </c>
      <c r="F2841">
        <v>0</v>
      </c>
      <c r="G2841">
        <v>0</v>
      </c>
    </row>
    <row r="2842" spans="1:7" ht="15.75" thickBot="1" x14ac:dyDescent="0.3">
      <c r="A2842" s="12" t="s">
        <v>82</v>
      </c>
      <c r="B2842" s="13">
        <v>45614</v>
      </c>
      <c r="C2842" s="14">
        <v>104.01</v>
      </c>
      <c r="D2842" s="14">
        <v>104.83</v>
      </c>
      <c r="E2842" s="14">
        <v>105.56</v>
      </c>
      <c r="F2842">
        <v>0</v>
      </c>
      <c r="G2842">
        <v>0</v>
      </c>
    </row>
    <row r="2843" spans="1:7" ht="15.75" thickBot="1" x14ac:dyDescent="0.3">
      <c r="A2843" s="12" t="s">
        <v>82</v>
      </c>
      <c r="B2843" s="13">
        <v>45615</v>
      </c>
      <c r="C2843" s="14">
        <v>103.89</v>
      </c>
      <c r="D2843" s="14">
        <v>104.78</v>
      </c>
      <c r="E2843" s="14">
        <v>105.53</v>
      </c>
      <c r="F2843">
        <v>0</v>
      </c>
      <c r="G2843">
        <v>0</v>
      </c>
    </row>
    <row r="2844" spans="1:7" ht="15.75" thickBot="1" x14ac:dyDescent="0.3">
      <c r="A2844" s="12" t="s">
        <v>82</v>
      </c>
      <c r="B2844" s="13">
        <v>45616</v>
      </c>
      <c r="C2844" s="14">
        <v>103.77</v>
      </c>
      <c r="D2844" s="14">
        <v>104.72</v>
      </c>
      <c r="E2844" s="14">
        <v>105.5</v>
      </c>
      <c r="F2844">
        <v>0</v>
      </c>
      <c r="G2844">
        <v>0</v>
      </c>
    </row>
    <row r="2845" spans="1:7" ht="15.75" thickBot="1" x14ac:dyDescent="0.3">
      <c r="A2845" s="12" t="s">
        <v>82</v>
      </c>
      <c r="B2845" s="13">
        <v>45617</v>
      </c>
      <c r="C2845" s="14">
        <v>103.64</v>
      </c>
      <c r="D2845" s="14">
        <v>104.65</v>
      </c>
      <c r="E2845" s="14">
        <v>105.49</v>
      </c>
      <c r="F2845">
        <v>0</v>
      </c>
      <c r="G2845">
        <v>0</v>
      </c>
    </row>
    <row r="2846" spans="1:7" ht="15.75" thickBot="1" x14ac:dyDescent="0.3">
      <c r="A2846" s="12" t="s">
        <v>82</v>
      </c>
      <c r="B2846" s="13">
        <v>45618</v>
      </c>
      <c r="C2846" s="14">
        <v>103.52</v>
      </c>
      <c r="D2846" s="14">
        <v>104.59</v>
      </c>
      <c r="E2846" s="14">
        <v>105.48</v>
      </c>
      <c r="F2846">
        <v>0</v>
      </c>
      <c r="G2846">
        <v>0</v>
      </c>
    </row>
    <row r="2847" spans="1:7" ht="15.75" thickBot="1" x14ac:dyDescent="0.3">
      <c r="A2847" s="12" t="s">
        <v>82</v>
      </c>
      <c r="B2847" s="13">
        <v>45621</v>
      </c>
      <c r="C2847" s="14">
        <v>103.48</v>
      </c>
      <c r="D2847" s="14">
        <v>104.57</v>
      </c>
      <c r="E2847" s="14">
        <v>105.48</v>
      </c>
      <c r="F2847">
        <v>0</v>
      </c>
      <c r="G2847">
        <v>0</v>
      </c>
    </row>
    <row r="2848" spans="1:7" ht="15.75" thickBot="1" x14ac:dyDescent="0.3">
      <c r="A2848" s="12" t="s">
        <v>82</v>
      </c>
      <c r="B2848" s="13">
        <v>45622</v>
      </c>
      <c r="C2848" s="14">
        <v>103.44</v>
      </c>
      <c r="D2848" s="14">
        <v>104.53</v>
      </c>
      <c r="E2848" s="14">
        <v>105.48</v>
      </c>
      <c r="F2848">
        <v>0</v>
      </c>
      <c r="G2848">
        <v>0</v>
      </c>
    </row>
    <row r="2849" spans="1:7" ht="15.75" thickBot="1" x14ac:dyDescent="0.3">
      <c r="A2849" s="12" t="s">
        <v>82</v>
      </c>
      <c r="B2849" s="13">
        <v>45623</v>
      </c>
      <c r="C2849" s="14">
        <v>103.37</v>
      </c>
      <c r="D2849" s="14">
        <v>104.48</v>
      </c>
      <c r="E2849" s="14">
        <v>105.47</v>
      </c>
      <c r="F2849">
        <v>0</v>
      </c>
      <c r="G2849">
        <v>0</v>
      </c>
    </row>
    <row r="2850" spans="1:7" ht="15.75" thickBot="1" x14ac:dyDescent="0.3">
      <c r="A2850" s="12" t="s">
        <v>82</v>
      </c>
      <c r="B2850" s="13">
        <v>45624</v>
      </c>
      <c r="C2850" s="14">
        <v>103.23</v>
      </c>
      <c r="D2850" s="14">
        <v>104.42</v>
      </c>
      <c r="E2850" s="14">
        <v>105.46</v>
      </c>
      <c r="F2850">
        <v>0</v>
      </c>
      <c r="G2850">
        <v>0</v>
      </c>
    </row>
    <row r="2851" spans="1:7" ht="15.75" thickBot="1" x14ac:dyDescent="0.3">
      <c r="A2851" s="12" t="s">
        <v>82</v>
      </c>
      <c r="B2851" s="13">
        <v>45625</v>
      </c>
      <c r="C2851" s="14">
        <v>103.11</v>
      </c>
      <c r="D2851" s="14">
        <v>104.36</v>
      </c>
      <c r="E2851" s="14">
        <v>105.45</v>
      </c>
      <c r="F2851">
        <v>0</v>
      </c>
      <c r="G2851">
        <v>0</v>
      </c>
    </row>
    <row r="2852" spans="1:7" ht="15.75" thickBot="1" x14ac:dyDescent="0.3">
      <c r="A2852" s="12" t="s">
        <v>82</v>
      </c>
      <c r="B2852" s="13">
        <v>45628</v>
      </c>
      <c r="C2852" s="14">
        <v>103.03</v>
      </c>
      <c r="D2852" s="14">
        <v>104.31</v>
      </c>
      <c r="E2852" s="14">
        <v>105.44</v>
      </c>
      <c r="F2852">
        <v>0</v>
      </c>
      <c r="G2852">
        <v>0</v>
      </c>
    </row>
    <row r="2853" spans="1:7" ht="15.75" thickBot="1" x14ac:dyDescent="0.3">
      <c r="A2853" s="12" t="s">
        <v>82</v>
      </c>
      <c r="B2853" s="13">
        <v>45629</v>
      </c>
      <c r="C2853" s="14">
        <v>102.93</v>
      </c>
      <c r="D2853" s="14">
        <v>104.24</v>
      </c>
      <c r="E2853" s="14">
        <v>105.41</v>
      </c>
      <c r="F2853">
        <v>0</v>
      </c>
      <c r="G2853">
        <v>0</v>
      </c>
    </row>
    <row r="2854" spans="1:7" ht="15.75" thickBot="1" x14ac:dyDescent="0.3">
      <c r="A2854" s="12" t="s">
        <v>82</v>
      </c>
      <c r="B2854" s="13">
        <v>45630</v>
      </c>
      <c r="C2854" s="14">
        <v>102.75</v>
      </c>
      <c r="D2854" s="14">
        <v>104.17</v>
      </c>
      <c r="E2854" s="14">
        <v>105.33</v>
      </c>
      <c r="F2854">
        <v>0</v>
      </c>
      <c r="G2854">
        <v>0</v>
      </c>
    </row>
    <row r="2855" spans="1:7" ht="15.75" thickBot="1" x14ac:dyDescent="0.3">
      <c r="A2855" s="12" t="s">
        <v>82</v>
      </c>
      <c r="B2855" s="13">
        <v>45631</v>
      </c>
      <c r="C2855" s="14">
        <v>102.69</v>
      </c>
      <c r="D2855" s="14">
        <v>104.13</v>
      </c>
      <c r="E2855" s="14">
        <v>105.23</v>
      </c>
      <c r="F2855">
        <v>0</v>
      </c>
      <c r="G2855">
        <v>0</v>
      </c>
    </row>
    <row r="2856" spans="1:7" ht="15.75" thickBot="1" x14ac:dyDescent="0.3">
      <c r="A2856" s="12" t="s">
        <v>82</v>
      </c>
      <c r="B2856" s="13">
        <v>45632</v>
      </c>
      <c r="C2856" s="14">
        <v>102.6</v>
      </c>
      <c r="D2856" s="14">
        <v>104.08</v>
      </c>
      <c r="E2856" s="14">
        <v>105.13</v>
      </c>
      <c r="F2856">
        <v>0</v>
      </c>
      <c r="G2856">
        <v>0</v>
      </c>
    </row>
    <row r="2857" spans="1:7" ht="15.75" thickBot="1" x14ac:dyDescent="0.3">
      <c r="A2857" s="12" t="s">
        <v>82</v>
      </c>
      <c r="B2857" s="13">
        <v>45635</v>
      </c>
      <c r="C2857" s="14">
        <v>102.51</v>
      </c>
      <c r="D2857" s="14">
        <v>104.04</v>
      </c>
      <c r="E2857" s="14">
        <v>105.03</v>
      </c>
      <c r="F2857">
        <v>0</v>
      </c>
      <c r="G2857">
        <v>0</v>
      </c>
    </row>
    <row r="2858" spans="1:7" ht="15.75" thickBot="1" x14ac:dyDescent="0.3">
      <c r="A2858" s="12" t="s">
        <v>82</v>
      </c>
      <c r="B2858" s="13">
        <v>45636</v>
      </c>
      <c r="C2858" s="14">
        <v>102.42</v>
      </c>
      <c r="D2858" s="14">
        <v>103.98</v>
      </c>
      <c r="E2858" s="14">
        <v>104.93</v>
      </c>
      <c r="F2858">
        <v>0</v>
      </c>
      <c r="G2858">
        <v>0</v>
      </c>
    </row>
    <row r="2859" spans="1:7" ht="15.75" thickBot="1" x14ac:dyDescent="0.3">
      <c r="A2859" s="12" t="s">
        <v>82</v>
      </c>
      <c r="B2859" s="13">
        <v>45637</v>
      </c>
      <c r="C2859" s="14">
        <v>102.38</v>
      </c>
      <c r="D2859" s="14">
        <v>103.94</v>
      </c>
      <c r="E2859" s="14">
        <v>104.83</v>
      </c>
      <c r="F2859">
        <v>0</v>
      </c>
      <c r="G2859">
        <v>0</v>
      </c>
    </row>
    <row r="2860" spans="1:7" ht="15.75" thickBot="1" x14ac:dyDescent="0.3">
      <c r="A2860" s="12" t="s">
        <v>82</v>
      </c>
      <c r="B2860" s="13">
        <v>45638</v>
      </c>
      <c r="C2860" s="14">
        <v>102.36</v>
      </c>
      <c r="D2860" s="14">
        <v>103.89</v>
      </c>
      <c r="E2860" s="14">
        <v>104.73</v>
      </c>
      <c r="F2860">
        <v>0</v>
      </c>
      <c r="G2860">
        <v>0</v>
      </c>
    </row>
    <row r="2861" spans="1:7" ht="15.75" thickBot="1" x14ac:dyDescent="0.3">
      <c r="A2861" s="12" t="s">
        <v>82</v>
      </c>
      <c r="B2861" s="13">
        <v>45639</v>
      </c>
      <c r="C2861" s="14">
        <v>102.32</v>
      </c>
      <c r="D2861" s="14">
        <v>103.83</v>
      </c>
      <c r="E2861" s="14">
        <v>104.63</v>
      </c>
      <c r="F2861">
        <v>0</v>
      </c>
      <c r="G2861">
        <v>0</v>
      </c>
    </row>
    <row r="2862" spans="1:7" ht="15.75" thickBot="1" x14ac:dyDescent="0.3">
      <c r="A2862" s="12" t="s">
        <v>82</v>
      </c>
      <c r="B2862" s="13">
        <v>45642</v>
      </c>
      <c r="C2862" s="14">
        <v>102.33</v>
      </c>
      <c r="D2862" s="14">
        <v>103.77</v>
      </c>
      <c r="E2862" s="14">
        <v>104.53</v>
      </c>
      <c r="F2862">
        <v>0</v>
      </c>
      <c r="G2862">
        <v>0</v>
      </c>
    </row>
    <row r="2863" spans="1:7" ht="15.75" thickBot="1" x14ac:dyDescent="0.3">
      <c r="A2863" s="12" t="s">
        <v>82</v>
      </c>
      <c r="B2863" s="13">
        <v>45643</v>
      </c>
      <c r="C2863" s="14">
        <v>102.32</v>
      </c>
      <c r="D2863" s="14">
        <v>103.71</v>
      </c>
      <c r="E2863" s="14">
        <v>104.43</v>
      </c>
      <c r="F2863">
        <v>0</v>
      </c>
      <c r="G2863">
        <v>0</v>
      </c>
    </row>
    <row r="2864" spans="1:7" ht="15.75" thickBot="1" x14ac:dyDescent="0.3">
      <c r="A2864" s="12" t="s">
        <v>82</v>
      </c>
      <c r="B2864" s="13">
        <v>45644</v>
      </c>
      <c r="C2864" s="14">
        <v>102.26</v>
      </c>
      <c r="D2864" s="14">
        <v>103.61</v>
      </c>
      <c r="E2864" s="14">
        <v>104.33</v>
      </c>
      <c r="F2864">
        <v>0</v>
      </c>
      <c r="G2864">
        <v>0</v>
      </c>
    </row>
    <row r="2865" spans="1:7" ht="15.75" thickBot="1" x14ac:dyDescent="0.3">
      <c r="A2865" s="12" t="s">
        <v>82</v>
      </c>
      <c r="B2865" s="13">
        <v>45645</v>
      </c>
      <c r="C2865" s="14">
        <v>102.18</v>
      </c>
      <c r="D2865" s="14">
        <v>103.49</v>
      </c>
      <c r="E2865" s="14">
        <v>104.25</v>
      </c>
      <c r="F2865">
        <v>0</v>
      </c>
      <c r="G2865">
        <v>0</v>
      </c>
    </row>
    <row r="2866" spans="1:7" ht="15.75" thickBot="1" x14ac:dyDescent="0.3">
      <c r="A2866" s="12" t="s">
        <v>82</v>
      </c>
      <c r="B2866" s="13">
        <v>45646</v>
      </c>
      <c r="C2866" s="14">
        <v>102.05</v>
      </c>
      <c r="D2866" s="14">
        <v>103.3</v>
      </c>
      <c r="E2866" s="14">
        <v>104.18</v>
      </c>
      <c r="F2866">
        <v>0</v>
      </c>
      <c r="G2866">
        <v>0</v>
      </c>
    </row>
    <row r="2867" spans="1:7" ht="15.75" thickBot="1" x14ac:dyDescent="0.3">
      <c r="A2867" s="12" t="s">
        <v>82</v>
      </c>
      <c r="B2867" s="13">
        <v>45649</v>
      </c>
      <c r="C2867" s="14">
        <v>101.94</v>
      </c>
      <c r="D2867" s="14">
        <v>103.16</v>
      </c>
      <c r="E2867" s="14">
        <v>104.11</v>
      </c>
      <c r="F2867">
        <v>0</v>
      </c>
      <c r="G2867">
        <v>0</v>
      </c>
    </row>
    <row r="2868" spans="1:7" ht="15.75" thickBot="1" x14ac:dyDescent="0.3">
      <c r="A2868" s="12" t="s">
        <v>82</v>
      </c>
      <c r="B2868" s="13">
        <v>45650</v>
      </c>
      <c r="C2868" s="14">
        <v>101.83</v>
      </c>
      <c r="D2868" s="14">
        <v>103.06</v>
      </c>
      <c r="E2868" s="14">
        <v>104.07</v>
      </c>
      <c r="F2868">
        <v>0</v>
      </c>
      <c r="G2868">
        <v>0</v>
      </c>
    </row>
    <row r="2869" spans="1:7" ht="15.75" thickBot="1" x14ac:dyDescent="0.3">
      <c r="A2869" s="12" t="s">
        <v>82</v>
      </c>
      <c r="B2869" s="13">
        <v>45651</v>
      </c>
      <c r="C2869" s="14">
        <v>101.81</v>
      </c>
      <c r="D2869" s="14">
        <v>102.99</v>
      </c>
      <c r="E2869" s="14">
        <v>104.02</v>
      </c>
      <c r="F2869">
        <v>0</v>
      </c>
      <c r="G2869">
        <v>0</v>
      </c>
    </row>
    <row r="2870" spans="1:7" ht="15.75" thickBot="1" x14ac:dyDescent="0.3">
      <c r="A2870" s="12" t="s">
        <v>82</v>
      </c>
      <c r="B2870" s="13">
        <v>45652</v>
      </c>
      <c r="C2870" s="14">
        <v>101.78</v>
      </c>
      <c r="D2870" s="14">
        <v>102.91</v>
      </c>
      <c r="E2870" s="14">
        <v>103.96</v>
      </c>
      <c r="F2870">
        <v>0</v>
      </c>
      <c r="G2870">
        <v>0</v>
      </c>
    </row>
    <row r="2871" spans="1:7" ht="15.75" thickBot="1" x14ac:dyDescent="0.3">
      <c r="A2871" s="12" t="s">
        <v>82</v>
      </c>
      <c r="B2871" s="13">
        <v>45653</v>
      </c>
      <c r="C2871" s="14">
        <v>101.71</v>
      </c>
      <c r="D2871" s="14">
        <v>102.81</v>
      </c>
      <c r="E2871" s="14">
        <v>103.92</v>
      </c>
      <c r="F2871">
        <v>0</v>
      </c>
      <c r="G2871">
        <v>0</v>
      </c>
    </row>
    <row r="2872" spans="1:7" ht="15.75" thickBot="1" x14ac:dyDescent="0.3">
      <c r="A2872" s="12" t="s">
        <v>82</v>
      </c>
      <c r="B2872" s="13">
        <v>45656</v>
      </c>
      <c r="C2872" s="14">
        <v>101.6</v>
      </c>
      <c r="D2872" s="14">
        <v>102.7</v>
      </c>
      <c r="E2872" s="14">
        <v>103.87</v>
      </c>
      <c r="F2872">
        <v>0</v>
      </c>
      <c r="G2872">
        <v>0</v>
      </c>
    </row>
    <row r="2873" spans="1:7" ht="15.75" thickBot="1" x14ac:dyDescent="0.3">
      <c r="A2873" s="12" t="s">
        <v>82</v>
      </c>
      <c r="B2873" s="13">
        <v>45657</v>
      </c>
      <c r="C2873" s="14">
        <v>101.53</v>
      </c>
      <c r="D2873" s="14">
        <v>102.61</v>
      </c>
      <c r="E2873" s="14">
        <v>103.83</v>
      </c>
      <c r="F2873">
        <v>0</v>
      </c>
      <c r="G2873">
        <v>0</v>
      </c>
    </row>
    <row r="2874" spans="1:7" ht="15.75" thickBot="1" x14ac:dyDescent="0.3">
      <c r="A2874" s="12" t="s">
        <v>82</v>
      </c>
      <c r="B2874" s="13">
        <v>45659</v>
      </c>
      <c r="C2874" s="14">
        <v>101.46</v>
      </c>
      <c r="D2874" s="14">
        <v>102.52</v>
      </c>
      <c r="E2874" s="14">
        <v>103.77</v>
      </c>
      <c r="F2874">
        <v>0</v>
      </c>
      <c r="G2874">
        <v>0</v>
      </c>
    </row>
    <row r="2875" spans="1:7" ht="15.75" thickBot="1" x14ac:dyDescent="0.3">
      <c r="A2875" s="12" t="s">
        <v>82</v>
      </c>
      <c r="B2875" s="13">
        <v>45660</v>
      </c>
      <c r="C2875" s="14">
        <v>101.28</v>
      </c>
      <c r="D2875" s="14">
        <v>102.43</v>
      </c>
      <c r="E2875" s="14">
        <v>103.71</v>
      </c>
      <c r="F2875">
        <v>0</v>
      </c>
      <c r="G2875">
        <v>0</v>
      </c>
    </row>
    <row r="2876" spans="1:7" ht="15.75" thickBot="1" x14ac:dyDescent="0.3">
      <c r="A2876" s="12" t="s">
        <v>82</v>
      </c>
      <c r="B2876" s="13">
        <v>45663</v>
      </c>
      <c r="C2876" s="14">
        <v>101.13</v>
      </c>
      <c r="D2876" s="14">
        <v>102.34</v>
      </c>
      <c r="E2876" s="14">
        <v>103.65</v>
      </c>
      <c r="F2876">
        <v>0</v>
      </c>
      <c r="G2876">
        <v>0</v>
      </c>
    </row>
    <row r="2877" spans="1:7" ht="15.75" thickBot="1" x14ac:dyDescent="0.3">
      <c r="A2877" s="12" t="s">
        <v>82</v>
      </c>
      <c r="B2877" s="13">
        <v>45664</v>
      </c>
      <c r="C2877" s="14">
        <v>100.96</v>
      </c>
      <c r="D2877" s="14">
        <v>102.26</v>
      </c>
      <c r="E2877" s="14">
        <v>103.59</v>
      </c>
      <c r="F2877">
        <v>0</v>
      </c>
      <c r="G2877">
        <v>0</v>
      </c>
    </row>
    <row r="2878" spans="1:7" ht="15.75" thickBot="1" x14ac:dyDescent="0.3">
      <c r="A2878" s="12" t="s">
        <v>82</v>
      </c>
      <c r="B2878" s="13">
        <v>45665</v>
      </c>
      <c r="C2878" s="14">
        <v>100.81</v>
      </c>
      <c r="D2878" s="14">
        <v>102.17</v>
      </c>
      <c r="E2878" s="14">
        <v>103.53</v>
      </c>
      <c r="F2878">
        <v>0</v>
      </c>
      <c r="G2878">
        <v>0</v>
      </c>
    </row>
    <row r="2879" spans="1:7" ht="15.75" thickBot="1" x14ac:dyDescent="0.3">
      <c r="A2879" s="12" t="s">
        <v>82</v>
      </c>
      <c r="B2879" s="13">
        <v>45666</v>
      </c>
      <c r="C2879" s="14">
        <v>100.63</v>
      </c>
      <c r="D2879" s="14">
        <v>102.07</v>
      </c>
      <c r="E2879" s="14">
        <v>103.46</v>
      </c>
      <c r="F2879">
        <v>0</v>
      </c>
      <c r="G2879">
        <v>0</v>
      </c>
    </row>
    <row r="2880" spans="1:7" ht="15.75" thickBot="1" x14ac:dyDescent="0.3">
      <c r="A2880" s="12" t="s">
        <v>82</v>
      </c>
      <c r="B2880" s="13">
        <v>45667</v>
      </c>
      <c r="C2880" s="14">
        <v>100.41</v>
      </c>
      <c r="D2880" s="14">
        <v>101.95</v>
      </c>
      <c r="E2880" s="14">
        <v>103.42</v>
      </c>
      <c r="F2880">
        <v>0</v>
      </c>
      <c r="G2880">
        <v>0</v>
      </c>
    </row>
    <row r="2881" spans="1:7" ht="15.75" thickBot="1" x14ac:dyDescent="0.3">
      <c r="A2881" s="12" t="s">
        <v>82</v>
      </c>
      <c r="B2881" s="13">
        <v>45670</v>
      </c>
      <c r="C2881" s="14">
        <v>100.22</v>
      </c>
      <c r="D2881" s="14">
        <v>101.82</v>
      </c>
      <c r="E2881" s="14">
        <v>103.36</v>
      </c>
      <c r="F2881">
        <v>0</v>
      </c>
      <c r="G2881">
        <v>0</v>
      </c>
    </row>
    <row r="2882" spans="1:7" ht="15.75" thickBot="1" x14ac:dyDescent="0.3">
      <c r="A2882" s="12" t="s">
        <v>118</v>
      </c>
      <c r="B2882" s="13">
        <v>45517</v>
      </c>
      <c r="C2882" s="14">
        <v>66.27</v>
      </c>
      <c r="D2882" s="14">
        <v>64.72</v>
      </c>
      <c r="E2882" s="14">
        <v>64.61</v>
      </c>
      <c r="F2882">
        <v>1</v>
      </c>
      <c r="G2882">
        <v>1</v>
      </c>
    </row>
    <row r="2883" spans="1:7" ht="15.75" thickBot="1" x14ac:dyDescent="0.3">
      <c r="A2883" s="12" t="s">
        <v>118</v>
      </c>
      <c r="B2883" s="13">
        <v>45518</v>
      </c>
      <c r="C2883" s="14">
        <v>66.67</v>
      </c>
      <c r="D2883" s="14">
        <v>64.819999999999993</v>
      </c>
      <c r="E2883" s="14">
        <v>64.650000000000006</v>
      </c>
      <c r="F2883">
        <v>1</v>
      </c>
      <c r="G2883">
        <v>1</v>
      </c>
    </row>
    <row r="2884" spans="1:7" ht="15.75" thickBot="1" x14ac:dyDescent="0.3">
      <c r="A2884" s="12" t="s">
        <v>118</v>
      </c>
      <c r="B2884" s="13">
        <v>45519</v>
      </c>
      <c r="C2884" s="14">
        <v>67.05</v>
      </c>
      <c r="D2884" s="14">
        <v>64.95</v>
      </c>
      <c r="E2884" s="14">
        <v>64.69</v>
      </c>
      <c r="F2884">
        <v>1</v>
      </c>
      <c r="G2884">
        <v>1</v>
      </c>
    </row>
    <row r="2885" spans="1:7" ht="15.75" thickBot="1" x14ac:dyDescent="0.3">
      <c r="A2885" s="12" t="s">
        <v>118</v>
      </c>
      <c r="B2885" s="13">
        <v>45520</v>
      </c>
      <c r="C2885" s="14">
        <v>67.45</v>
      </c>
      <c r="D2885" s="14">
        <v>65.06</v>
      </c>
      <c r="E2885" s="14">
        <v>64.73</v>
      </c>
      <c r="F2885">
        <v>1</v>
      </c>
      <c r="G2885">
        <v>1</v>
      </c>
    </row>
    <row r="2886" spans="1:7" ht="15.75" thickBot="1" x14ac:dyDescent="0.3">
      <c r="A2886" s="12" t="s">
        <v>118</v>
      </c>
      <c r="B2886" s="13">
        <v>45523</v>
      </c>
      <c r="C2886" s="14">
        <v>67.959999999999994</v>
      </c>
      <c r="D2886" s="14">
        <v>65.23</v>
      </c>
      <c r="E2886" s="14">
        <v>64.78</v>
      </c>
      <c r="F2886">
        <v>1</v>
      </c>
      <c r="G2886">
        <v>1</v>
      </c>
    </row>
    <row r="2887" spans="1:7" ht="15.75" thickBot="1" x14ac:dyDescent="0.3">
      <c r="A2887" s="12" t="s">
        <v>118</v>
      </c>
      <c r="B2887" s="13">
        <v>45524</v>
      </c>
      <c r="C2887" s="14">
        <v>68.430000000000007</v>
      </c>
      <c r="D2887" s="14">
        <v>65.41</v>
      </c>
      <c r="E2887" s="14">
        <v>64.84</v>
      </c>
      <c r="F2887">
        <v>1</v>
      </c>
      <c r="G2887">
        <v>1</v>
      </c>
    </row>
    <row r="2888" spans="1:7" ht="15.75" thickBot="1" x14ac:dyDescent="0.3">
      <c r="A2888" s="12" t="s">
        <v>118</v>
      </c>
      <c r="B2888" s="13">
        <v>45525</v>
      </c>
      <c r="C2888" s="14">
        <v>68.89</v>
      </c>
      <c r="D2888" s="14">
        <v>65.569999999999993</v>
      </c>
      <c r="E2888" s="14">
        <v>64.89</v>
      </c>
      <c r="F2888">
        <v>1</v>
      </c>
      <c r="G2888">
        <v>1</v>
      </c>
    </row>
    <row r="2889" spans="1:7" ht="15.75" thickBot="1" x14ac:dyDescent="0.3">
      <c r="A2889" s="12" t="s">
        <v>118</v>
      </c>
      <c r="B2889" s="13">
        <v>45526</v>
      </c>
      <c r="C2889" s="14">
        <v>69.31</v>
      </c>
      <c r="D2889" s="14">
        <v>65.709999999999994</v>
      </c>
      <c r="E2889" s="14">
        <v>64.94</v>
      </c>
      <c r="F2889">
        <v>1</v>
      </c>
      <c r="G2889">
        <v>1</v>
      </c>
    </row>
    <row r="2890" spans="1:7" ht="15.75" thickBot="1" x14ac:dyDescent="0.3">
      <c r="A2890" s="12" t="s">
        <v>118</v>
      </c>
      <c r="B2890" s="13">
        <v>45527</v>
      </c>
      <c r="C2890" s="14">
        <v>69.739999999999995</v>
      </c>
      <c r="D2890" s="14">
        <v>65.87</v>
      </c>
      <c r="E2890" s="14">
        <v>65</v>
      </c>
      <c r="F2890">
        <v>1</v>
      </c>
      <c r="G2890">
        <v>1</v>
      </c>
    </row>
    <row r="2891" spans="1:7" ht="15.75" thickBot="1" x14ac:dyDescent="0.3">
      <c r="A2891" s="12" t="s">
        <v>118</v>
      </c>
      <c r="B2891" s="13">
        <v>45530</v>
      </c>
      <c r="C2891" s="14">
        <v>70.040000000000006</v>
      </c>
      <c r="D2891" s="14">
        <v>66.010000000000005</v>
      </c>
      <c r="E2891" s="14">
        <v>65.040000000000006</v>
      </c>
      <c r="F2891">
        <v>1</v>
      </c>
      <c r="G2891">
        <v>1</v>
      </c>
    </row>
    <row r="2892" spans="1:7" ht="15.75" thickBot="1" x14ac:dyDescent="0.3">
      <c r="A2892" s="12" t="s">
        <v>118</v>
      </c>
      <c r="B2892" s="13">
        <v>45531</v>
      </c>
      <c r="C2892" s="14">
        <v>70.319999999999993</v>
      </c>
      <c r="D2892" s="14">
        <v>66.16</v>
      </c>
      <c r="E2892" s="14">
        <v>65.09</v>
      </c>
      <c r="F2892">
        <v>1</v>
      </c>
      <c r="G2892">
        <v>1</v>
      </c>
    </row>
    <row r="2893" spans="1:7" ht="15.75" thickBot="1" x14ac:dyDescent="0.3">
      <c r="A2893" s="12" t="s">
        <v>118</v>
      </c>
      <c r="B2893" s="13">
        <v>45532</v>
      </c>
      <c r="C2893" s="14">
        <v>70.430000000000007</v>
      </c>
      <c r="D2893" s="14">
        <v>66.33</v>
      </c>
      <c r="E2893" s="14">
        <v>65.14</v>
      </c>
      <c r="F2893">
        <v>1</v>
      </c>
      <c r="G2893">
        <v>1</v>
      </c>
    </row>
    <row r="2894" spans="1:7" ht="15.75" thickBot="1" x14ac:dyDescent="0.3">
      <c r="A2894" s="12" t="s">
        <v>118</v>
      </c>
      <c r="B2894" s="13">
        <v>45533</v>
      </c>
      <c r="C2894" s="14">
        <v>70.58</v>
      </c>
      <c r="D2894" s="14">
        <v>66.47</v>
      </c>
      <c r="E2894" s="14">
        <v>65.180000000000007</v>
      </c>
      <c r="F2894">
        <v>1</v>
      </c>
      <c r="G2894">
        <v>1</v>
      </c>
    </row>
    <row r="2895" spans="1:7" ht="15.75" thickBot="1" x14ac:dyDescent="0.3">
      <c r="A2895" s="12" t="s">
        <v>118</v>
      </c>
      <c r="B2895" s="13">
        <v>45534</v>
      </c>
      <c r="C2895" s="14">
        <v>70.69</v>
      </c>
      <c r="D2895" s="14">
        <v>66.62</v>
      </c>
      <c r="E2895" s="14">
        <v>65.22</v>
      </c>
      <c r="F2895">
        <v>1</v>
      </c>
      <c r="G2895">
        <v>1</v>
      </c>
    </row>
    <row r="2896" spans="1:7" ht="15.75" thickBot="1" x14ac:dyDescent="0.3">
      <c r="A2896" s="12" t="s">
        <v>118</v>
      </c>
      <c r="B2896" s="13">
        <v>45539</v>
      </c>
      <c r="C2896" s="14">
        <v>70.930000000000007</v>
      </c>
      <c r="D2896" s="14">
        <v>66.790000000000006</v>
      </c>
      <c r="E2896" s="14">
        <v>65.27</v>
      </c>
      <c r="F2896">
        <v>1</v>
      </c>
      <c r="G2896">
        <v>1</v>
      </c>
    </row>
    <row r="2897" spans="1:7" ht="15.75" thickBot="1" x14ac:dyDescent="0.3">
      <c r="A2897" s="12" t="s">
        <v>118</v>
      </c>
      <c r="B2897" s="13">
        <v>45540</v>
      </c>
      <c r="C2897" s="14">
        <v>71.03</v>
      </c>
      <c r="D2897" s="14">
        <v>66.97</v>
      </c>
      <c r="E2897" s="14">
        <v>65.319999999999993</v>
      </c>
      <c r="F2897">
        <v>1</v>
      </c>
      <c r="G2897">
        <v>1</v>
      </c>
    </row>
    <row r="2898" spans="1:7" ht="15.75" thickBot="1" x14ac:dyDescent="0.3">
      <c r="A2898" s="12" t="s">
        <v>118</v>
      </c>
      <c r="B2898" s="13">
        <v>45541</v>
      </c>
      <c r="C2898" s="14">
        <v>71.099999999999994</v>
      </c>
      <c r="D2898" s="14">
        <v>67.16</v>
      </c>
      <c r="E2898" s="14">
        <v>65.38</v>
      </c>
      <c r="F2898">
        <v>1</v>
      </c>
      <c r="G2898">
        <v>1</v>
      </c>
    </row>
    <row r="2899" spans="1:7" ht="15.75" thickBot="1" x14ac:dyDescent="0.3">
      <c r="A2899" s="12" t="s">
        <v>118</v>
      </c>
      <c r="B2899" s="13">
        <v>45544</v>
      </c>
      <c r="C2899" s="14">
        <v>71.2</v>
      </c>
      <c r="D2899" s="14">
        <v>67.34</v>
      </c>
      <c r="E2899" s="14">
        <v>65.44</v>
      </c>
      <c r="F2899">
        <v>1</v>
      </c>
      <c r="G2899">
        <v>1</v>
      </c>
    </row>
    <row r="2900" spans="1:7" ht="15.75" thickBot="1" x14ac:dyDescent="0.3">
      <c r="A2900" s="12" t="s">
        <v>118</v>
      </c>
      <c r="B2900" s="13">
        <v>45545</v>
      </c>
      <c r="C2900" s="14">
        <v>71.28</v>
      </c>
      <c r="D2900" s="14">
        <v>67.52</v>
      </c>
      <c r="E2900" s="14">
        <v>65.489999999999995</v>
      </c>
      <c r="F2900">
        <v>1</v>
      </c>
      <c r="G2900">
        <v>1</v>
      </c>
    </row>
    <row r="2901" spans="1:7" ht="15.75" thickBot="1" x14ac:dyDescent="0.3">
      <c r="A2901" s="12" t="s">
        <v>118</v>
      </c>
      <c r="B2901" s="13">
        <v>45546</v>
      </c>
      <c r="C2901" s="14">
        <v>71.36</v>
      </c>
      <c r="D2901" s="14">
        <v>67.69</v>
      </c>
      <c r="E2901" s="14">
        <v>65.55</v>
      </c>
      <c r="F2901">
        <v>1</v>
      </c>
      <c r="G2901">
        <v>1</v>
      </c>
    </row>
    <row r="2902" spans="1:7" ht="15.75" thickBot="1" x14ac:dyDescent="0.3">
      <c r="A2902" s="12" t="s">
        <v>118</v>
      </c>
      <c r="B2902" s="13">
        <v>45547</v>
      </c>
      <c r="C2902" s="14">
        <v>71.400000000000006</v>
      </c>
      <c r="D2902" s="14">
        <v>67.849999999999994</v>
      </c>
      <c r="E2902" s="14">
        <v>65.599999999999994</v>
      </c>
      <c r="F2902">
        <v>1</v>
      </c>
      <c r="G2902">
        <v>1</v>
      </c>
    </row>
    <row r="2903" spans="1:7" ht="15.75" thickBot="1" x14ac:dyDescent="0.3">
      <c r="A2903" s="12" t="s">
        <v>118</v>
      </c>
      <c r="B2903" s="13">
        <v>45548</v>
      </c>
      <c r="C2903" s="14">
        <v>71.349999999999994</v>
      </c>
      <c r="D2903" s="14">
        <v>67.98</v>
      </c>
      <c r="E2903" s="14">
        <v>65.64</v>
      </c>
      <c r="F2903">
        <v>1</v>
      </c>
      <c r="G2903">
        <v>1</v>
      </c>
    </row>
    <row r="2904" spans="1:7" ht="15.75" thickBot="1" x14ac:dyDescent="0.3">
      <c r="A2904" s="12" t="s">
        <v>118</v>
      </c>
      <c r="B2904" s="13">
        <v>45551</v>
      </c>
      <c r="C2904" s="14">
        <v>71.25</v>
      </c>
      <c r="D2904" s="14">
        <v>68.08</v>
      </c>
      <c r="E2904" s="14">
        <v>65.680000000000007</v>
      </c>
      <c r="F2904">
        <v>1</v>
      </c>
      <c r="G2904">
        <v>1</v>
      </c>
    </row>
    <row r="2905" spans="1:7" ht="15.75" thickBot="1" x14ac:dyDescent="0.3">
      <c r="A2905" s="12" t="s">
        <v>118</v>
      </c>
      <c r="B2905" s="13">
        <v>45552</v>
      </c>
      <c r="C2905" s="14">
        <v>71.239999999999995</v>
      </c>
      <c r="D2905" s="14">
        <v>68.2</v>
      </c>
      <c r="E2905" s="14">
        <v>65.72</v>
      </c>
      <c r="F2905">
        <v>1</v>
      </c>
      <c r="G2905">
        <v>1</v>
      </c>
    </row>
    <row r="2906" spans="1:7" ht="15.75" thickBot="1" x14ac:dyDescent="0.3">
      <c r="A2906" s="12" t="s">
        <v>118</v>
      </c>
      <c r="B2906" s="13">
        <v>45553</v>
      </c>
      <c r="C2906" s="14">
        <v>71.11</v>
      </c>
      <c r="D2906" s="14">
        <v>68.31</v>
      </c>
      <c r="E2906" s="14">
        <v>65.760000000000005</v>
      </c>
      <c r="F2906">
        <v>1</v>
      </c>
      <c r="G2906">
        <v>1</v>
      </c>
    </row>
    <row r="2907" spans="1:7" ht="15.75" thickBot="1" x14ac:dyDescent="0.3">
      <c r="A2907" s="12" t="s">
        <v>118</v>
      </c>
      <c r="B2907" s="13">
        <v>45554</v>
      </c>
      <c r="C2907" s="14">
        <v>71</v>
      </c>
      <c r="D2907" s="14">
        <v>68.42</v>
      </c>
      <c r="E2907" s="14">
        <v>65.8</v>
      </c>
      <c r="F2907">
        <v>1</v>
      </c>
      <c r="G2907">
        <v>1</v>
      </c>
    </row>
    <row r="2908" spans="1:7" ht="15.75" thickBot="1" x14ac:dyDescent="0.3">
      <c r="A2908" s="12" t="s">
        <v>118</v>
      </c>
      <c r="B2908" s="13">
        <v>45555</v>
      </c>
      <c r="C2908" s="14">
        <v>70.87</v>
      </c>
      <c r="D2908" s="14">
        <v>68.540000000000006</v>
      </c>
      <c r="E2908" s="14">
        <v>65.84</v>
      </c>
      <c r="F2908">
        <v>1</v>
      </c>
      <c r="G2908">
        <v>1</v>
      </c>
    </row>
    <row r="2909" spans="1:7" ht="15.75" thickBot="1" x14ac:dyDescent="0.3">
      <c r="A2909" s="12" t="s">
        <v>118</v>
      </c>
      <c r="B2909" s="13">
        <v>45558</v>
      </c>
      <c r="C2909" s="14">
        <v>70.81</v>
      </c>
      <c r="D2909" s="14">
        <v>68.66</v>
      </c>
      <c r="E2909" s="14">
        <v>65.86</v>
      </c>
      <c r="F2909">
        <v>1</v>
      </c>
      <c r="G2909">
        <v>1</v>
      </c>
    </row>
    <row r="2910" spans="1:7" ht="15.75" thickBot="1" x14ac:dyDescent="0.3">
      <c r="A2910" s="12" t="s">
        <v>118</v>
      </c>
      <c r="B2910" s="13">
        <v>45559</v>
      </c>
      <c r="C2910" s="14">
        <v>70.709999999999994</v>
      </c>
      <c r="D2910" s="14">
        <v>68.790000000000006</v>
      </c>
      <c r="E2910" s="14">
        <v>65.87</v>
      </c>
      <c r="F2910">
        <v>1</v>
      </c>
      <c r="G2910">
        <v>1</v>
      </c>
    </row>
    <row r="2911" spans="1:7" ht="15.75" thickBot="1" x14ac:dyDescent="0.3">
      <c r="A2911" s="12" t="s">
        <v>118</v>
      </c>
      <c r="B2911" s="13">
        <v>45560</v>
      </c>
      <c r="C2911" s="14">
        <v>70.64</v>
      </c>
      <c r="D2911" s="14">
        <v>68.900000000000006</v>
      </c>
      <c r="E2911" s="14">
        <v>65.88</v>
      </c>
      <c r="F2911">
        <v>1</v>
      </c>
      <c r="G2911">
        <v>1</v>
      </c>
    </row>
    <row r="2912" spans="1:7" ht="15.75" thickBot="1" x14ac:dyDescent="0.3">
      <c r="A2912" s="12" t="s">
        <v>118</v>
      </c>
      <c r="B2912" s="13">
        <v>45561</v>
      </c>
      <c r="C2912" s="14">
        <v>70.62</v>
      </c>
      <c r="D2912" s="14">
        <v>69.03</v>
      </c>
      <c r="E2912" s="14">
        <v>65.900000000000006</v>
      </c>
      <c r="F2912">
        <v>1</v>
      </c>
      <c r="G2912">
        <v>1</v>
      </c>
    </row>
    <row r="2913" spans="1:7" ht="15.75" thickBot="1" x14ac:dyDescent="0.3">
      <c r="A2913" s="12" t="s">
        <v>118</v>
      </c>
      <c r="B2913" s="13">
        <v>45562</v>
      </c>
      <c r="C2913" s="14">
        <v>70.599999999999994</v>
      </c>
      <c r="D2913" s="14">
        <v>69.180000000000007</v>
      </c>
      <c r="E2913" s="14">
        <v>65.92</v>
      </c>
      <c r="F2913">
        <v>1</v>
      </c>
      <c r="G2913">
        <v>1</v>
      </c>
    </row>
    <row r="2914" spans="1:7" ht="15.75" thickBot="1" x14ac:dyDescent="0.3">
      <c r="A2914" s="12" t="s">
        <v>118</v>
      </c>
      <c r="B2914" s="13">
        <v>45565</v>
      </c>
      <c r="C2914" s="14">
        <v>70.56</v>
      </c>
      <c r="D2914" s="14">
        <v>69.31</v>
      </c>
      <c r="E2914" s="14">
        <v>65.930000000000007</v>
      </c>
      <c r="F2914">
        <v>1</v>
      </c>
      <c r="G2914">
        <v>1</v>
      </c>
    </row>
    <row r="2915" spans="1:7" ht="15.75" thickBot="1" x14ac:dyDescent="0.3">
      <c r="A2915" s="12" t="s">
        <v>118</v>
      </c>
      <c r="B2915" s="13">
        <v>45566</v>
      </c>
      <c r="C2915" s="14">
        <v>70.489999999999995</v>
      </c>
      <c r="D2915" s="14">
        <v>69.45</v>
      </c>
      <c r="E2915" s="14">
        <v>65.95</v>
      </c>
      <c r="F2915">
        <v>1</v>
      </c>
      <c r="G2915">
        <v>1</v>
      </c>
    </row>
    <row r="2916" spans="1:7" ht="15.75" thickBot="1" x14ac:dyDescent="0.3">
      <c r="A2916" s="12" t="s">
        <v>118</v>
      </c>
      <c r="B2916" s="13">
        <v>45567</v>
      </c>
      <c r="C2916" s="14">
        <v>70.41</v>
      </c>
      <c r="D2916" s="14">
        <v>69.59</v>
      </c>
      <c r="E2916" s="14">
        <v>65.959999999999994</v>
      </c>
      <c r="F2916">
        <v>1</v>
      </c>
      <c r="G2916">
        <v>1</v>
      </c>
    </row>
    <row r="2917" spans="1:7" ht="15.75" thickBot="1" x14ac:dyDescent="0.3">
      <c r="A2917" s="12" t="s">
        <v>118</v>
      </c>
      <c r="B2917" s="13">
        <v>45568</v>
      </c>
      <c r="C2917" s="14">
        <v>70.31</v>
      </c>
      <c r="D2917" s="14">
        <v>69.72</v>
      </c>
      <c r="E2917" s="14">
        <v>65.97</v>
      </c>
      <c r="F2917">
        <v>1</v>
      </c>
      <c r="G2917">
        <v>1</v>
      </c>
    </row>
    <row r="2918" spans="1:7" ht="15.75" thickBot="1" x14ac:dyDescent="0.3">
      <c r="A2918" s="12" t="s">
        <v>118</v>
      </c>
      <c r="B2918" s="13">
        <v>45569</v>
      </c>
      <c r="C2918" s="14">
        <v>70.099999999999994</v>
      </c>
      <c r="D2918" s="14">
        <v>69.819999999999993</v>
      </c>
      <c r="E2918" s="14">
        <v>65.97</v>
      </c>
      <c r="F2918">
        <v>1</v>
      </c>
      <c r="G2918">
        <v>1</v>
      </c>
    </row>
    <row r="2919" spans="1:7" ht="15.75" thickBot="1" x14ac:dyDescent="0.3">
      <c r="A2919" s="12" t="s">
        <v>118</v>
      </c>
      <c r="B2919" s="13">
        <v>45572</v>
      </c>
      <c r="C2919" s="14">
        <v>69.84</v>
      </c>
      <c r="D2919" s="14">
        <v>69.89</v>
      </c>
      <c r="E2919" s="14">
        <v>65.959999999999994</v>
      </c>
      <c r="F2919">
        <v>0</v>
      </c>
      <c r="G2919">
        <v>1</v>
      </c>
    </row>
    <row r="2920" spans="1:7" ht="15.75" thickBot="1" x14ac:dyDescent="0.3">
      <c r="A2920" s="12" t="s">
        <v>118</v>
      </c>
      <c r="B2920" s="13">
        <v>45573</v>
      </c>
      <c r="C2920" s="14">
        <v>69.63</v>
      </c>
      <c r="D2920" s="14">
        <v>69.98</v>
      </c>
      <c r="E2920" s="14">
        <v>65.959999999999994</v>
      </c>
      <c r="F2920">
        <v>0</v>
      </c>
      <c r="G2920">
        <v>1</v>
      </c>
    </row>
    <row r="2921" spans="1:7" ht="15.75" thickBot="1" x14ac:dyDescent="0.3">
      <c r="A2921" s="12" t="s">
        <v>118</v>
      </c>
      <c r="B2921" s="13">
        <v>45574</v>
      </c>
      <c r="C2921" s="14">
        <v>69.42</v>
      </c>
      <c r="D2921" s="14">
        <v>70.040000000000006</v>
      </c>
      <c r="E2921" s="14">
        <v>65.94</v>
      </c>
      <c r="F2921">
        <v>0</v>
      </c>
      <c r="G2921">
        <v>1</v>
      </c>
    </row>
    <row r="2922" spans="1:7" ht="15.75" thickBot="1" x14ac:dyDescent="0.3">
      <c r="A2922" s="12" t="s">
        <v>118</v>
      </c>
      <c r="B2922" s="13">
        <v>45575</v>
      </c>
      <c r="C2922" s="14">
        <v>69.2</v>
      </c>
      <c r="D2922" s="14">
        <v>70.09</v>
      </c>
      <c r="E2922" s="14">
        <v>65.94</v>
      </c>
      <c r="F2922">
        <v>0</v>
      </c>
      <c r="G2922">
        <v>1</v>
      </c>
    </row>
    <row r="2923" spans="1:7" ht="15.75" thickBot="1" x14ac:dyDescent="0.3">
      <c r="A2923" s="12" t="s">
        <v>118</v>
      </c>
      <c r="B2923" s="13">
        <v>45576</v>
      </c>
      <c r="C2923" s="14">
        <v>69.06</v>
      </c>
      <c r="D2923" s="14">
        <v>70.06</v>
      </c>
      <c r="E2923" s="14">
        <v>65.930000000000007</v>
      </c>
      <c r="F2923">
        <v>0</v>
      </c>
      <c r="G2923">
        <v>1</v>
      </c>
    </row>
    <row r="2924" spans="1:7" ht="15.75" thickBot="1" x14ac:dyDescent="0.3">
      <c r="A2924" s="12" t="s">
        <v>118</v>
      </c>
      <c r="B2924" s="13">
        <v>45579</v>
      </c>
      <c r="C2924" s="14">
        <v>68.95</v>
      </c>
      <c r="D2924" s="14">
        <v>70.040000000000006</v>
      </c>
      <c r="E2924" s="14">
        <v>65.930000000000007</v>
      </c>
      <c r="F2924">
        <v>0</v>
      </c>
      <c r="G2924">
        <v>1</v>
      </c>
    </row>
    <row r="2925" spans="1:7" ht="15.75" thickBot="1" x14ac:dyDescent="0.3">
      <c r="A2925" s="12" t="s">
        <v>118</v>
      </c>
      <c r="B2925" s="13">
        <v>45580</v>
      </c>
      <c r="C2925" s="14">
        <v>68.739999999999995</v>
      </c>
      <c r="D2925" s="14">
        <v>70</v>
      </c>
      <c r="E2925" s="14">
        <v>65.930000000000007</v>
      </c>
      <c r="F2925">
        <v>0</v>
      </c>
      <c r="G2925">
        <v>1</v>
      </c>
    </row>
    <row r="2926" spans="1:7" ht="15.75" thickBot="1" x14ac:dyDescent="0.3">
      <c r="A2926" s="12" t="s">
        <v>118</v>
      </c>
      <c r="B2926" s="13">
        <v>45581</v>
      </c>
      <c r="C2926" s="14">
        <v>68.58</v>
      </c>
      <c r="D2926" s="14">
        <v>70</v>
      </c>
      <c r="E2926" s="14">
        <v>65.94</v>
      </c>
      <c r="F2926">
        <v>0</v>
      </c>
      <c r="G2926">
        <v>1</v>
      </c>
    </row>
    <row r="2927" spans="1:7" ht="15.75" thickBot="1" x14ac:dyDescent="0.3">
      <c r="A2927" s="12" t="s">
        <v>118</v>
      </c>
      <c r="B2927" s="13">
        <v>45582</v>
      </c>
      <c r="C2927" s="14">
        <v>68.42</v>
      </c>
      <c r="D2927" s="14">
        <v>69.95</v>
      </c>
      <c r="E2927" s="14">
        <v>65.94</v>
      </c>
      <c r="F2927">
        <v>0</v>
      </c>
      <c r="G2927">
        <v>1</v>
      </c>
    </row>
    <row r="2928" spans="1:7" ht="15.75" thickBot="1" x14ac:dyDescent="0.3">
      <c r="A2928" s="12" t="s">
        <v>118</v>
      </c>
      <c r="B2928" s="13">
        <v>45583</v>
      </c>
      <c r="C2928" s="14">
        <v>68.27</v>
      </c>
      <c r="D2928" s="14">
        <v>69.87</v>
      </c>
      <c r="E2928" s="14">
        <v>65.94</v>
      </c>
      <c r="F2928">
        <v>0</v>
      </c>
      <c r="G2928">
        <v>1</v>
      </c>
    </row>
    <row r="2929" spans="1:7" ht="15.75" thickBot="1" x14ac:dyDescent="0.3">
      <c r="A2929" s="12" t="s">
        <v>118</v>
      </c>
      <c r="B2929" s="13">
        <v>45586</v>
      </c>
      <c r="C2929" s="14">
        <v>68.12</v>
      </c>
      <c r="D2929" s="14">
        <v>69.819999999999993</v>
      </c>
      <c r="E2929" s="14">
        <v>65.94</v>
      </c>
      <c r="F2929">
        <v>0</v>
      </c>
      <c r="G2929">
        <v>1</v>
      </c>
    </row>
    <row r="2930" spans="1:7" ht="15.75" thickBot="1" x14ac:dyDescent="0.3">
      <c r="A2930" s="12" t="s">
        <v>118</v>
      </c>
      <c r="B2930" s="13">
        <v>45587</v>
      </c>
      <c r="C2930" s="14">
        <v>67.97</v>
      </c>
      <c r="D2930" s="14">
        <v>69.75</v>
      </c>
      <c r="E2930" s="14">
        <v>65.95</v>
      </c>
      <c r="F2930">
        <v>0</v>
      </c>
      <c r="G2930">
        <v>1</v>
      </c>
    </row>
    <row r="2931" spans="1:7" ht="15.75" thickBot="1" x14ac:dyDescent="0.3">
      <c r="A2931" s="12" t="s">
        <v>118</v>
      </c>
      <c r="B2931" s="13">
        <v>45588</v>
      </c>
      <c r="C2931" s="14">
        <v>67.849999999999994</v>
      </c>
      <c r="D2931" s="14">
        <v>69.680000000000007</v>
      </c>
      <c r="E2931" s="14">
        <v>65.97</v>
      </c>
      <c r="F2931">
        <v>0</v>
      </c>
      <c r="G2931">
        <v>1</v>
      </c>
    </row>
    <row r="2932" spans="1:7" ht="15.75" thickBot="1" x14ac:dyDescent="0.3">
      <c r="A2932" s="12" t="s">
        <v>118</v>
      </c>
      <c r="B2932" s="13">
        <v>45589</v>
      </c>
      <c r="C2932" s="14">
        <v>67.739999999999995</v>
      </c>
      <c r="D2932" s="14">
        <v>69.62</v>
      </c>
      <c r="E2932" s="14">
        <v>65.98</v>
      </c>
      <c r="F2932">
        <v>0</v>
      </c>
      <c r="G2932">
        <v>1</v>
      </c>
    </row>
    <row r="2933" spans="1:7" ht="15.75" thickBot="1" x14ac:dyDescent="0.3">
      <c r="A2933" s="12" t="s">
        <v>118</v>
      </c>
      <c r="B2933" s="13">
        <v>45590</v>
      </c>
      <c r="C2933" s="14">
        <v>67.59</v>
      </c>
      <c r="D2933" s="14">
        <v>69.55</v>
      </c>
      <c r="E2933" s="14">
        <v>66</v>
      </c>
      <c r="F2933">
        <v>0</v>
      </c>
      <c r="G2933">
        <v>1</v>
      </c>
    </row>
    <row r="2934" spans="1:7" ht="15.75" thickBot="1" x14ac:dyDescent="0.3">
      <c r="A2934" s="12" t="s">
        <v>118</v>
      </c>
      <c r="B2934" s="13">
        <v>45593</v>
      </c>
      <c r="C2934" s="14">
        <v>67.45</v>
      </c>
      <c r="D2934" s="14">
        <v>69.47</v>
      </c>
      <c r="E2934" s="14">
        <v>66.010000000000005</v>
      </c>
      <c r="F2934">
        <v>0</v>
      </c>
      <c r="G2934">
        <v>1</v>
      </c>
    </row>
    <row r="2935" spans="1:7" ht="15.75" thickBot="1" x14ac:dyDescent="0.3">
      <c r="A2935" s="12" t="s">
        <v>118</v>
      </c>
      <c r="B2935" s="13">
        <v>45594</v>
      </c>
      <c r="C2935" s="14">
        <v>67.290000000000006</v>
      </c>
      <c r="D2935" s="14">
        <v>69.39</v>
      </c>
      <c r="E2935" s="14">
        <v>66.02</v>
      </c>
      <c r="F2935">
        <v>0</v>
      </c>
      <c r="G2935">
        <v>1</v>
      </c>
    </row>
    <row r="2936" spans="1:7" ht="15.75" thickBot="1" x14ac:dyDescent="0.3">
      <c r="A2936" s="12" t="s">
        <v>118</v>
      </c>
      <c r="B2936" s="13">
        <v>45595</v>
      </c>
      <c r="C2936" s="14">
        <v>67.11</v>
      </c>
      <c r="D2936" s="14">
        <v>69.239999999999995</v>
      </c>
      <c r="E2936" s="14">
        <v>66.03</v>
      </c>
      <c r="F2936">
        <v>0</v>
      </c>
      <c r="G2936">
        <v>1</v>
      </c>
    </row>
    <row r="2937" spans="1:7" ht="15.75" thickBot="1" x14ac:dyDescent="0.3">
      <c r="A2937" s="12" t="s">
        <v>118</v>
      </c>
      <c r="B2937" s="13">
        <v>45596</v>
      </c>
      <c r="C2937" s="14">
        <v>66.900000000000006</v>
      </c>
      <c r="D2937" s="14">
        <v>69.11</v>
      </c>
      <c r="E2937" s="14">
        <v>66.03</v>
      </c>
      <c r="F2937">
        <v>0</v>
      </c>
      <c r="G2937">
        <v>1</v>
      </c>
    </row>
    <row r="2938" spans="1:7" ht="15.75" thickBot="1" x14ac:dyDescent="0.3">
      <c r="A2938" s="12" t="s">
        <v>118</v>
      </c>
      <c r="B2938" s="13">
        <v>45597</v>
      </c>
      <c r="C2938" s="14">
        <v>66.760000000000005</v>
      </c>
      <c r="D2938" s="14">
        <v>68.97</v>
      </c>
      <c r="E2938" s="14">
        <v>66.03</v>
      </c>
      <c r="F2938">
        <v>0</v>
      </c>
      <c r="G2938">
        <v>1</v>
      </c>
    </row>
    <row r="2939" spans="1:7" ht="15.75" thickBot="1" x14ac:dyDescent="0.3">
      <c r="A2939" s="12" t="s">
        <v>118</v>
      </c>
      <c r="B2939" s="13">
        <v>45600</v>
      </c>
      <c r="C2939" s="14">
        <v>66.69</v>
      </c>
      <c r="D2939" s="14">
        <v>68.849999999999994</v>
      </c>
      <c r="E2939" s="14">
        <v>66.040000000000006</v>
      </c>
      <c r="F2939">
        <v>0</v>
      </c>
      <c r="G2939">
        <v>1</v>
      </c>
    </row>
    <row r="2940" spans="1:7" ht="15.75" thickBot="1" x14ac:dyDescent="0.3">
      <c r="A2940" s="12" t="s">
        <v>118</v>
      </c>
      <c r="B2940" s="13">
        <v>45601</v>
      </c>
      <c r="C2940" s="14">
        <v>66.56</v>
      </c>
      <c r="D2940" s="14">
        <v>68.709999999999994</v>
      </c>
      <c r="E2940" s="14">
        <v>66.040000000000006</v>
      </c>
      <c r="F2940">
        <v>0</v>
      </c>
      <c r="G2940">
        <v>1</v>
      </c>
    </row>
    <row r="2941" spans="1:7" ht="15.75" thickBot="1" x14ac:dyDescent="0.3">
      <c r="A2941" s="12" t="s">
        <v>118</v>
      </c>
      <c r="B2941" s="13">
        <v>45602</v>
      </c>
      <c r="C2941" s="14">
        <v>66.459999999999994</v>
      </c>
      <c r="D2941" s="14">
        <v>68.61</v>
      </c>
      <c r="E2941" s="14">
        <v>66.05</v>
      </c>
      <c r="F2941">
        <v>0</v>
      </c>
      <c r="G2941">
        <v>1</v>
      </c>
    </row>
    <row r="2942" spans="1:7" ht="15.75" thickBot="1" x14ac:dyDescent="0.3">
      <c r="A2942" s="12" t="s">
        <v>118</v>
      </c>
      <c r="B2942" s="13">
        <v>45603</v>
      </c>
      <c r="C2942" s="14">
        <v>66.37</v>
      </c>
      <c r="D2942" s="14">
        <v>68.510000000000005</v>
      </c>
      <c r="E2942" s="14">
        <v>66.06</v>
      </c>
      <c r="F2942">
        <v>0</v>
      </c>
      <c r="G2942">
        <v>1</v>
      </c>
    </row>
    <row r="2943" spans="1:7" ht="15.75" thickBot="1" x14ac:dyDescent="0.3">
      <c r="A2943" s="12" t="s">
        <v>118</v>
      </c>
      <c r="B2943" s="13">
        <v>45604</v>
      </c>
      <c r="C2943" s="14">
        <v>66.27</v>
      </c>
      <c r="D2943" s="14">
        <v>68.39</v>
      </c>
      <c r="E2943" s="14">
        <v>66.05</v>
      </c>
      <c r="F2943">
        <v>0</v>
      </c>
      <c r="G2943">
        <v>1</v>
      </c>
    </row>
    <row r="2944" spans="1:7" ht="15.75" thickBot="1" x14ac:dyDescent="0.3">
      <c r="A2944" s="12" t="s">
        <v>118</v>
      </c>
      <c r="B2944" s="13">
        <v>45607</v>
      </c>
      <c r="C2944" s="14">
        <v>66.17</v>
      </c>
      <c r="D2944" s="14">
        <v>68.28</v>
      </c>
      <c r="E2944" s="14">
        <v>66.05</v>
      </c>
      <c r="F2944">
        <v>0</v>
      </c>
      <c r="G2944">
        <v>1</v>
      </c>
    </row>
    <row r="2945" spans="1:7" ht="15.75" thickBot="1" x14ac:dyDescent="0.3">
      <c r="A2945" s="12" t="s">
        <v>118</v>
      </c>
      <c r="B2945" s="13">
        <v>45608</v>
      </c>
      <c r="C2945" s="14">
        <v>66.069999999999993</v>
      </c>
      <c r="D2945" s="14">
        <v>68.150000000000006</v>
      </c>
      <c r="E2945" s="14">
        <v>66.05</v>
      </c>
      <c r="F2945">
        <v>0</v>
      </c>
      <c r="G2945">
        <v>1</v>
      </c>
    </row>
    <row r="2946" spans="1:7" ht="15.75" thickBot="1" x14ac:dyDescent="0.3">
      <c r="A2946" s="12" t="s">
        <v>118</v>
      </c>
      <c r="B2946" s="13">
        <v>45609</v>
      </c>
      <c r="C2946" s="14">
        <v>65.95</v>
      </c>
      <c r="D2946" s="14">
        <v>68.010000000000005</v>
      </c>
      <c r="E2946" s="14">
        <v>66.05</v>
      </c>
      <c r="F2946">
        <v>0</v>
      </c>
      <c r="G2946">
        <v>1</v>
      </c>
    </row>
    <row r="2947" spans="1:7" ht="15.75" thickBot="1" x14ac:dyDescent="0.3">
      <c r="A2947" s="12" t="s">
        <v>118</v>
      </c>
      <c r="B2947" s="13">
        <v>45610</v>
      </c>
      <c r="C2947" s="14">
        <v>65.819999999999993</v>
      </c>
      <c r="D2947" s="14">
        <v>67.87</v>
      </c>
      <c r="E2947" s="14">
        <v>66.06</v>
      </c>
      <c r="F2947">
        <v>0</v>
      </c>
      <c r="G2947">
        <v>1</v>
      </c>
    </row>
    <row r="2948" spans="1:7" ht="15.75" thickBot="1" x14ac:dyDescent="0.3">
      <c r="A2948" s="12" t="s">
        <v>118</v>
      </c>
      <c r="B2948" s="13">
        <v>45611</v>
      </c>
      <c r="C2948" s="14">
        <v>65.64</v>
      </c>
      <c r="D2948" s="14">
        <v>67.69</v>
      </c>
      <c r="E2948" s="14">
        <v>66.05</v>
      </c>
      <c r="F2948">
        <v>0</v>
      </c>
      <c r="G2948">
        <v>1</v>
      </c>
    </row>
    <row r="2949" spans="1:7" ht="15.75" thickBot="1" x14ac:dyDescent="0.3">
      <c r="A2949" s="12" t="s">
        <v>118</v>
      </c>
      <c r="B2949" s="13">
        <v>45614</v>
      </c>
      <c r="C2949" s="14">
        <v>65.430000000000007</v>
      </c>
      <c r="D2949" s="14">
        <v>67.510000000000005</v>
      </c>
      <c r="E2949" s="14">
        <v>66.040000000000006</v>
      </c>
      <c r="F2949">
        <v>0</v>
      </c>
      <c r="G2949">
        <v>1</v>
      </c>
    </row>
    <row r="2950" spans="1:7" ht="15.75" thickBot="1" x14ac:dyDescent="0.3">
      <c r="A2950" s="12" t="s">
        <v>118</v>
      </c>
      <c r="B2950" s="13">
        <v>45615</v>
      </c>
      <c r="C2950" s="14">
        <v>65.22</v>
      </c>
      <c r="D2950" s="14">
        <v>67.319999999999993</v>
      </c>
      <c r="E2950" s="14">
        <v>66.05</v>
      </c>
      <c r="F2950">
        <v>0</v>
      </c>
      <c r="G2950">
        <v>1</v>
      </c>
    </row>
    <row r="2951" spans="1:7" ht="15.75" thickBot="1" x14ac:dyDescent="0.3">
      <c r="A2951" s="12" t="s">
        <v>118</v>
      </c>
      <c r="B2951" s="13">
        <v>45616</v>
      </c>
      <c r="C2951" s="14">
        <v>65.040000000000006</v>
      </c>
      <c r="D2951" s="14">
        <v>67.150000000000006</v>
      </c>
      <c r="E2951" s="14">
        <v>66.06</v>
      </c>
      <c r="F2951">
        <v>0</v>
      </c>
      <c r="G2951">
        <v>1</v>
      </c>
    </row>
    <row r="2952" spans="1:7" ht="15.75" thickBot="1" x14ac:dyDescent="0.3">
      <c r="A2952" s="12" t="s">
        <v>118</v>
      </c>
      <c r="B2952" s="13">
        <v>45617</v>
      </c>
      <c r="C2952" s="14">
        <v>64.81</v>
      </c>
      <c r="D2952" s="14">
        <v>66.989999999999995</v>
      </c>
      <c r="E2952" s="14">
        <v>66.069999999999993</v>
      </c>
      <c r="F2952">
        <v>0</v>
      </c>
      <c r="G2952">
        <v>1</v>
      </c>
    </row>
    <row r="2953" spans="1:7" ht="15.75" thickBot="1" x14ac:dyDescent="0.3">
      <c r="A2953" s="12" t="s">
        <v>118</v>
      </c>
      <c r="B2953" s="13">
        <v>45618</v>
      </c>
      <c r="C2953" s="14">
        <v>64.63</v>
      </c>
      <c r="D2953" s="14">
        <v>66.87</v>
      </c>
      <c r="E2953" s="14">
        <v>66.08</v>
      </c>
      <c r="F2953">
        <v>0</v>
      </c>
      <c r="G2953">
        <v>1</v>
      </c>
    </row>
    <row r="2954" spans="1:7" ht="15.75" thickBot="1" x14ac:dyDescent="0.3">
      <c r="A2954" s="12" t="s">
        <v>118</v>
      </c>
      <c r="B2954" s="13">
        <v>45621</v>
      </c>
      <c r="C2954" s="14">
        <v>64.489999999999995</v>
      </c>
      <c r="D2954" s="14">
        <v>66.760000000000005</v>
      </c>
      <c r="E2954" s="14">
        <v>66.099999999999994</v>
      </c>
      <c r="F2954">
        <v>0</v>
      </c>
      <c r="G2954">
        <v>1</v>
      </c>
    </row>
    <row r="2955" spans="1:7" ht="15.75" thickBot="1" x14ac:dyDescent="0.3">
      <c r="A2955" s="12" t="s">
        <v>118</v>
      </c>
      <c r="B2955" s="13">
        <v>45622</v>
      </c>
      <c r="C2955" s="14">
        <v>64.38</v>
      </c>
      <c r="D2955" s="14">
        <v>66.64</v>
      </c>
      <c r="E2955" s="14">
        <v>66.12</v>
      </c>
      <c r="F2955">
        <v>0</v>
      </c>
      <c r="G2955">
        <v>1</v>
      </c>
    </row>
    <row r="2956" spans="1:7" ht="15.75" thickBot="1" x14ac:dyDescent="0.3">
      <c r="A2956" s="12" t="s">
        <v>118</v>
      </c>
      <c r="B2956" s="13">
        <v>45623</v>
      </c>
      <c r="C2956" s="14">
        <v>64.290000000000006</v>
      </c>
      <c r="D2956" s="14">
        <v>66.52</v>
      </c>
      <c r="E2956" s="14">
        <v>66.14</v>
      </c>
      <c r="F2956">
        <v>0</v>
      </c>
      <c r="G2956">
        <v>1</v>
      </c>
    </row>
    <row r="2957" spans="1:7" ht="15.75" thickBot="1" x14ac:dyDescent="0.3">
      <c r="A2957" s="12" t="s">
        <v>118</v>
      </c>
      <c r="B2957" s="13">
        <v>45624</v>
      </c>
      <c r="C2957" s="14">
        <v>64.209999999999994</v>
      </c>
      <c r="D2957" s="14">
        <v>66.39</v>
      </c>
      <c r="E2957" s="14">
        <v>66.150000000000006</v>
      </c>
      <c r="F2957">
        <v>0</v>
      </c>
      <c r="G2957">
        <v>1</v>
      </c>
    </row>
    <row r="2958" spans="1:7" ht="15.75" thickBot="1" x14ac:dyDescent="0.3">
      <c r="A2958" s="12" t="s">
        <v>118</v>
      </c>
      <c r="B2958" s="13">
        <v>45625</v>
      </c>
      <c r="C2958" s="14">
        <v>64.150000000000006</v>
      </c>
      <c r="D2958" s="14">
        <v>66.28</v>
      </c>
      <c r="E2958" s="14">
        <v>66.17</v>
      </c>
      <c r="F2958">
        <v>0</v>
      </c>
      <c r="G2958">
        <v>1</v>
      </c>
    </row>
    <row r="2959" spans="1:7" ht="15.75" thickBot="1" x14ac:dyDescent="0.3">
      <c r="A2959" s="12" t="s">
        <v>118</v>
      </c>
      <c r="B2959" s="13">
        <v>45628</v>
      </c>
      <c r="C2959" s="14">
        <v>64.099999999999994</v>
      </c>
      <c r="D2959" s="14">
        <v>66.16</v>
      </c>
      <c r="E2959" s="14">
        <v>66.180000000000007</v>
      </c>
      <c r="F2959">
        <v>0</v>
      </c>
      <c r="G2959">
        <v>0</v>
      </c>
    </row>
    <row r="2960" spans="1:7" ht="15.75" thickBot="1" x14ac:dyDescent="0.3">
      <c r="A2960" s="12" t="s">
        <v>118</v>
      </c>
      <c r="B2960" s="13">
        <v>45629</v>
      </c>
      <c r="C2960" s="14">
        <v>64.02</v>
      </c>
      <c r="D2960" s="14">
        <v>66.040000000000006</v>
      </c>
      <c r="E2960" s="14">
        <v>66.180000000000007</v>
      </c>
      <c r="F2960">
        <v>0</v>
      </c>
      <c r="G2960">
        <v>0</v>
      </c>
    </row>
    <row r="2961" spans="1:7" ht="15.75" thickBot="1" x14ac:dyDescent="0.3">
      <c r="A2961" s="12" t="s">
        <v>118</v>
      </c>
      <c r="B2961" s="13">
        <v>45630</v>
      </c>
      <c r="C2961" s="14">
        <v>63.9</v>
      </c>
      <c r="D2961" s="14">
        <v>65.91</v>
      </c>
      <c r="E2961" s="14">
        <v>66.180000000000007</v>
      </c>
      <c r="F2961">
        <v>0</v>
      </c>
      <c r="G2961">
        <v>0</v>
      </c>
    </row>
    <row r="2962" spans="1:7" ht="15.75" thickBot="1" x14ac:dyDescent="0.3">
      <c r="A2962" s="12" t="s">
        <v>118</v>
      </c>
      <c r="B2962" s="13">
        <v>45631</v>
      </c>
      <c r="C2962" s="14">
        <v>63.82</v>
      </c>
      <c r="D2962" s="14">
        <v>65.78</v>
      </c>
      <c r="E2962" s="14">
        <v>66.17</v>
      </c>
      <c r="F2962">
        <v>0</v>
      </c>
      <c r="G2962">
        <v>0</v>
      </c>
    </row>
    <row r="2963" spans="1:7" ht="15.75" thickBot="1" x14ac:dyDescent="0.3">
      <c r="A2963" s="12" t="s">
        <v>118</v>
      </c>
      <c r="B2963" s="13">
        <v>45632</v>
      </c>
      <c r="C2963" s="14">
        <v>63.74</v>
      </c>
      <c r="D2963" s="14">
        <v>65.650000000000006</v>
      </c>
      <c r="E2963" s="14">
        <v>66.16</v>
      </c>
      <c r="F2963">
        <v>0</v>
      </c>
      <c r="G2963">
        <v>0</v>
      </c>
    </row>
    <row r="2964" spans="1:7" ht="15.75" thickBot="1" x14ac:dyDescent="0.3">
      <c r="A2964" s="12" t="s">
        <v>118</v>
      </c>
      <c r="B2964" s="13">
        <v>45635</v>
      </c>
      <c r="C2964" s="14">
        <v>63.68</v>
      </c>
      <c r="D2964" s="14">
        <v>65.53</v>
      </c>
      <c r="E2964" s="14">
        <v>66.16</v>
      </c>
      <c r="F2964">
        <v>0</v>
      </c>
      <c r="G2964">
        <v>0</v>
      </c>
    </row>
    <row r="2965" spans="1:7" ht="15.75" thickBot="1" x14ac:dyDescent="0.3">
      <c r="A2965" s="12" t="s">
        <v>118</v>
      </c>
      <c r="B2965" s="13">
        <v>45636</v>
      </c>
      <c r="C2965" s="14">
        <v>63.63</v>
      </c>
      <c r="D2965" s="14">
        <v>65.400000000000006</v>
      </c>
      <c r="E2965" s="14">
        <v>66.150000000000006</v>
      </c>
      <c r="F2965">
        <v>0</v>
      </c>
      <c r="G2965">
        <v>0</v>
      </c>
    </row>
    <row r="2966" spans="1:7" ht="15.75" thickBot="1" x14ac:dyDescent="0.3">
      <c r="A2966" s="12" t="s">
        <v>118</v>
      </c>
      <c r="B2966" s="13">
        <v>45637</v>
      </c>
      <c r="C2966" s="14">
        <v>63.59</v>
      </c>
      <c r="D2966" s="14">
        <v>65.290000000000006</v>
      </c>
      <c r="E2966" s="14">
        <v>66.16</v>
      </c>
      <c r="F2966">
        <v>0</v>
      </c>
      <c r="G2966">
        <v>0</v>
      </c>
    </row>
    <row r="2967" spans="1:7" ht="15.75" thickBot="1" x14ac:dyDescent="0.3">
      <c r="A2967" s="12" t="s">
        <v>118</v>
      </c>
      <c r="B2967" s="13">
        <v>45638</v>
      </c>
      <c r="C2967" s="14">
        <v>63.57</v>
      </c>
      <c r="D2967" s="14">
        <v>65.17</v>
      </c>
      <c r="E2967" s="14">
        <v>66.16</v>
      </c>
      <c r="F2967">
        <v>0</v>
      </c>
      <c r="G2967">
        <v>0</v>
      </c>
    </row>
    <row r="2968" spans="1:7" ht="15.75" thickBot="1" x14ac:dyDescent="0.3">
      <c r="A2968" s="12" t="s">
        <v>118</v>
      </c>
      <c r="B2968" s="13">
        <v>45639</v>
      </c>
      <c r="C2968" s="14">
        <v>63.6</v>
      </c>
      <c r="D2968" s="14">
        <v>65.09</v>
      </c>
      <c r="E2968" s="14">
        <v>66.16</v>
      </c>
      <c r="F2968">
        <v>0</v>
      </c>
      <c r="G2968">
        <v>0</v>
      </c>
    </row>
    <row r="2969" spans="1:7" ht="15.75" thickBot="1" x14ac:dyDescent="0.3">
      <c r="A2969" s="12" t="s">
        <v>118</v>
      </c>
      <c r="B2969" s="13">
        <v>45642</v>
      </c>
      <c r="C2969" s="14">
        <v>63.69</v>
      </c>
      <c r="D2969" s="14">
        <v>65.05</v>
      </c>
      <c r="E2969" s="14">
        <v>66.16</v>
      </c>
      <c r="F2969">
        <v>0</v>
      </c>
      <c r="G2969">
        <v>0</v>
      </c>
    </row>
    <row r="2970" spans="1:7" ht="15.75" thickBot="1" x14ac:dyDescent="0.3">
      <c r="A2970" s="12" t="s">
        <v>118</v>
      </c>
      <c r="B2970" s="13">
        <v>45643</v>
      </c>
      <c r="C2970" s="14">
        <v>63.77</v>
      </c>
      <c r="D2970" s="14">
        <v>64.98</v>
      </c>
      <c r="E2970" s="14">
        <v>66.150000000000006</v>
      </c>
      <c r="F2970">
        <v>0</v>
      </c>
      <c r="G2970">
        <v>0</v>
      </c>
    </row>
    <row r="2971" spans="1:7" ht="15.75" thickBot="1" x14ac:dyDescent="0.3">
      <c r="A2971" s="12" t="s">
        <v>118</v>
      </c>
      <c r="B2971" s="13">
        <v>45644</v>
      </c>
      <c r="C2971" s="14">
        <v>63.82</v>
      </c>
      <c r="D2971" s="14">
        <v>64.91</v>
      </c>
      <c r="E2971" s="14">
        <v>66.16</v>
      </c>
      <c r="F2971">
        <v>0</v>
      </c>
      <c r="G2971">
        <v>0</v>
      </c>
    </row>
    <row r="2972" spans="1:7" ht="15.75" thickBot="1" x14ac:dyDescent="0.3">
      <c r="A2972" s="12" t="s">
        <v>118</v>
      </c>
      <c r="B2972" s="13">
        <v>45645</v>
      </c>
      <c r="C2972" s="14">
        <v>63.82</v>
      </c>
      <c r="D2972" s="14">
        <v>64.84</v>
      </c>
      <c r="E2972" s="14">
        <v>66.16</v>
      </c>
      <c r="F2972">
        <v>0</v>
      </c>
      <c r="G2972">
        <v>0</v>
      </c>
    </row>
    <row r="2973" spans="1:7" ht="15.75" thickBot="1" x14ac:dyDescent="0.3">
      <c r="A2973" s="12" t="s">
        <v>118</v>
      </c>
      <c r="B2973" s="13">
        <v>45646</v>
      </c>
      <c r="C2973" s="14">
        <v>63.86</v>
      </c>
      <c r="D2973" s="14">
        <v>64.790000000000006</v>
      </c>
      <c r="E2973" s="14">
        <v>66.17</v>
      </c>
      <c r="F2973">
        <v>0</v>
      </c>
      <c r="G2973">
        <v>0</v>
      </c>
    </row>
    <row r="2974" spans="1:7" ht="15.75" thickBot="1" x14ac:dyDescent="0.3">
      <c r="A2974" s="12" t="s">
        <v>118</v>
      </c>
      <c r="B2974" s="13">
        <v>45649</v>
      </c>
      <c r="C2974" s="14">
        <v>63.86</v>
      </c>
      <c r="D2974" s="14">
        <v>64.73</v>
      </c>
      <c r="E2974" s="14">
        <v>66.17</v>
      </c>
      <c r="F2974">
        <v>0</v>
      </c>
      <c r="G2974">
        <v>0</v>
      </c>
    </row>
    <row r="2975" spans="1:7" ht="15.75" thickBot="1" x14ac:dyDescent="0.3">
      <c r="A2975" s="12" t="s">
        <v>118</v>
      </c>
      <c r="B2975" s="13">
        <v>45650</v>
      </c>
      <c r="C2975" s="14">
        <v>63.84</v>
      </c>
      <c r="D2975" s="14">
        <v>64.680000000000007</v>
      </c>
      <c r="E2975" s="14">
        <v>66.17</v>
      </c>
      <c r="F2975">
        <v>0</v>
      </c>
      <c r="G2975">
        <v>0</v>
      </c>
    </row>
    <row r="2976" spans="1:7" ht="15.75" thickBot="1" x14ac:dyDescent="0.3">
      <c r="A2976" s="12" t="s">
        <v>118</v>
      </c>
      <c r="B2976" s="13">
        <v>45651</v>
      </c>
      <c r="C2976" s="14">
        <v>63.83</v>
      </c>
      <c r="D2976" s="14">
        <v>64.62</v>
      </c>
      <c r="E2976" s="14">
        <v>66.17</v>
      </c>
      <c r="F2976">
        <v>0</v>
      </c>
      <c r="G2976">
        <v>0</v>
      </c>
    </row>
    <row r="2977" spans="1:7" ht="15.75" thickBot="1" x14ac:dyDescent="0.3">
      <c r="A2977" s="12" t="s">
        <v>118</v>
      </c>
      <c r="B2977" s="13">
        <v>45652</v>
      </c>
      <c r="C2977" s="14">
        <v>63.82</v>
      </c>
      <c r="D2977" s="14">
        <v>64.55</v>
      </c>
      <c r="E2977" s="14">
        <v>66.17</v>
      </c>
      <c r="F2977">
        <v>0</v>
      </c>
      <c r="G2977">
        <v>0</v>
      </c>
    </row>
    <row r="2978" spans="1:7" ht="15.75" thickBot="1" x14ac:dyDescent="0.3">
      <c r="A2978" s="12" t="s">
        <v>118</v>
      </c>
      <c r="B2978" s="13">
        <v>45653</v>
      </c>
      <c r="C2978" s="14">
        <v>63.8</v>
      </c>
      <c r="D2978" s="14">
        <v>64.489999999999995</v>
      </c>
      <c r="E2978" s="14">
        <v>66.17</v>
      </c>
      <c r="F2978">
        <v>0</v>
      </c>
      <c r="G2978">
        <v>0</v>
      </c>
    </row>
    <row r="2979" spans="1:7" ht="15.75" thickBot="1" x14ac:dyDescent="0.3">
      <c r="A2979" s="12" t="s">
        <v>118</v>
      </c>
      <c r="B2979" s="13">
        <v>45656</v>
      </c>
      <c r="C2979" s="14">
        <v>63.77</v>
      </c>
      <c r="D2979" s="14">
        <v>64.42</v>
      </c>
      <c r="E2979" s="14">
        <v>66.17</v>
      </c>
      <c r="F2979">
        <v>0</v>
      </c>
      <c r="G2979">
        <v>0</v>
      </c>
    </row>
    <row r="2980" spans="1:7" ht="15.75" thickBot="1" x14ac:dyDescent="0.3">
      <c r="A2980" s="12" t="s">
        <v>118</v>
      </c>
      <c r="B2980" s="13">
        <v>45657</v>
      </c>
      <c r="C2980" s="14">
        <v>63.77</v>
      </c>
      <c r="D2980" s="14">
        <v>64.349999999999994</v>
      </c>
      <c r="E2980" s="14">
        <v>66.180000000000007</v>
      </c>
      <c r="F2980">
        <v>0</v>
      </c>
      <c r="G2980">
        <v>0</v>
      </c>
    </row>
    <row r="2981" spans="1:7" ht="15.75" thickBot="1" x14ac:dyDescent="0.3">
      <c r="A2981" s="12" t="s">
        <v>118</v>
      </c>
      <c r="B2981" s="13">
        <v>45659</v>
      </c>
      <c r="C2981" s="14">
        <v>63.78</v>
      </c>
      <c r="D2981" s="14">
        <v>64.28</v>
      </c>
      <c r="E2981" s="14">
        <v>66.180000000000007</v>
      </c>
      <c r="F2981">
        <v>0</v>
      </c>
      <c r="G2981">
        <v>0</v>
      </c>
    </row>
    <row r="2982" spans="1:7" ht="15.75" thickBot="1" x14ac:dyDescent="0.3">
      <c r="A2982" s="12" t="s">
        <v>118</v>
      </c>
      <c r="B2982" s="13">
        <v>45660</v>
      </c>
      <c r="C2982" s="14">
        <v>63.74</v>
      </c>
      <c r="D2982" s="14">
        <v>64.180000000000007</v>
      </c>
      <c r="E2982" s="14">
        <v>66.17</v>
      </c>
      <c r="F2982">
        <v>0</v>
      </c>
      <c r="G2982">
        <v>0</v>
      </c>
    </row>
    <row r="2983" spans="1:7" ht="15.75" thickBot="1" x14ac:dyDescent="0.3">
      <c r="A2983" s="12" t="s">
        <v>118</v>
      </c>
      <c r="B2983" s="13">
        <v>45663</v>
      </c>
      <c r="C2983" s="14">
        <v>63.69</v>
      </c>
      <c r="D2983" s="14">
        <v>64.08</v>
      </c>
      <c r="E2983" s="14">
        <v>66.150000000000006</v>
      </c>
      <c r="F2983">
        <v>0</v>
      </c>
      <c r="G2983">
        <v>0</v>
      </c>
    </row>
    <row r="2984" spans="1:7" ht="15.75" thickBot="1" x14ac:dyDescent="0.3">
      <c r="A2984" s="12" t="s">
        <v>118</v>
      </c>
      <c r="B2984" s="13">
        <v>45664</v>
      </c>
      <c r="C2984" s="14">
        <v>63.59</v>
      </c>
      <c r="D2984" s="14">
        <v>63.98</v>
      </c>
      <c r="E2984" s="14">
        <v>66.14</v>
      </c>
      <c r="F2984">
        <v>0</v>
      </c>
      <c r="G2984">
        <v>0</v>
      </c>
    </row>
    <row r="2985" spans="1:7" ht="15.75" thickBot="1" x14ac:dyDescent="0.3">
      <c r="A2985" s="12" t="s">
        <v>118</v>
      </c>
      <c r="B2985" s="13">
        <v>45665</v>
      </c>
      <c r="C2985" s="14">
        <v>63.51</v>
      </c>
      <c r="D2985" s="14">
        <v>63.89</v>
      </c>
      <c r="E2985" s="14">
        <v>66.11</v>
      </c>
      <c r="F2985">
        <v>0</v>
      </c>
      <c r="G2985">
        <v>0</v>
      </c>
    </row>
    <row r="2986" spans="1:7" ht="15.75" thickBot="1" x14ac:dyDescent="0.3">
      <c r="A2986" s="12" t="s">
        <v>118</v>
      </c>
      <c r="B2986" s="13">
        <v>45666</v>
      </c>
      <c r="C2986" s="14">
        <v>63.41</v>
      </c>
      <c r="D2986" s="14">
        <v>63.81</v>
      </c>
      <c r="E2986" s="14">
        <v>66.099999999999994</v>
      </c>
      <c r="F2986">
        <v>0</v>
      </c>
      <c r="G2986">
        <v>0</v>
      </c>
    </row>
    <row r="2987" spans="1:7" ht="15.75" thickBot="1" x14ac:dyDescent="0.3">
      <c r="A2987" s="12" t="s">
        <v>118</v>
      </c>
      <c r="B2987" s="13">
        <v>45667</v>
      </c>
      <c r="C2987" s="14">
        <v>63.27</v>
      </c>
      <c r="D2987" s="14">
        <v>63.72</v>
      </c>
      <c r="E2987" s="14">
        <v>66.08</v>
      </c>
      <c r="F2987">
        <v>0</v>
      </c>
      <c r="G2987">
        <v>0</v>
      </c>
    </row>
    <row r="2988" spans="1:7" ht="15.75" thickBot="1" x14ac:dyDescent="0.3">
      <c r="A2988" s="12" t="s">
        <v>118</v>
      </c>
      <c r="B2988" s="13">
        <v>45670</v>
      </c>
      <c r="C2988" s="14">
        <v>63.15</v>
      </c>
      <c r="D2988" s="14">
        <v>63.65</v>
      </c>
      <c r="E2988" s="14">
        <v>66.06</v>
      </c>
      <c r="F2988">
        <v>0</v>
      </c>
      <c r="G2988">
        <v>0</v>
      </c>
    </row>
    <row r="2989" spans="1:7" ht="15.75" thickBot="1" x14ac:dyDescent="0.3">
      <c r="A2989" s="12" t="s">
        <v>45</v>
      </c>
      <c r="B2989" s="13">
        <v>45517</v>
      </c>
      <c r="C2989" s="14">
        <v>18.46</v>
      </c>
      <c r="D2989" s="14">
        <v>18.72</v>
      </c>
      <c r="E2989" s="14">
        <v>18.399999999999999</v>
      </c>
      <c r="F2989">
        <v>0</v>
      </c>
      <c r="G2989">
        <v>1</v>
      </c>
    </row>
    <row r="2990" spans="1:7" ht="15.75" thickBot="1" x14ac:dyDescent="0.3">
      <c r="A2990" s="12" t="s">
        <v>45</v>
      </c>
      <c r="B2990" s="13">
        <v>45518</v>
      </c>
      <c r="C2990" s="14">
        <v>18.41</v>
      </c>
      <c r="D2990" s="14">
        <v>18.72</v>
      </c>
      <c r="E2990" s="14">
        <v>18.39</v>
      </c>
      <c r="F2990">
        <v>0</v>
      </c>
      <c r="G2990">
        <v>1</v>
      </c>
    </row>
    <row r="2991" spans="1:7" ht="15.75" thickBot="1" x14ac:dyDescent="0.3">
      <c r="A2991" s="12" t="s">
        <v>45</v>
      </c>
      <c r="B2991" s="13">
        <v>45519</v>
      </c>
      <c r="C2991" s="14">
        <v>18.36</v>
      </c>
      <c r="D2991" s="14">
        <v>18.72</v>
      </c>
      <c r="E2991" s="14">
        <v>18.39</v>
      </c>
      <c r="F2991">
        <v>0</v>
      </c>
      <c r="G2991">
        <v>1</v>
      </c>
    </row>
    <row r="2992" spans="1:7" ht="15.75" thickBot="1" x14ac:dyDescent="0.3">
      <c r="A2992" s="12" t="s">
        <v>45</v>
      </c>
      <c r="B2992" s="13">
        <v>45520</v>
      </c>
      <c r="C2992" s="14">
        <v>18.34</v>
      </c>
      <c r="D2992" s="14">
        <v>18.73</v>
      </c>
      <c r="E2992" s="14">
        <v>18.39</v>
      </c>
      <c r="F2992">
        <v>0</v>
      </c>
      <c r="G2992">
        <v>1</v>
      </c>
    </row>
    <row r="2993" spans="1:7" ht="15.75" thickBot="1" x14ac:dyDescent="0.3">
      <c r="A2993" s="12" t="s">
        <v>45</v>
      </c>
      <c r="B2993" s="13">
        <v>45523</v>
      </c>
      <c r="C2993" s="14">
        <v>18.32</v>
      </c>
      <c r="D2993" s="14">
        <v>18.73</v>
      </c>
      <c r="E2993" s="14">
        <v>18.399999999999999</v>
      </c>
      <c r="F2993">
        <v>0</v>
      </c>
      <c r="G2993">
        <v>1</v>
      </c>
    </row>
    <row r="2994" spans="1:7" ht="15.75" thickBot="1" x14ac:dyDescent="0.3">
      <c r="A2994" s="12" t="s">
        <v>45</v>
      </c>
      <c r="B2994" s="13">
        <v>45524</v>
      </c>
      <c r="C2994" s="14">
        <v>18.329999999999998</v>
      </c>
      <c r="D2994" s="14">
        <v>18.739999999999998</v>
      </c>
      <c r="E2994" s="14">
        <v>18.399999999999999</v>
      </c>
      <c r="F2994">
        <v>0</v>
      </c>
      <c r="G2994">
        <v>1</v>
      </c>
    </row>
    <row r="2995" spans="1:7" ht="15.75" thickBot="1" x14ac:dyDescent="0.3">
      <c r="A2995" s="12" t="s">
        <v>45</v>
      </c>
      <c r="B2995" s="13">
        <v>45525</v>
      </c>
      <c r="C2995" s="14">
        <v>18.34</v>
      </c>
      <c r="D2995" s="14">
        <v>18.73</v>
      </c>
      <c r="E2995" s="14">
        <v>18.399999999999999</v>
      </c>
      <c r="F2995">
        <v>0</v>
      </c>
      <c r="G2995">
        <v>1</v>
      </c>
    </row>
    <row r="2996" spans="1:7" ht="15.75" thickBot="1" x14ac:dyDescent="0.3">
      <c r="A2996" s="12" t="s">
        <v>45</v>
      </c>
      <c r="B2996" s="13">
        <v>45526</v>
      </c>
      <c r="C2996" s="14">
        <v>18.36</v>
      </c>
      <c r="D2996" s="14">
        <v>18.71</v>
      </c>
      <c r="E2996" s="14">
        <v>18.399999999999999</v>
      </c>
      <c r="F2996">
        <v>0</v>
      </c>
      <c r="G2996">
        <v>1</v>
      </c>
    </row>
    <row r="2997" spans="1:7" ht="15.75" thickBot="1" x14ac:dyDescent="0.3">
      <c r="A2997" s="12" t="s">
        <v>45</v>
      </c>
      <c r="B2997" s="13">
        <v>45527</v>
      </c>
      <c r="C2997" s="14">
        <v>18.38</v>
      </c>
      <c r="D2997" s="14">
        <v>18.71</v>
      </c>
      <c r="E2997" s="14">
        <v>18.399999999999999</v>
      </c>
      <c r="F2997">
        <v>0</v>
      </c>
      <c r="G2997">
        <v>1</v>
      </c>
    </row>
    <row r="2998" spans="1:7" ht="15.75" thickBot="1" x14ac:dyDescent="0.3">
      <c r="A2998" s="12" t="s">
        <v>45</v>
      </c>
      <c r="B2998" s="13">
        <v>45530</v>
      </c>
      <c r="C2998" s="14">
        <v>18.41</v>
      </c>
      <c r="D2998" s="14">
        <v>18.72</v>
      </c>
      <c r="E2998" s="14">
        <v>18.399999999999999</v>
      </c>
      <c r="F2998">
        <v>0</v>
      </c>
      <c r="G2998">
        <v>1</v>
      </c>
    </row>
    <row r="2999" spans="1:7" ht="15.75" thickBot="1" x14ac:dyDescent="0.3">
      <c r="A2999" s="12" t="s">
        <v>45</v>
      </c>
      <c r="B2999" s="13">
        <v>45531</v>
      </c>
      <c r="C2999" s="14">
        <v>18.43</v>
      </c>
      <c r="D2999" s="14">
        <v>18.73</v>
      </c>
      <c r="E2999" s="14">
        <v>18.41</v>
      </c>
      <c r="F2999">
        <v>0</v>
      </c>
      <c r="G2999">
        <v>1</v>
      </c>
    </row>
    <row r="3000" spans="1:7" ht="15.75" thickBot="1" x14ac:dyDescent="0.3">
      <c r="A3000" s="12" t="s">
        <v>45</v>
      </c>
      <c r="B3000" s="13">
        <v>45532</v>
      </c>
      <c r="C3000" s="14">
        <v>18.43</v>
      </c>
      <c r="D3000" s="14">
        <v>18.73</v>
      </c>
      <c r="E3000" s="14">
        <v>18.41</v>
      </c>
      <c r="F3000">
        <v>0</v>
      </c>
      <c r="G3000">
        <v>1</v>
      </c>
    </row>
    <row r="3001" spans="1:7" ht="15.75" thickBot="1" x14ac:dyDescent="0.3">
      <c r="A3001" s="12" t="s">
        <v>45</v>
      </c>
      <c r="B3001" s="13">
        <v>45533</v>
      </c>
      <c r="C3001" s="14">
        <v>18.45</v>
      </c>
      <c r="D3001" s="14">
        <v>18.71</v>
      </c>
      <c r="E3001" s="14">
        <v>18.41</v>
      </c>
      <c r="F3001">
        <v>0</v>
      </c>
      <c r="G3001">
        <v>1</v>
      </c>
    </row>
    <row r="3002" spans="1:7" ht="15.75" thickBot="1" x14ac:dyDescent="0.3">
      <c r="A3002" s="12" t="s">
        <v>45</v>
      </c>
      <c r="B3002" s="13">
        <v>45534</v>
      </c>
      <c r="C3002" s="14">
        <v>18.46</v>
      </c>
      <c r="D3002" s="14">
        <v>18.7</v>
      </c>
      <c r="E3002" s="14">
        <v>18.41</v>
      </c>
      <c r="F3002">
        <v>0</v>
      </c>
      <c r="G3002">
        <v>1</v>
      </c>
    </row>
    <row r="3003" spans="1:7" ht="15.75" thickBot="1" x14ac:dyDescent="0.3">
      <c r="A3003" s="12" t="s">
        <v>45</v>
      </c>
      <c r="B3003" s="13">
        <v>45539</v>
      </c>
      <c r="C3003" s="14">
        <v>18.48</v>
      </c>
      <c r="D3003" s="14">
        <v>18.690000000000001</v>
      </c>
      <c r="E3003" s="14">
        <v>18.41</v>
      </c>
      <c r="F3003">
        <v>0</v>
      </c>
      <c r="G3003">
        <v>1</v>
      </c>
    </row>
    <row r="3004" spans="1:7" ht="15.75" thickBot="1" x14ac:dyDescent="0.3">
      <c r="A3004" s="12" t="s">
        <v>45</v>
      </c>
      <c r="B3004" s="13">
        <v>45540</v>
      </c>
      <c r="C3004" s="14">
        <v>18.48</v>
      </c>
      <c r="D3004" s="14">
        <v>18.68</v>
      </c>
      <c r="E3004" s="14">
        <v>18.41</v>
      </c>
      <c r="F3004">
        <v>0</v>
      </c>
      <c r="G3004">
        <v>1</v>
      </c>
    </row>
    <row r="3005" spans="1:7" ht="15.75" thickBot="1" x14ac:dyDescent="0.3">
      <c r="A3005" s="12" t="s">
        <v>45</v>
      </c>
      <c r="B3005" s="13">
        <v>45541</v>
      </c>
      <c r="C3005" s="14">
        <v>18.5</v>
      </c>
      <c r="D3005" s="14">
        <v>18.670000000000002</v>
      </c>
      <c r="E3005" s="14">
        <v>18.41</v>
      </c>
      <c r="F3005">
        <v>0</v>
      </c>
      <c r="G3005">
        <v>1</v>
      </c>
    </row>
    <row r="3006" spans="1:7" ht="15.75" thickBot="1" x14ac:dyDescent="0.3">
      <c r="A3006" s="12" t="s">
        <v>45</v>
      </c>
      <c r="B3006" s="13">
        <v>45544</v>
      </c>
      <c r="C3006" s="14">
        <v>18.52</v>
      </c>
      <c r="D3006" s="14">
        <v>18.649999999999999</v>
      </c>
      <c r="E3006" s="14">
        <v>18.399999999999999</v>
      </c>
      <c r="F3006">
        <v>0</v>
      </c>
      <c r="G3006">
        <v>1</v>
      </c>
    </row>
    <row r="3007" spans="1:7" ht="15.75" thickBot="1" x14ac:dyDescent="0.3">
      <c r="A3007" s="12" t="s">
        <v>45</v>
      </c>
      <c r="B3007" s="13">
        <v>45545</v>
      </c>
      <c r="C3007" s="14">
        <v>18.53</v>
      </c>
      <c r="D3007" s="14">
        <v>18.64</v>
      </c>
      <c r="E3007" s="14">
        <v>18.399999999999999</v>
      </c>
      <c r="F3007">
        <v>0</v>
      </c>
      <c r="G3007">
        <v>1</v>
      </c>
    </row>
    <row r="3008" spans="1:7" ht="15.75" thickBot="1" x14ac:dyDescent="0.3">
      <c r="A3008" s="12" t="s">
        <v>45</v>
      </c>
      <c r="B3008" s="13">
        <v>45546</v>
      </c>
      <c r="C3008" s="14">
        <v>18.53</v>
      </c>
      <c r="D3008" s="14">
        <v>18.63</v>
      </c>
      <c r="E3008" s="14">
        <v>18.399999999999999</v>
      </c>
      <c r="F3008">
        <v>0</v>
      </c>
      <c r="G3008">
        <v>1</v>
      </c>
    </row>
    <row r="3009" spans="1:7" ht="15.75" thickBot="1" x14ac:dyDescent="0.3">
      <c r="A3009" s="12" t="s">
        <v>45</v>
      </c>
      <c r="B3009" s="13">
        <v>45547</v>
      </c>
      <c r="C3009" s="14">
        <v>18.55</v>
      </c>
      <c r="D3009" s="14">
        <v>18.62</v>
      </c>
      <c r="E3009" s="14">
        <v>18.399999999999999</v>
      </c>
      <c r="F3009">
        <v>0</v>
      </c>
      <c r="G3009">
        <v>1</v>
      </c>
    </row>
    <row r="3010" spans="1:7" ht="15.75" thickBot="1" x14ac:dyDescent="0.3">
      <c r="A3010" s="12" t="s">
        <v>45</v>
      </c>
      <c r="B3010" s="13">
        <v>45548</v>
      </c>
      <c r="C3010" s="14">
        <v>18.579999999999998</v>
      </c>
      <c r="D3010" s="14">
        <v>18.61</v>
      </c>
      <c r="E3010" s="14">
        <v>18.399999999999999</v>
      </c>
      <c r="F3010">
        <v>0</v>
      </c>
      <c r="G3010">
        <v>1</v>
      </c>
    </row>
    <row r="3011" spans="1:7" ht="15.75" thickBot="1" x14ac:dyDescent="0.3">
      <c r="A3011" s="12" t="s">
        <v>45</v>
      </c>
      <c r="B3011" s="13">
        <v>45551</v>
      </c>
      <c r="C3011" s="14">
        <v>18.59</v>
      </c>
      <c r="D3011" s="14">
        <v>18.59</v>
      </c>
      <c r="E3011" s="14">
        <v>18.399999999999999</v>
      </c>
      <c r="F3011">
        <v>0</v>
      </c>
      <c r="G3011">
        <v>1</v>
      </c>
    </row>
    <row r="3012" spans="1:7" ht="15.75" thickBot="1" x14ac:dyDescent="0.3">
      <c r="A3012" s="12" t="s">
        <v>45</v>
      </c>
      <c r="B3012" s="13">
        <v>45552</v>
      </c>
      <c r="C3012" s="14">
        <v>18.600000000000001</v>
      </c>
      <c r="D3012" s="14">
        <v>18.579999999999998</v>
      </c>
      <c r="E3012" s="14">
        <v>18.41</v>
      </c>
      <c r="F3012">
        <v>1</v>
      </c>
      <c r="G3012">
        <v>1</v>
      </c>
    </row>
    <row r="3013" spans="1:7" ht="15.75" thickBot="1" x14ac:dyDescent="0.3">
      <c r="A3013" s="12" t="s">
        <v>45</v>
      </c>
      <c r="B3013" s="13">
        <v>45553</v>
      </c>
      <c r="C3013" s="14">
        <v>18.61</v>
      </c>
      <c r="D3013" s="14">
        <v>18.579999999999998</v>
      </c>
      <c r="E3013" s="14">
        <v>18.41</v>
      </c>
      <c r="F3013">
        <v>1</v>
      </c>
      <c r="G3013">
        <v>1</v>
      </c>
    </row>
    <row r="3014" spans="1:7" ht="15.75" thickBot="1" x14ac:dyDescent="0.3">
      <c r="A3014" s="12" t="s">
        <v>45</v>
      </c>
      <c r="B3014" s="13">
        <v>45554</v>
      </c>
      <c r="C3014" s="14">
        <v>18.62</v>
      </c>
      <c r="D3014" s="14">
        <v>18.559999999999999</v>
      </c>
      <c r="E3014" s="14">
        <v>18.41</v>
      </c>
      <c r="F3014">
        <v>1</v>
      </c>
      <c r="G3014">
        <v>1</v>
      </c>
    </row>
    <row r="3015" spans="1:7" ht="15.75" thickBot="1" x14ac:dyDescent="0.3">
      <c r="A3015" s="12" t="s">
        <v>45</v>
      </c>
      <c r="B3015" s="13">
        <v>45555</v>
      </c>
      <c r="C3015" s="14">
        <v>18.63</v>
      </c>
      <c r="D3015" s="14">
        <v>18.559999999999999</v>
      </c>
      <c r="E3015" s="14">
        <v>18.41</v>
      </c>
      <c r="F3015">
        <v>1</v>
      </c>
      <c r="G3015">
        <v>1</v>
      </c>
    </row>
    <row r="3016" spans="1:7" ht="15.75" thickBot="1" x14ac:dyDescent="0.3">
      <c r="A3016" s="12" t="s">
        <v>45</v>
      </c>
      <c r="B3016" s="13">
        <v>45558</v>
      </c>
      <c r="C3016" s="14">
        <v>18.649999999999999</v>
      </c>
      <c r="D3016" s="14">
        <v>18.559999999999999</v>
      </c>
      <c r="E3016" s="14">
        <v>18.41</v>
      </c>
      <c r="F3016">
        <v>1</v>
      </c>
      <c r="G3016">
        <v>1</v>
      </c>
    </row>
    <row r="3017" spans="1:7" ht="15.75" thickBot="1" x14ac:dyDescent="0.3">
      <c r="A3017" s="12" t="s">
        <v>45</v>
      </c>
      <c r="B3017" s="13">
        <v>45559</v>
      </c>
      <c r="C3017" s="14">
        <v>18.670000000000002</v>
      </c>
      <c r="D3017" s="14">
        <v>18.559999999999999</v>
      </c>
      <c r="E3017" s="14">
        <v>18.41</v>
      </c>
      <c r="F3017">
        <v>1</v>
      </c>
      <c r="G3017">
        <v>1</v>
      </c>
    </row>
    <row r="3018" spans="1:7" ht="15.75" thickBot="1" x14ac:dyDescent="0.3">
      <c r="A3018" s="12" t="s">
        <v>45</v>
      </c>
      <c r="B3018" s="13">
        <v>45560</v>
      </c>
      <c r="C3018" s="14">
        <v>18.690000000000001</v>
      </c>
      <c r="D3018" s="14">
        <v>18.57</v>
      </c>
      <c r="E3018" s="14">
        <v>18.420000000000002</v>
      </c>
      <c r="F3018">
        <v>1</v>
      </c>
      <c r="G3018">
        <v>1</v>
      </c>
    </row>
    <row r="3019" spans="1:7" ht="15.75" thickBot="1" x14ac:dyDescent="0.3">
      <c r="A3019" s="12" t="s">
        <v>45</v>
      </c>
      <c r="B3019" s="13">
        <v>45561</v>
      </c>
      <c r="C3019" s="14">
        <v>18.72</v>
      </c>
      <c r="D3019" s="14">
        <v>18.59</v>
      </c>
      <c r="E3019" s="14">
        <v>18.43</v>
      </c>
      <c r="F3019">
        <v>1</v>
      </c>
      <c r="G3019">
        <v>1</v>
      </c>
    </row>
    <row r="3020" spans="1:7" ht="15.75" thickBot="1" x14ac:dyDescent="0.3">
      <c r="A3020" s="12" t="s">
        <v>45</v>
      </c>
      <c r="B3020" s="13">
        <v>45562</v>
      </c>
      <c r="C3020" s="14">
        <v>18.760000000000002</v>
      </c>
      <c r="D3020" s="14">
        <v>18.600000000000001</v>
      </c>
      <c r="E3020" s="14">
        <v>18.43</v>
      </c>
      <c r="F3020">
        <v>1</v>
      </c>
      <c r="G3020">
        <v>1</v>
      </c>
    </row>
    <row r="3021" spans="1:7" ht="15.75" thickBot="1" x14ac:dyDescent="0.3">
      <c r="A3021" s="12" t="s">
        <v>45</v>
      </c>
      <c r="B3021" s="13">
        <v>45565</v>
      </c>
      <c r="C3021" s="14">
        <v>18.82</v>
      </c>
      <c r="D3021" s="14">
        <v>18.62</v>
      </c>
      <c r="E3021" s="14">
        <v>18.440000000000001</v>
      </c>
      <c r="F3021">
        <v>1</v>
      </c>
      <c r="G3021">
        <v>1</v>
      </c>
    </row>
    <row r="3022" spans="1:7" ht="15.75" thickBot="1" x14ac:dyDescent="0.3">
      <c r="A3022" s="12" t="s">
        <v>45</v>
      </c>
      <c r="B3022" s="13">
        <v>45566</v>
      </c>
      <c r="C3022" s="14">
        <v>18.86</v>
      </c>
      <c r="D3022" s="14">
        <v>18.64</v>
      </c>
      <c r="E3022" s="14">
        <v>18.45</v>
      </c>
      <c r="F3022">
        <v>1</v>
      </c>
      <c r="G3022">
        <v>1</v>
      </c>
    </row>
    <row r="3023" spans="1:7" ht="15.75" thickBot="1" x14ac:dyDescent="0.3">
      <c r="A3023" s="12" t="s">
        <v>45</v>
      </c>
      <c r="B3023" s="13">
        <v>45567</v>
      </c>
      <c r="C3023" s="14">
        <v>18.920000000000002</v>
      </c>
      <c r="D3023" s="14">
        <v>18.66</v>
      </c>
      <c r="E3023" s="14">
        <v>18.46</v>
      </c>
      <c r="F3023">
        <v>1</v>
      </c>
      <c r="G3023">
        <v>1</v>
      </c>
    </row>
    <row r="3024" spans="1:7" ht="15.75" thickBot="1" x14ac:dyDescent="0.3">
      <c r="A3024" s="12" t="s">
        <v>45</v>
      </c>
      <c r="B3024" s="13">
        <v>45568</v>
      </c>
      <c r="C3024" s="14">
        <v>19.010000000000002</v>
      </c>
      <c r="D3024" s="14">
        <v>18.690000000000001</v>
      </c>
      <c r="E3024" s="14">
        <v>18.47</v>
      </c>
      <c r="F3024">
        <v>1</v>
      </c>
      <c r="G3024">
        <v>1</v>
      </c>
    </row>
    <row r="3025" spans="1:7" ht="15.75" thickBot="1" x14ac:dyDescent="0.3">
      <c r="A3025" s="12" t="s">
        <v>45</v>
      </c>
      <c r="B3025" s="13">
        <v>45569</v>
      </c>
      <c r="C3025" s="14">
        <v>19.09</v>
      </c>
      <c r="D3025" s="14">
        <v>18.72</v>
      </c>
      <c r="E3025" s="14">
        <v>18.48</v>
      </c>
      <c r="F3025">
        <v>1</v>
      </c>
      <c r="G3025">
        <v>1</v>
      </c>
    </row>
    <row r="3026" spans="1:7" ht="15.75" thickBot="1" x14ac:dyDescent="0.3">
      <c r="A3026" s="12" t="s">
        <v>45</v>
      </c>
      <c r="B3026" s="13">
        <v>45572</v>
      </c>
      <c r="C3026" s="14">
        <v>19.170000000000002</v>
      </c>
      <c r="D3026" s="14">
        <v>18.760000000000002</v>
      </c>
      <c r="E3026" s="14">
        <v>18.489999999999998</v>
      </c>
      <c r="F3026">
        <v>1</v>
      </c>
      <c r="G3026">
        <v>1</v>
      </c>
    </row>
    <row r="3027" spans="1:7" ht="15.75" thickBot="1" x14ac:dyDescent="0.3">
      <c r="A3027" s="12" t="s">
        <v>45</v>
      </c>
      <c r="B3027" s="13">
        <v>45573</v>
      </c>
      <c r="C3027" s="14">
        <v>19.27</v>
      </c>
      <c r="D3027" s="14">
        <v>18.79</v>
      </c>
      <c r="E3027" s="14">
        <v>18.5</v>
      </c>
      <c r="F3027">
        <v>1</v>
      </c>
      <c r="G3027">
        <v>1</v>
      </c>
    </row>
    <row r="3028" spans="1:7" ht="15.75" thickBot="1" x14ac:dyDescent="0.3">
      <c r="A3028" s="12" t="s">
        <v>45</v>
      </c>
      <c r="B3028" s="13">
        <v>45574</v>
      </c>
      <c r="C3028" s="14">
        <v>19.37</v>
      </c>
      <c r="D3028" s="14">
        <v>18.829999999999998</v>
      </c>
      <c r="E3028" s="14">
        <v>18.510000000000002</v>
      </c>
      <c r="F3028">
        <v>1</v>
      </c>
      <c r="G3028">
        <v>1</v>
      </c>
    </row>
    <row r="3029" spans="1:7" ht="15.75" thickBot="1" x14ac:dyDescent="0.3">
      <c r="A3029" s="12" t="s">
        <v>45</v>
      </c>
      <c r="B3029" s="13">
        <v>45575</v>
      </c>
      <c r="C3029" s="14">
        <v>19.47</v>
      </c>
      <c r="D3029" s="14">
        <v>18.87</v>
      </c>
      <c r="E3029" s="14">
        <v>18.52</v>
      </c>
      <c r="F3029">
        <v>1</v>
      </c>
      <c r="G3029">
        <v>1</v>
      </c>
    </row>
    <row r="3030" spans="1:7" ht="15.75" thickBot="1" x14ac:dyDescent="0.3">
      <c r="A3030" s="12" t="s">
        <v>45</v>
      </c>
      <c r="B3030" s="13">
        <v>45576</v>
      </c>
      <c r="C3030" s="14">
        <v>19.579999999999998</v>
      </c>
      <c r="D3030" s="14">
        <v>18.899999999999999</v>
      </c>
      <c r="E3030" s="14">
        <v>18.53</v>
      </c>
      <c r="F3030">
        <v>1</v>
      </c>
      <c r="G3030">
        <v>1</v>
      </c>
    </row>
    <row r="3031" spans="1:7" ht="15.75" thickBot="1" x14ac:dyDescent="0.3">
      <c r="A3031" s="12" t="s">
        <v>45</v>
      </c>
      <c r="B3031" s="13">
        <v>45579</v>
      </c>
      <c r="C3031" s="14">
        <v>19.7</v>
      </c>
      <c r="D3031" s="14">
        <v>18.940000000000001</v>
      </c>
      <c r="E3031" s="14">
        <v>18.55</v>
      </c>
      <c r="F3031">
        <v>1</v>
      </c>
      <c r="G3031">
        <v>1</v>
      </c>
    </row>
    <row r="3032" spans="1:7" ht="15.75" thickBot="1" x14ac:dyDescent="0.3">
      <c r="A3032" s="12" t="s">
        <v>45</v>
      </c>
      <c r="B3032" s="13">
        <v>45580</v>
      </c>
      <c r="C3032" s="14">
        <v>19.809999999999999</v>
      </c>
      <c r="D3032" s="14">
        <v>18.989999999999998</v>
      </c>
      <c r="E3032" s="14">
        <v>18.57</v>
      </c>
      <c r="F3032">
        <v>1</v>
      </c>
      <c r="G3032">
        <v>1</v>
      </c>
    </row>
    <row r="3033" spans="1:7" ht="15.75" thickBot="1" x14ac:dyDescent="0.3">
      <c r="A3033" s="12" t="s">
        <v>45</v>
      </c>
      <c r="B3033" s="13">
        <v>45581</v>
      </c>
      <c r="C3033" s="14">
        <v>19.920000000000002</v>
      </c>
      <c r="D3033" s="14">
        <v>19.04</v>
      </c>
      <c r="E3033" s="14">
        <v>18.600000000000001</v>
      </c>
      <c r="F3033">
        <v>1</v>
      </c>
      <c r="G3033">
        <v>1</v>
      </c>
    </row>
    <row r="3034" spans="1:7" ht="15.75" thickBot="1" x14ac:dyDescent="0.3">
      <c r="A3034" s="12" t="s">
        <v>45</v>
      </c>
      <c r="B3034" s="13">
        <v>45582</v>
      </c>
      <c r="C3034" s="14">
        <v>20.02</v>
      </c>
      <c r="D3034" s="14">
        <v>19.09</v>
      </c>
      <c r="E3034" s="14">
        <v>18.61</v>
      </c>
      <c r="F3034">
        <v>1</v>
      </c>
      <c r="G3034">
        <v>1</v>
      </c>
    </row>
    <row r="3035" spans="1:7" ht="15.75" thickBot="1" x14ac:dyDescent="0.3">
      <c r="A3035" s="12" t="s">
        <v>45</v>
      </c>
      <c r="B3035" s="13">
        <v>45583</v>
      </c>
      <c r="C3035" s="14">
        <v>20.100000000000001</v>
      </c>
      <c r="D3035" s="14">
        <v>19.14</v>
      </c>
      <c r="E3035" s="14">
        <v>18.63</v>
      </c>
      <c r="F3035">
        <v>1</v>
      </c>
      <c r="G3035">
        <v>1</v>
      </c>
    </row>
    <row r="3036" spans="1:7" ht="15.75" thickBot="1" x14ac:dyDescent="0.3">
      <c r="A3036" s="12" t="s">
        <v>45</v>
      </c>
      <c r="B3036" s="13">
        <v>45586</v>
      </c>
      <c r="C3036" s="14">
        <v>20.190000000000001</v>
      </c>
      <c r="D3036" s="14">
        <v>19.2</v>
      </c>
      <c r="E3036" s="14">
        <v>18.649999999999999</v>
      </c>
      <c r="F3036">
        <v>1</v>
      </c>
      <c r="G3036">
        <v>1</v>
      </c>
    </row>
    <row r="3037" spans="1:7" ht="15.75" thickBot="1" x14ac:dyDescent="0.3">
      <c r="A3037" s="12" t="s">
        <v>45</v>
      </c>
      <c r="B3037" s="13">
        <v>45587</v>
      </c>
      <c r="C3037" s="14">
        <v>20.260000000000002</v>
      </c>
      <c r="D3037" s="14">
        <v>19.25</v>
      </c>
      <c r="E3037" s="14">
        <v>18.670000000000002</v>
      </c>
      <c r="F3037">
        <v>1</v>
      </c>
      <c r="G3037">
        <v>1</v>
      </c>
    </row>
    <row r="3038" spans="1:7" ht="15.75" thickBot="1" x14ac:dyDescent="0.3">
      <c r="A3038" s="12" t="s">
        <v>45</v>
      </c>
      <c r="B3038" s="13">
        <v>45588</v>
      </c>
      <c r="C3038" s="14">
        <v>20.309999999999999</v>
      </c>
      <c r="D3038" s="14">
        <v>19.3</v>
      </c>
      <c r="E3038" s="14">
        <v>18.7</v>
      </c>
      <c r="F3038">
        <v>1</v>
      </c>
      <c r="G3038">
        <v>1</v>
      </c>
    </row>
    <row r="3039" spans="1:7" ht="15.75" thickBot="1" x14ac:dyDescent="0.3">
      <c r="A3039" s="12" t="s">
        <v>45</v>
      </c>
      <c r="B3039" s="13">
        <v>45589</v>
      </c>
      <c r="C3039" s="14">
        <v>20.329999999999998</v>
      </c>
      <c r="D3039" s="14">
        <v>19.329999999999998</v>
      </c>
      <c r="E3039" s="14">
        <v>18.71</v>
      </c>
      <c r="F3039">
        <v>1</v>
      </c>
      <c r="G3039">
        <v>1</v>
      </c>
    </row>
    <row r="3040" spans="1:7" ht="15.75" thickBot="1" x14ac:dyDescent="0.3">
      <c r="A3040" s="12" t="s">
        <v>45</v>
      </c>
      <c r="B3040" s="13">
        <v>45590</v>
      </c>
      <c r="C3040" s="14">
        <v>20.34</v>
      </c>
      <c r="D3040" s="14">
        <v>19.38</v>
      </c>
      <c r="E3040" s="14">
        <v>18.73</v>
      </c>
      <c r="F3040">
        <v>1</v>
      </c>
      <c r="G3040">
        <v>1</v>
      </c>
    </row>
    <row r="3041" spans="1:7" ht="15.75" thickBot="1" x14ac:dyDescent="0.3">
      <c r="A3041" s="12" t="s">
        <v>45</v>
      </c>
      <c r="B3041" s="13">
        <v>45593</v>
      </c>
      <c r="C3041" s="14">
        <v>20.34</v>
      </c>
      <c r="D3041" s="14">
        <v>19.420000000000002</v>
      </c>
      <c r="E3041" s="14">
        <v>18.739999999999998</v>
      </c>
      <c r="F3041">
        <v>1</v>
      </c>
      <c r="G3041">
        <v>1</v>
      </c>
    </row>
    <row r="3042" spans="1:7" ht="15.75" thickBot="1" x14ac:dyDescent="0.3">
      <c r="A3042" s="12" t="s">
        <v>45</v>
      </c>
      <c r="B3042" s="13">
        <v>45594</v>
      </c>
      <c r="C3042" s="14">
        <v>20.36</v>
      </c>
      <c r="D3042" s="14">
        <v>19.45</v>
      </c>
      <c r="E3042" s="14">
        <v>18.760000000000002</v>
      </c>
      <c r="F3042">
        <v>1</v>
      </c>
      <c r="G3042">
        <v>1</v>
      </c>
    </row>
    <row r="3043" spans="1:7" ht="15.75" thickBot="1" x14ac:dyDescent="0.3">
      <c r="A3043" s="12" t="s">
        <v>45</v>
      </c>
      <c r="B3043" s="13">
        <v>45595</v>
      </c>
      <c r="C3043" s="14">
        <v>20.39</v>
      </c>
      <c r="D3043" s="14">
        <v>19.489999999999998</v>
      </c>
      <c r="E3043" s="14">
        <v>18.77</v>
      </c>
      <c r="F3043">
        <v>1</v>
      </c>
      <c r="G3043">
        <v>1</v>
      </c>
    </row>
    <row r="3044" spans="1:7" ht="15.75" thickBot="1" x14ac:dyDescent="0.3">
      <c r="A3044" s="12" t="s">
        <v>45</v>
      </c>
      <c r="B3044" s="13">
        <v>45596</v>
      </c>
      <c r="C3044" s="14">
        <v>20.41</v>
      </c>
      <c r="D3044" s="14">
        <v>19.53</v>
      </c>
      <c r="E3044" s="14">
        <v>18.78</v>
      </c>
      <c r="F3044">
        <v>1</v>
      </c>
      <c r="G3044">
        <v>1</v>
      </c>
    </row>
    <row r="3045" spans="1:7" ht="15.75" thickBot="1" x14ac:dyDescent="0.3">
      <c r="A3045" s="12" t="s">
        <v>45</v>
      </c>
      <c r="B3045" s="13">
        <v>45597</v>
      </c>
      <c r="C3045" s="14">
        <v>20.420000000000002</v>
      </c>
      <c r="D3045" s="14">
        <v>19.559999999999999</v>
      </c>
      <c r="E3045" s="14">
        <v>18.79</v>
      </c>
      <c r="F3045">
        <v>1</v>
      </c>
      <c r="G3045">
        <v>1</v>
      </c>
    </row>
    <row r="3046" spans="1:7" ht="15.75" thickBot="1" x14ac:dyDescent="0.3">
      <c r="A3046" s="12" t="s">
        <v>45</v>
      </c>
      <c r="B3046" s="13">
        <v>45600</v>
      </c>
      <c r="C3046" s="14">
        <v>20.41</v>
      </c>
      <c r="D3046" s="14">
        <v>19.57</v>
      </c>
      <c r="E3046" s="14">
        <v>18.8</v>
      </c>
      <c r="F3046">
        <v>1</v>
      </c>
      <c r="G3046">
        <v>1</v>
      </c>
    </row>
    <row r="3047" spans="1:7" ht="15.75" thickBot="1" x14ac:dyDescent="0.3">
      <c r="A3047" s="12" t="s">
        <v>45</v>
      </c>
      <c r="B3047" s="13">
        <v>45601</v>
      </c>
      <c r="C3047" s="14">
        <v>20.39</v>
      </c>
      <c r="D3047" s="14">
        <v>19.59</v>
      </c>
      <c r="E3047" s="14">
        <v>18.8</v>
      </c>
      <c r="F3047">
        <v>1</v>
      </c>
      <c r="G3047">
        <v>1</v>
      </c>
    </row>
    <row r="3048" spans="1:7" ht="15.75" thickBot="1" x14ac:dyDescent="0.3">
      <c r="A3048" s="12" t="s">
        <v>45</v>
      </c>
      <c r="B3048" s="13">
        <v>45602</v>
      </c>
      <c r="C3048" s="14">
        <v>20.36</v>
      </c>
      <c r="D3048" s="14">
        <v>19.61</v>
      </c>
      <c r="E3048" s="14">
        <v>18.809999999999999</v>
      </c>
      <c r="F3048">
        <v>1</v>
      </c>
      <c r="G3048">
        <v>1</v>
      </c>
    </row>
    <row r="3049" spans="1:7" ht="15.75" thickBot="1" x14ac:dyDescent="0.3">
      <c r="A3049" s="12" t="s">
        <v>45</v>
      </c>
      <c r="B3049" s="13">
        <v>45603</v>
      </c>
      <c r="C3049" s="14">
        <v>20.32</v>
      </c>
      <c r="D3049" s="14">
        <v>19.62</v>
      </c>
      <c r="E3049" s="14">
        <v>18.82</v>
      </c>
      <c r="F3049">
        <v>1</v>
      </c>
      <c r="G3049">
        <v>1</v>
      </c>
    </row>
    <row r="3050" spans="1:7" ht="15.75" thickBot="1" x14ac:dyDescent="0.3">
      <c r="A3050" s="12" t="s">
        <v>45</v>
      </c>
      <c r="B3050" s="13">
        <v>45604</v>
      </c>
      <c r="C3050" s="14">
        <v>20.260000000000002</v>
      </c>
      <c r="D3050" s="14">
        <v>19.64</v>
      </c>
      <c r="E3050" s="14">
        <v>18.829999999999998</v>
      </c>
      <c r="F3050">
        <v>1</v>
      </c>
      <c r="G3050">
        <v>1</v>
      </c>
    </row>
    <row r="3051" spans="1:7" ht="15.75" thickBot="1" x14ac:dyDescent="0.3">
      <c r="A3051" s="12" t="s">
        <v>45</v>
      </c>
      <c r="B3051" s="13">
        <v>45607</v>
      </c>
      <c r="C3051" s="14">
        <v>20.190000000000001</v>
      </c>
      <c r="D3051" s="14">
        <v>19.64</v>
      </c>
      <c r="E3051" s="14">
        <v>18.829999999999998</v>
      </c>
      <c r="F3051">
        <v>1</v>
      </c>
      <c r="G3051">
        <v>1</v>
      </c>
    </row>
    <row r="3052" spans="1:7" ht="15.75" thickBot="1" x14ac:dyDescent="0.3">
      <c r="A3052" s="12" t="s">
        <v>45</v>
      </c>
      <c r="B3052" s="13">
        <v>45608</v>
      </c>
      <c r="C3052" s="14">
        <v>20.100000000000001</v>
      </c>
      <c r="D3052" s="14">
        <v>19.64</v>
      </c>
      <c r="E3052" s="14">
        <v>18.84</v>
      </c>
      <c r="F3052">
        <v>1</v>
      </c>
      <c r="G3052">
        <v>1</v>
      </c>
    </row>
    <row r="3053" spans="1:7" ht="15.75" thickBot="1" x14ac:dyDescent="0.3">
      <c r="A3053" s="12" t="s">
        <v>45</v>
      </c>
      <c r="B3053" s="13">
        <v>45609</v>
      </c>
      <c r="C3053" s="14">
        <v>20.03</v>
      </c>
      <c r="D3053" s="14">
        <v>19.66</v>
      </c>
      <c r="E3053" s="14">
        <v>18.84</v>
      </c>
      <c r="F3053">
        <v>1</v>
      </c>
      <c r="G3053">
        <v>1</v>
      </c>
    </row>
    <row r="3054" spans="1:7" ht="15.75" thickBot="1" x14ac:dyDescent="0.3">
      <c r="A3054" s="12" t="s">
        <v>45</v>
      </c>
      <c r="B3054" s="13">
        <v>45610</v>
      </c>
      <c r="C3054" s="14">
        <v>19.93</v>
      </c>
      <c r="D3054" s="14">
        <v>19.670000000000002</v>
      </c>
      <c r="E3054" s="14">
        <v>18.850000000000001</v>
      </c>
      <c r="F3054">
        <v>1</v>
      </c>
      <c r="G3054">
        <v>1</v>
      </c>
    </row>
    <row r="3055" spans="1:7" ht="15.75" thickBot="1" x14ac:dyDescent="0.3">
      <c r="A3055" s="12" t="s">
        <v>45</v>
      </c>
      <c r="B3055" s="13">
        <v>45611</v>
      </c>
      <c r="C3055" s="14">
        <v>19.84</v>
      </c>
      <c r="D3055" s="14">
        <v>19.68</v>
      </c>
      <c r="E3055" s="14">
        <v>18.850000000000001</v>
      </c>
      <c r="F3055">
        <v>1</v>
      </c>
      <c r="G3055">
        <v>1</v>
      </c>
    </row>
    <row r="3056" spans="1:7" ht="15.75" thickBot="1" x14ac:dyDescent="0.3">
      <c r="A3056" s="12" t="s">
        <v>45</v>
      </c>
      <c r="B3056" s="13">
        <v>45614</v>
      </c>
      <c r="C3056" s="14">
        <v>19.739999999999998</v>
      </c>
      <c r="D3056" s="14">
        <v>19.690000000000001</v>
      </c>
      <c r="E3056" s="14">
        <v>18.850000000000001</v>
      </c>
      <c r="F3056">
        <v>1</v>
      </c>
      <c r="G3056">
        <v>1</v>
      </c>
    </row>
    <row r="3057" spans="1:7" ht="15.75" thickBot="1" x14ac:dyDescent="0.3">
      <c r="A3057" s="12" t="s">
        <v>45</v>
      </c>
      <c r="B3057" s="13">
        <v>45615</v>
      </c>
      <c r="C3057" s="14">
        <v>19.64</v>
      </c>
      <c r="D3057" s="14">
        <v>19.690000000000001</v>
      </c>
      <c r="E3057" s="14">
        <v>18.86</v>
      </c>
      <c r="F3057">
        <v>0</v>
      </c>
      <c r="G3057">
        <v>1</v>
      </c>
    </row>
    <row r="3058" spans="1:7" ht="15.75" thickBot="1" x14ac:dyDescent="0.3">
      <c r="A3058" s="12" t="s">
        <v>45</v>
      </c>
      <c r="B3058" s="13">
        <v>45616</v>
      </c>
      <c r="C3058" s="14">
        <v>19.55</v>
      </c>
      <c r="D3058" s="14">
        <v>19.7</v>
      </c>
      <c r="E3058" s="14">
        <v>18.86</v>
      </c>
      <c r="F3058">
        <v>0</v>
      </c>
      <c r="G3058">
        <v>1</v>
      </c>
    </row>
    <row r="3059" spans="1:7" ht="15.75" thickBot="1" x14ac:dyDescent="0.3">
      <c r="A3059" s="12" t="s">
        <v>45</v>
      </c>
      <c r="B3059" s="13">
        <v>45617</v>
      </c>
      <c r="C3059" s="14">
        <v>19.510000000000002</v>
      </c>
      <c r="D3059" s="14">
        <v>19.72</v>
      </c>
      <c r="E3059" s="14">
        <v>18.88</v>
      </c>
      <c r="F3059">
        <v>0</v>
      </c>
      <c r="G3059">
        <v>1</v>
      </c>
    </row>
    <row r="3060" spans="1:7" ht="15.75" thickBot="1" x14ac:dyDescent="0.3">
      <c r="A3060" s="12" t="s">
        <v>45</v>
      </c>
      <c r="B3060" s="13">
        <v>45618</v>
      </c>
      <c r="C3060" s="14">
        <v>19.46</v>
      </c>
      <c r="D3060" s="14">
        <v>19.73</v>
      </c>
      <c r="E3060" s="14">
        <v>18.89</v>
      </c>
      <c r="F3060">
        <v>0</v>
      </c>
      <c r="G3060">
        <v>1</v>
      </c>
    </row>
    <row r="3061" spans="1:7" ht="15.75" thickBot="1" x14ac:dyDescent="0.3">
      <c r="A3061" s="12" t="s">
        <v>45</v>
      </c>
      <c r="B3061" s="13">
        <v>45621</v>
      </c>
      <c r="C3061" s="14">
        <v>19.41</v>
      </c>
      <c r="D3061" s="14">
        <v>19.739999999999998</v>
      </c>
      <c r="E3061" s="14">
        <v>18.899999999999999</v>
      </c>
      <c r="F3061">
        <v>0</v>
      </c>
      <c r="G3061">
        <v>1</v>
      </c>
    </row>
    <row r="3062" spans="1:7" ht="15.75" thickBot="1" x14ac:dyDescent="0.3">
      <c r="A3062" s="12" t="s">
        <v>45</v>
      </c>
      <c r="B3062" s="13">
        <v>45622</v>
      </c>
      <c r="C3062" s="14">
        <v>19.350000000000001</v>
      </c>
      <c r="D3062" s="14">
        <v>19.75</v>
      </c>
      <c r="E3062" s="14">
        <v>18.91</v>
      </c>
      <c r="F3062">
        <v>0</v>
      </c>
      <c r="G3062">
        <v>1</v>
      </c>
    </row>
    <row r="3063" spans="1:7" ht="15.75" thickBot="1" x14ac:dyDescent="0.3">
      <c r="A3063" s="12" t="s">
        <v>45</v>
      </c>
      <c r="B3063" s="13">
        <v>45623</v>
      </c>
      <c r="C3063" s="14">
        <v>19.28</v>
      </c>
      <c r="D3063" s="14">
        <v>19.760000000000002</v>
      </c>
      <c r="E3063" s="14">
        <v>18.920000000000002</v>
      </c>
      <c r="F3063">
        <v>0</v>
      </c>
      <c r="G3063">
        <v>1</v>
      </c>
    </row>
    <row r="3064" spans="1:7" ht="15.75" thickBot="1" x14ac:dyDescent="0.3">
      <c r="A3064" s="12" t="s">
        <v>45</v>
      </c>
      <c r="B3064" s="13">
        <v>45624</v>
      </c>
      <c r="C3064" s="14">
        <v>19.22</v>
      </c>
      <c r="D3064" s="14">
        <v>19.760000000000002</v>
      </c>
      <c r="E3064" s="14">
        <v>18.93</v>
      </c>
      <c r="F3064">
        <v>0</v>
      </c>
      <c r="G3064">
        <v>1</v>
      </c>
    </row>
    <row r="3065" spans="1:7" ht="15.75" thickBot="1" x14ac:dyDescent="0.3">
      <c r="A3065" s="12" t="s">
        <v>45</v>
      </c>
      <c r="B3065" s="13">
        <v>45625</v>
      </c>
      <c r="C3065" s="14">
        <v>19.170000000000002</v>
      </c>
      <c r="D3065" s="14">
        <v>19.77</v>
      </c>
      <c r="E3065" s="14">
        <v>18.940000000000001</v>
      </c>
      <c r="F3065">
        <v>0</v>
      </c>
      <c r="G3065">
        <v>1</v>
      </c>
    </row>
    <row r="3066" spans="1:7" ht="15.75" thickBot="1" x14ac:dyDescent="0.3">
      <c r="A3066" s="12" t="s">
        <v>45</v>
      </c>
      <c r="B3066" s="13">
        <v>45628</v>
      </c>
      <c r="C3066" s="14">
        <v>19.14</v>
      </c>
      <c r="D3066" s="14">
        <v>19.77</v>
      </c>
      <c r="E3066" s="14">
        <v>18.95</v>
      </c>
      <c r="F3066">
        <v>0</v>
      </c>
      <c r="G3066">
        <v>1</v>
      </c>
    </row>
    <row r="3067" spans="1:7" ht="15.75" thickBot="1" x14ac:dyDescent="0.3">
      <c r="A3067" s="12" t="s">
        <v>45</v>
      </c>
      <c r="B3067" s="13">
        <v>45629</v>
      </c>
      <c r="C3067" s="14">
        <v>19.11</v>
      </c>
      <c r="D3067" s="14">
        <v>19.77</v>
      </c>
      <c r="E3067" s="14">
        <v>18.96</v>
      </c>
      <c r="F3067">
        <v>0</v>
      </c>
      <c r="G3067">
        <v>1</v>
      </c>
    </row>
    <row r="3068" spans="1:7" ht="15.75" thickBot="1" x14ac:dyDescent="0.3">
      <c r="A3068" s="12" t="s">
        <v>45</v>
      </c>
      <c r="B3068" s="13">
        <v>45630</v>
      </c>
      <c r="C3068" s="14">
        <v>19.07</v>
      </c>
      <c r="D3068" s="14">
        <v>19.760000000000002</v>
      </c>
      <c r="E3068" s="14">
        <v>18.97</v>
      </c>
      <c r="F3068">
        <v>0</v>
      </c>
      <c r="G3068">
        <v>1</v>
      </c>
    </row>
    <row r="3069" spans="1:7" ht="15.75" thickBot="1" x14ac:dyDescent="0.3">
      <c r="A3069" s="12" t="s">
        <v>45</v>
      </c>
      <c r="B3069" s="13">
        <v>45631</v>
      </c>
      <c r="C3069" s="14">
        <v>19.059999999999999</v>
      </c>
      <c r="D3069" s="14">
        <v>19.760000000000002</v>
      </c>
      <c r="E3069" s="14">
        <v>18.98</v>
      </c>
      <c r="F3069">
        <v>0</v>
      </c>
      <c r="G3069">
        <v>1</v>
      </c>
    </row>
    <row r="3070" spans="1:7" ht="15.75" thickBot="1" x14ac:dyDescent="0.3">
      <c r="A3070" s="12" t="s">
        <v>45</v>
      </c>
      <c r="B3070" s="13">
        <v>45632</v>
      </c>
      <c r="C3070" s="14">
        <v>19.059999999999999</v>
      </c>
      <c r="D3070" s="14">
        <v>19.75</v>
      </c>
      <c r="E3070" s="14">
        <v>18.989999999999998</v>
      </c>
      <c r="F3070">
        <v>0</v>
      </c>
      <c r="G3070">
        <v>1</v>
      </c>
    </row>
    <row r="3071" spans="1:7" ht="15.75" thickBot="1" x14ac:dyDescent="0.3">
      <c r="A3071" s="12" t="s">
        <v>45</v>
      </c>
      <c r="B3071" s="13">
        <v>45635</v>
      </c>
      <c r="C3071" s="14">
        <v>19.07</v>
      </c>
      <c r="D3071" s="14">
        <v>19.739999999999998</v>
      </c>
      <c r="E3071" s="14">
        <v>19</v>
      </c>
      <c r="F3071">
        <v>0</v>
      </c>
      <c r="G3071">
        <v>1</v>
      </c>
    </row>
    <row r="3072" spans="1:7" ht="15.75" thickBot="1" x14ac:dyDescent="0.3">
      <c r="A3072" s="12" t="s">
        <v>45</v>
      </c>
      <c r="B3072" s="13">
        <v>45636</v>
      </c>
      <c r="C3072" s="14">
        <v>19.07</v>
      </c>
      <c r="D3072" s="14">
        <v>19.73</v>
      </c>
      <c r="E3072" s="14">
        <v>19.010000000000002</v>
      </c>
      <c r="F3072">
        <v>0</v>
      </c>
      <c r="G3072">
        <v>1</v>
      </c>
    </row>
    <row r="3073" spans="1:7" ht="15.75" thickBot="1" x14ac:dyDescent="0.3">
      <c r="A3073" s="12" t="s">
        <v>45</v>
      </c>
      <c r="B3073" s="13">
        <v>45637</v>
      </c>
      <c r="C3073" s="14">
        <v>19.07</v>
      </c>
      <c r="D3073" s="14">
        <v>19.72</v>
      </c>
      <c r="E3073" s="14">
        <v>19.02</v>
      </c>
      <c r="F3073">
        <v>0</v>
      </c>
      <c r="G3073">
        <v>1</v>
      </c>
    </row>
    <row r="3074" spans="1:7" ht="15.75" thickBot="1" x14ac:dyDescent="0.3">
      <c r="A3074" s="12" t="s">
        <v>45</v>
      </c>
      <c r="B3074" s="13">
        <v>45638</v>
      </c>
      <c r="C3074" s="14">
        <v>19.079999999999998</v>
      </c>
      <c r="D3074" s="14">
        <v>19.7</v>
      </c>
      <c r="E3074" s="14">
        <v>19.03</v>
      </c>
      <c r="F3074">
        <v>0</v>
      </c>
      <c r="G3074">
        <v>1</v>
      </c>
    </row>
    <row r="3075" spans="1:7" ht="15.75" thickBot="1" x14ac:dyDescent="0.3">
      <c r="A3075" s="12" t="s">
        <v>45</v>
      </c>
      <c r="B3075" s="13">
        <v>45639</v>
      </c>
      <c r="C3075" s="14">
        <v>19.100000000000001</v>
      </c>
      <c r="D3075" s="14">
        <v>19.690000000000001</v>
      </c>
      <c r="E3075" s="14">
        <v>19.04</v>
      </c>
      <c r="F3075">
        <v>0</v>
      </c>
      <c r="G3075">
        <v>1</v>
      </c>
    </row>
    <row r="3076" spans="1:7" ht="15.75" thickBot="1" x14ac:dyDescent="0.3">
      <c r="A3076" s="12" t="s">
        <v>45</v>
      </c>
      <c r="B3076" s="13">
        <v>45642</v>
      </c>
      <c r="C3076" s="14">
        <v>19.13</v>
      </c>
      <c r="D3076" s="14">
        <v>19.670000000000002</v>
      </c>
      <c r="E3076" s="14">
        <v>19.04</v>
      </c>
      <c r="F3076">
        <v>0</v>
      </c>
      <c r="G3076">
        <v>1</v>
      </c>
    </row>
    <row r="3077" spans="1:7" ht="15.75" thickBot="1" x14ac:dyDescent="0.3">
      <c r="A3077" s="12" t="s">
        <v>45</v>
      </c>
      <c r="B3077" s="13">
        <v>45643</v>
      </c>
      <c r="C3077" s="14">
        <v>19.149999999999999</v>
      </c>
      <c r="D3077" s="14">
        <v>19.649999999999999</v>
      </c>
      <c r="E3077" s="14">
        <v>19.05</v>
      </c>
      <c r="F3077">
        <v>0</v>
      </c>
      <c r="G3077">
        <v>1</v>
      </c>
    </row>
    <row r="3078" spans="1:7" ht="15.75" thickBot="1" x14ac:dyDescent="0.3">
      <c r="A3078" s="12" t="s">
        <v>45</v>
      </c>
      <c r="B3078" s="13">
        <v>45644</v>
      </c>
      <c r="C3078" s="14">
        <v>19.16</v>
      </c>
      <c r="D3078" s="14">
        <v>19.62</v>
      </c>
      <c r="E3078" s="14">
        <v>19.05</v>
      </c>
      <c r="F3078">
        <v>0</v>
      </c>
      <c r="G3078">
        <v>1</v>
      </c>
    </row>
    <row r="3079" spans="1:7" ht="15.75" thickBot="1" x14ac:dyDescent="0.3">
      <c r="A3079" s="12" t="s">
        <v>45</v>
      </c>
      <c r="B3079" s="13">
        <v>45645</v>
      </c>
      <c r="C3079" s="14">
        <v>19.14</v>
      </c>
      <c r="D3079" s="14">
        <v>19.59</v>
      </c>
      <c r="E3079" s="14">
        <v>19.05</v>
      </c>
      <c r="F3079">
        <v>0</v>
      </c>
      <c r="G3079">
        <v>1</v>
      </c>
    </row>
    <row r="3080" spans="1:7" ht="15.75" thickBot="1" x14ac:dyDescent="0.3">
      <c r="A3080" s="12" t="s">
        <v>45</v>
      </c>
      <c r="B3080" s="13">
        <v>45646</v>
      </c>
      <c r="C3080" s="14">
        <v>19.14</v>
      </c>
      <c r="D3080" s="14">
        <v>19.55</v>
      </c>
      <c r="E3080" s="14">
        <v>19.05</v>
      </c>
      <c r="F3080">
        <v>0</v>
      </c>
      <c r="G3080">
        <v>1</v>
      </c>
    </row>
    <row r="3081" spans="1:7" ht="15.75" thickBot="1" x14ac:dyDescent="0.3">
      <c r="A3081" s="12" t="s">
        <v>45</v>
      </c>
      <c r="B3081" s="13">
        <v>45649</v>
      </c>
      <c r="C3081" s="14">
        <v>19.13</v>
      </c>
      <c r="D3081" s="14">
        <v>19.510000000000002</v>
      </c>
      <c r="E3081" s="14">
        <v>19.05</v>
      </c>
      <c r="F3081">
        <v>0</v>
      </c>
      <c r="G3081">
        <v>1</v>
      </c>
    </row>
    <row r="3082" spans="1:7" ht="15.75" thickBot="1" x14ac:dyDescent="0.3">
      <c r="A3082" s="12" t="s">
        <v>45</v>
      </c>
      <c r="B3082" s="13">
        <v>45650</v>
      </c>
      <c r="C3082" s="14">
        <v>19.13</v>
      </c>
      <c r="D3082" s="14">
        <v>19.48</v>
      </c>
      <c r="E3082" s="14">
        <v>19.059999999999999</v>
      </c>
      <c r="F3082">
        <v>0</v>
      </c>
      <c r="G3082">
        <v>1</v>
      </c>
    </row>
    <row r="3083" spans="1:7" ht="15.75" thickBot="1" x14ac:dyDescent="0.3">
      <c r="A3083" s="12" t="s">
        <v>45</v>
      </c>
      <c r="B3083" s="13">
        <v>45651</v>
      </c>
      <c r="C3083" s="14">
        <v>19.13</v>
      </c>
      <c r="D3083" s="14">
        <v>19.440000000000001</v>
      </c>
      <c r="E3083" s="14">
        <v>19.07</v>
      </c>
      <c r="F3083">
        <v>0</v>
      </c>
      <c r="G3083">
        <v>1</v>
      </c>
    </row>
    <row r="3084" spans="1:7" ht="15.75" thickBot="1" x14ac:dyDescent="0.3">
      <c r="A3084" s="12" t="s">
        <v>45</v>
      </c>
      <c r="B3084" s="13">
        <v>45652</v>
      </c>
      <c r="C3084" s="14">
        <v>19.14</v>
      </c>
      <c r="D3084" s="14">
        <v>19.41</v>
      </c>
      <c r="E3084" s="14">
        <v>19.079999999999998</v>
      </c>
      <c r="F3084">
        <v>0</v>
      </c>
      <c r="G3084">
        <v>1</v>
      </c>
    </row>
    <row r="3085" spans="1:7" ht="15.75" thickBot="1" x14ac:dyDescent="0.3">
      <c r="A3085" s="12" t="s">
        <v>45</v>
      </c>
      <c r="B3085" s="13">
        <v>45653</v>
      </c>
      <c r="C3085" s="14">
        <v>19.149999999999999</v>
      </c>
      <c r="D3085" s="14">
        <v>19.39</v>
      </c>
      <c r="E3085" s="14">
        <v>19.09</v>
      </c>
      <c r="F3085">
        <v>0</v>
      </c>
      <c r="G3085">
        <v>1</v>
      </c>
    </row>
    <row r="3086" spans="1:7" ht="15.75" thickBot="1" x14ac:dyDescent="0.3">
      <c r="A3086" s="12" t="s">
        <v>45</v>
      </c>
      <c r="B3086" s="13">
        <v>45656</v>
      </c>
      <c r="C3086" s="14">
        <v>19.149999999999999</v>
      </c>
      <c r="D3086" s="14">
        <v>19.36</v>
      </c>
      <c r="E3086" s="14">
        <v>19.09</v>
      </c>
      <c r="F3086">
        <v>0</v>
      </c>
      <c r="G3086">
        <v>1</v>
      </c>
    </row>
    <row r="3087" spans="1:7" ht="15.75" thickBot="1" x14ac:dyDescent="0.3">
      <c r="A3087" s="12" t="s">
        <v>45</v>
      </c>
      <c r="B3087" s="13">
        <v>45657</v>
      </c>
      <c r="C3087" s="14">
        <v>19.149999999999999</v>
      </c>
      <c r="D3087" s="14">
        <v>19.329999999999998</v>
      </c>
      <c r="E3087" s="14">
        <v>19.100000000000001</v>
      </c>
      <c r="F3087">
        <v>0</v>
      </c>
      <c r="G3087">
        <v>1</v>
      </c>
    </row>
    <row r="3088" spans="1:7" ht="15.75" thickBot="1" x14ac:dyDescent="0.3">
      <c r="A3088" s="12" t="s">
        <v>45</v>
      </c>
      <c r="B3088" s="13">
        <v>45659</v>
      </c>
      <c r="C3088" s="14">
        <v>19.16</v>
      </c>
      <c r="D3088" s="14">
        <v>19.3</v>
      </c>
      <c r="E3088" s="14">
        <v>19.11</v>
      </c>
      <c r="F3088">
        <v>0</v>
      </c>
      <c r="G3088">
        <v>1</v>
      </c>
    </row>
    <row r="3089" spans="1:7" ht="15.75" thickBot="1" x14ac:dyDescent="0.3">
      <c r="A3089" s="12" t="s">
        <v>45</v>
      </c>
      <c r="B3089" s="13">
        <v>45660</v>
      </c>
      <c r="C3089" s="14">
        <v>19.12</v>
      </c>
      <c r="D3089" s="14">
        <v>19.28</v>
      </c>
      <c r="E3089" s="14">
        <v>19.11</v>
      </c>
      <c r="F3089">
        <v>0</v>
      </c>
      <c r="G3089">
        <v>1</v>
      </c>
    </row>
    <row r="3090" spans="1:7" ht="15.75" thickBot="1" x14ac:dyDescent="0.3">
      <c r="A3090" s="12" t="s">
        <v>45</v>
      </c>
      <c r="B3090" s="13">
        <v>45663</v>
      </c>
      <c r="C3090" s="14">
        <v>19.09</v>
      </c>
      <c r="D3090" s="14">
        <v>19.25</v>
      </c>
      <c r="E3090" s="14">
        <v>19.12</v>
      </c>
      <c r="F3090">
        <v>0</v>
      </c>
      <c r="G3090">
        <v>1</v>
      </c>
    </row>
    <row r="3091" spans="1:7" ht="15.75" thickBot="1" x14ac:dyDescent="0.3">
      <c r="A3091" s="12" t="s">
        <v>45</v>
      </c>
      <c r="B3091" s="13">
        <v>45664</v>
      </c>
      <c r="C3091" s="14">
        <v>19.059999999999999</v>
      </c>
      <c r="D3091" s="14">
        <v>19.22</v>
      </c>
      <c r="E3091" s="14">
        <v>19.12</v>
      </c>
      <c r="F3091">
        <v>0</v>
      </c>
      <c r="G3091">
        <v>1</v>
      </c>
    </row>
    <row r="3092" spans="1:7" ht="15.75" thickBot="1" x14ac:dyDescent="0.3">
      <c r="A3092" s="12" t="s">
        <v>45</v>
      </c>
      <c r="B3092" s="13">
        <v>45665</v>
      </c>
      <c r="C3092" s="14">
        <v>19.04</v>
      </c>
      <c r="D3092" s="14">
        <v>19.2</v>
      </c>
      <c r="E3092" s="14">
        <v>19.13</v>
      </c>
      <c r="F3092">
        <v>0</v>
      </c>
      <c r="G3092">
        <v>1</v>
      </c>
    </row>
    <row r="3093" spans="1:7" ht="15.75" thickBot="1" x14ac:dyDescent="0.3">
      <c r="A3093" s="12" t="s">
        <v>45</v>
      </c>
      <c r="B3093" s="13">
        <v>45666</v>
      </c>
      <c r="C3093" s="14">
        <v>19.010000000000002</v>
      </c>
      <c r="D3093" s="14">
        <v>19.170000000000002</v>
      </c>
      <c r="E3093" s="14">
        <v>19.13</v>
      </c>
      <c r="F3093">
        <v>0</v>
      </c>
      <c r="G3093">
        <v>1</v>
      </c>
    </row>
    <row r="3094" spans="1:7" ht="15.75" thickBot="1" x14ac:dyDescent="0.3">
      <c r="A3094" s="12" t="s">
        <v>45</v>
      </c>
      <c r="B3094" s="13">
        <v>45667</v>
      </c>
      <c r="C3094" s="14">
        <v>18.97</v>
      </c>
      <c r="D3094" s="14">
        <v>19.13</v>
      </c>
      <c r="E3094" s="14">
        <v>19.13</v>
      </c>
      <c r="F3094">
        <v>0</v>
      </c>
      <c r="G3094">
        <v>0</v>
      </c>
    </row>
    <row r="3095" spans="1:7" ht="15.75" thickBot="1" x14ac:dyDescent="0.3">
      <c r="A3095" s="12" t="s">
        <v>45</v>
      </c>
      <c r="B3095" s="13">
        <v>45670</v>
      </c>
      <c r="C3095" s="14">
        <v>18.93</v>
      </c>
      <c r="D3095" s="14">
        <v>19.09</v>
      </c>
      <c r="E3095" s="14">
        <v>19.12</v>
      </c>
      <c r="F3095">
        <v>0</v>
      </c>
      <c r="G3095">
        <v>0</v>
      </c>
    </row>
    <row r="3096" spans="1:7" ht="15.75" thickBot="1" x14ac:dyDescent="0.3">
      <c r="A3096" s="12" t="s">
        <v>49</v>
      </c>
      <c r="B3096" s="13">
        <v>45517</v>
      </c>
      <c r="C3096" s="14">
        <v>18.670000000000002</v>
      </c>
      <c r="D3096" s="14">
        <v>20.11</v>
      </c>
      <c r="E3096" s="14">
        <v>22.68</v>
      </c>
      <c r="F3096">
        <v>0</v>
      </c>
      <c r="G3096">
        <v>0</v>
      </c>
    </row>
    <row r="3097" spans="1:7" ht="15.75" thickBot="1" x14ac:dyDescent="0.3">
      <c r="A3097" s="12" t="s">
        <v>49</v>
      </c>
      <c r="B3097" s="13">
        <v>45518</v>
      </c>
      <c r="C3097" s="14">
        <v>18.579999999999998</v>
      </c>
      <c r="D3097" s="14">
        <v>20.02</v>
      </c>
      <c r="E3097" s="14">
        <v>22.64</v>
      </c>
      <c r="F3097">
        <v>0</v>
      </c>
      <c r="G3097">
        <v>0</v>
      </c>
    </row>
    <row r="3098" spans="1:7" ht="15.75" thickBot="1" x14ac:dyDescent="0.3">
      <c r="A3098" s="12" t="s">
        <v>49</v>
      </c>
      <c r="B3098" s="13">
        <v>45519</v>
      </c>
      <c r="C3098" s="14">
        <v>18.46</v>
      </c>
      <c r="D3098" s="14">
        <v>19.93</v>
      </c>
      <c r="E3098" s="14">
        <v>22.61</v>
      </c>
      <c r="F3098">
        <v>0</v>
      </c>
      <c r="G3098">
        <v>0</v>
      </c>
    </row>
    <row r="3099" spans="1:7" ht="15.75" thickBot="1" x14ac:dyDescent="0.3">
      <c r="A3099" s="12" t="s">
        <v>49</v>
      </c>
      <c r="B3099" s="13">
        <v>45520</v>
      </c>
      <c r="C3099" s="14">
        <v>18.38</v>
      </c>
      <c r="D3099" s="14">
        <v>19.850000000000001</v>
      </c>
      <c r="E3099" s="14">
        <v>22.57</v>
      </c>
      <c r="F3099">
        <v>0</v>
      </c>
      <c r="G3099">
        <v>0</v>
      </c>
    </row>
    <row r="3100" spans="1:7" ht="15.75" thickBot="1" x14ac:dyDescent="0.3">
      <c r="A3100" s="12" t="s">
        <v>49</v>
      </c>
      <c r="B3100" s="13">
        <v>45523</v>
      </c>
      <c r="C3100" s="14">
        <v>18.29</v>
      </c>
      <c r="D3100" s="14">
        <v>19.77</v>
      </c>
      <c r="E3100" s="14">
        <v>22.54</v>
      </c>
      <c r="F3100">
        <v>0</v>
      </c>
      <c r="G3100">
        <v>0</v>
      </c>
    </row>
    <row r="3101" spans="1:7" ht="15.75" thickBot="1" x14ac:dyDescent="0.3">
      <c r="A3101" s="12" t="s">
        <v>49</v>
      </c>
      <c r="B3101" s="13">
        <v>45524</v>
      </c>
      <c r="C3101" s="14">
        <v>18.23</v>
      </c>
      <c r="D3101" s="14">
        <v>19.72</v>
      </c>
      <c r="E3101" s="14">
        <v>22.51</v>
      </c>
      <c r="F3101">
        <v>0</v>
      </c>
      <c r="G3101">
        <v>0</v>
      </c>
    </row>
    <row r="3102" spans="1:7" ht="15.75" thickBot="1" x14ac:dyDescent="0.3">
      <c r="A3102" s="12" t="s">
        <v>49</v>
      </c>
      <c r="B3102" s="13">
        <v>45525</v>
      </c>
      <c r="C3102" s="14">
        <v>18.170000000000002</v>
      </c>
      <c r="D3102" s="14">
        <v>19.66</v>
      </c>
      <c r="E3102" s="14">
        <v>22.48</v>
      </c>
      <c r="F3102">
        <v>0</v>
      </c>
      <c r="G3102">
        <v>0</v>
      </c>
    </row>
    <row r="3103" spans="1:7" ht="15.75" thickBot="1" x14ac:dyDescent="0.3">
      <c r="A3103" s="12" t="s">
        <v>49</v>
      </c>
      <c r="B3103" s="13">
        <v>45526</v>
      </c>
      <c r="C3103" s="14">
        <v>18.170000000000002</v>
      </c>
      <c r="D3103" s="14">
        <v>19.62</v>
      </c>
      <c r="E3103" s="14">
        <v>22.45</v>
      </c>
      <c r="F3103">
        <v>0</v>
      </c>
      <c r="G3103">
        <v>0</v>
      </c>
    </row>
    <row r="3104" spans="1:7" ht="15.75" thickBot="1" x14ac:dyDescent="0.3">
      <c r="A3104" s="12" t="s">
        <v>49</v>
      </c>
      <c r="B3104" s="13">
        <v>45527</v>
      </c>
      <c r="C3104" s="14">
        <v>18.170000000000002</v>
      </c>
      <c r="D3104" s="14">
        <v>19.579999999999998</v>
      </c>
      <c r="E3104" s="14">
        <v>22.43</v>
      </c>
      <c r="F3104">
        <v>0</v>
      </c>
      <c r="G3104">
        <v>0</v>
      </c>
    </row>
    <row r="3105" spans="1:7" ht="15.75" thickBot="1" x14ac:dyDescent="0.3">
      <c r="A3105" s="12" t="s">
        <v>49</v>
      </c>
      <c r="B3105" s="13">
        <v>45530</v>
      </c>
      <c r="C3105" s="14">
        <v>18.22</v>
      </c>
      <c r="D3105" s="14">
        <v>19.55</v>
      </c>
      <c r="E3105" s="14">
        <v>22.41</v>
      </c>
      <c r="F3105">
        <v>0</v>
      </c>
      <c r="G3105">
        <v>0</v>
      </c>
    </row>
    <row r="3106" spans="1:7" ht="15.75" thickBot="1" x14ac:dyDescent="0.3">
      <c r="A3106" s="12" t="s">
        <v>49</v>
      </c>
      <c r="B3106" s="13">
        <v>45531</v>
      </c>
      <c r="C3106" s="14">
        <v>18.28</v>
      </c>
      <c r="D3106" s="14">
        <v>19.53</v>
      </c>
      <c r="E3106" s="14">
        <v>22.39</v>
      </c>
      <c r="F3106">
        <v>0</v>
      </c>
      <c r="G3106">
        <v>0</v>
      </c>
    </row>
    <row r="3107" spans="1:7" ht="15.75" thickBot="1" x14ac:dyDescent="0.3">
      <c r="A3107" s="12" t="s">
        <v>49</v>
      </c>
      <c r="B3107" s="13">
        <v>45532</v>
      </c>
      <c r="C3107" s="14">
        <v>18.329999999999998</v>
      </c>
      <c r="D3107" s="14">
        <v>19.510000000000002</v>
      </c>
      <c r="E3107" s="14">
        <v>22.36</v>
      </c>
      <c r="F3107">
        <v>0</v>
      </c>
      <c r="G3107">
        <v>0</v>
      </c>
    </row>
    <row r="3108" spans="1:7" ht="15.75" thickBot="1" x14ac:dyDescent="0.3">
      <c r="A3108" s="12" t="s">
        <v>49</v>
      </c>
      <c r="B3108" s="13">
        <v>45533</v>
      </c>
      <c r="C3108" s="14">
        <v>18.38</v>
      </c>
      <c r="D3108" s="14">
        <v>19.489999999999998</v>
      </c>
      <c r="E3108" s="14">
        <v>22.33</v>
      </c>
      <c r="F3108">
        <v>0</v>
      </c>
      <c r="G3108">
        <v>0</v>
      </c>
    </row>
    <row r="3109" spans="1:7" ht="15.75" thickBot="1" x14ac:dyDescent="0.3">
      <c r="A3109" s="12" t="s">
        <v>49</v>
      </c>
      <c r="B3109" s="13">
        <v>45534</v>
      </c>
      <c r="C3109" s="14">
        <v>18.440000000000001</v>
      </c>
      <c r="D3109" s="14">
        <v>19.47</v>
      </c>
      <c r="E3109" s="14">
        <v>22.3</v>
      </c>
      <c r="F3109">
        <v>0</v>
      </c>
      <c r="G3109">
        <v>0</v>
      </c>
    </row>
    <row r="3110" spans="1:7" ht="15.75" thickBot="1" x14ac:dyDescent="0.3">
      <c r="A3110" s="12" t="s">
        <v>49</v>
      </c>
      <c r="B3110" s="13">
        <v>45539</v>
      </c>
      <c r="C3110" s="14">
        <v>18.59</v>
      </c>
      <c r="D3110" s="14">
        <v>19.47</v>
      </c>
      <c r="E3110" s="14">
        <v>22.27</v>
      </c>
      <c r="F3110">
        <v>0</v>
      </c>
      <c r="G3110">
        <v>0</v>
      </c>
    </row>
    <row r="3111" spans="1:7" ht="15.75" thickBot="1" x14ac:dyDescent="0.3">
      <c r="A3111" s="12" t="s">
        <v>49</v>
      </c>
      <c r="B3111" s="13">
        <v>45540</v>
      </c>
      <c r="C3111" s="14">
        <v>18.73</v>
      </c>
      <c r="D3111" s="14">
        <v>19.43</v>
      </c>
      <c r="E3111" s="14">
        <v>22.24</v>
      </c>
      <c r="F3111">
        <v>0</v>
      </c>
      <c r="G3111">
        <v>0</v>
      </c>
    </row>
    <row r="3112" spans="1:7" ht="15.75" thickBot="1" x14ac:dyDescent="0.3">
      <c r="A3112" s="12" t="s">
        <v>49</v>
      </c>
      <c r="B3112" s="13">
        <v>45541</v>
      </c>
      <c r="C3112" s="14">
        <v>18.829999999999998</v>
      </c>
      <c r="D3112" s="14">
        <v>19.420000000000002</v>
      </c>
      <c r="E3112" s="14">
        <v>22.22</v>
      </c>
      <c r="F3112">
        <v>0</v>
      </c>
      <c r="G3112">
        <v>0</v>
      </c>
    </row>
    <row r="3113" spans="1:7" ht="15.75" thickBot="1" x14ac:dyDescent="0.3">
      <c r="A3113" s="12" t="s">
        <v>49</v>
      </c>
      <c r="B3113" s="13">
        <v>45544</v>
      </c>
      <c r="C3113" s="14">
        <v>18.95</v>
      </c>
      <c r="D3113" s="14">
        <v>19.41</v>
      </c>
      <c r="E3113" s="14">
        <v>22.19</v>
      </c>
      <c r="F3113">
        <v>0</v>
      </c>
      <c r="G3113">
        <v>0</v>
      </c>
    </row>
    <row r="3114" spans="1:7" ht="15.75" thickBot="1" x14ac:dyDescent="0.3">
      <c r="A3114" s="12" t="s">
        <v>49</v>
      </c>
      <c r="B3114" s="13">
        <v>45545</v>
      </c>
      <c r="C3114" s="14">
        <v>19.04</v>
      </c>
      <c r="D3114" s="14">
        <v>19.39</v>
      </c>
      <c r="E3114" s="14">
        <v>22.17</v>
      </c>
      <c r="F3114">
        <v>0</v>
      </c>
      <c r="G3114">
        <v>0</v>
      </c>
    </row>
    <row r="3115" spans="1:7" ht="15.75" thickBot="1" x14ac:dyDescent="0.3">
      <c r="A3115" s="12" t="s">
        <v>49</v>
      </c>
      <c r="B3115" s="13">
        <v>45546</v>
      </c>
      <c r="C3115" s="14">
        <v>19.12</v>
      </c>
      <c r="D3115" s="14">
        <v>19.329999999999998</v>
      </c>
      <c r="E3115" s="14">
        <v>22.14</v>
      </c>
      <c r="F3115">
        <v>0</v>
      </c>
      <c r="G3115">
        <v>0</v>
      </c>
    </row>
    <row r="3116" spans="1:7" ht="15.75" thickBot="1" x14ac:dyDescent="0.3">
      <c r="A3116" s="12" t="s">
        <v>49</v>
      </c>
      <c r="B3116" s="13">
        <v>45547</v>
      </c>
      <c r="C3116" s="14">
        <v>19.2</v>
      </c>
      <c r="D3116" s="14">
        <v>19.28</v>
      </c>
      <c r="E3116" s="14">
        <v>22.12</v>
      </c>
      <c r="F3116">
        <v>0</v>
      </c>
      <c r="G3116">
        <v>0</v>
      </c>
    </row>
    <row r="3117" spans="1:7" ht="15.75" thickBot="1" x14ac:dyDescent="0.3">
      <c r="A3117" s="12" t="s">
        <v>49</v>
      </c>
      <c r="B3117" s="13">
        <v>45548</v>
      </c>
      <c r="C3117" s="14">
        <v>19.260000000000002</v>
      </c>
      <c r="D3117" s="14">
        <v>19.239999999999998</v>
      </c>
      <c r="E3117" s="14">
        <v>22.09</v>
      </c>
      <c r="F3117">
        <v>0</v>
      </c>
      <c r="G3117">
        <v>0</v>
      </c>
    </row>
    <row r="3118" spans="1:7" ht="15.75" thickBot="1" x14ac:dyDescent="0.3">
      <c r="A3118" s="12" t="s">
        <v>49</v>
      </c>
      <c r="B3118" s="13">
        <v>45551</v>
      </c>
      <c r="C3118" s="14">
        <v>19.32</v>
      </c>
      <c r="D3118" s="14">
        <v>19.190000000000001</v>
      </c>
      <c r="E3118" s="14">
        <v>22.07</v>
      </c>
      <c r="F3118">
        <v>0</v>
      </c>
      <c r="G3118">
        <v>0</v>
      </c>
    </row>
    <row r="3119" spans="1:7" ht="15.75" thickBot="1" x14ac:dyDescent="0.3">
      <c r="A3119" s="12" t="s">
        <v>49</v>
      </c>
      <c r="B3119" s="13">
        <v>45552</v>
      </c>
      <c r="C3119" s="14">
        <v>19.38</v>
      </c>
      <c r="D3119" s="14">
        <v>19.170000000000002</v>
      </c>
      <c r="E3119" s="14">
        <v>22.06</v>
      </c>
      <c r="F3119">
        <v>0</v>
      </c>
      <c r="G3119">
        <v>0</v>
      </c>
    </row>
    <row r="3120" spans="1:7" ht="15.75" thickBot="1" x14ac:dyDescent="0.3">
      <c r="A3120" s="12" t="s">
        <v>49</v>
      </c>
      <c r="B3120" s="13">
        <v>45553</v>
      </c>
      <c r="C3120" s="14">
        <v>19.420000000000002</v>
      </c>
      <c r="D3120" s="14">
        <v>19.14</v>
      </c>
      <c r="E3120" s="14">
        <v>22.04</v>
      </c>
      <c r="F3120">
        <v>0</v>
      </c>
      <c r="G3120">
        <v>0</v>
      </c>
    </row>
    <row r="3121" spans="1:7" ht="15.75" thickBot="1" x14ac:dyDescent="0.3">
      <c r="A3121" s="12" t="s">
        <v>49</v>
      </c>
      <c r="B3121" s="13">
        <v>45554</v>
      </c>
      <c r="C3121" s="14">
        <v>19.45</v>
      </c>
      <c r="D3121" s="14">
        <v>19.12</v>
      </c>
      <c r="E3121" s="14">
        <v>22.02</v>
      </c>
      <c r="F3121">
        <v>0</v>
      </c>
      <c r="G3121">
        <v>0</v>
      </c>
    </row>
    <row r="3122" spans="1:7" ht="15.75" thickBot="1" x14ac:dyDescent="0.3">
      <c r="A3122" s="12" t="s">
        <v>49</v>
      </c>
      <c r="B3122" s="13">
        <v>45555</v>
      </c>
      <c r="C3122" s="14">
        <v>19.48</v>
      </c>
      <c r="D3122" s="14">
        <v>19.100000000000001</v>
      </c>
      <c r="E3122" s="14">
        <v>22</v>
      </c>
      <c r="F3122">
        <v>0</v>
      </c>
      <c r="G3122">
        <v>0</v>
      </c>
    </row>
    <row r="3123" spans="1:7" ht="15.75" thickBot="1" x14ac:dyDescent="0.3">
      <c r="A3123" s="12" t="s">
        <v>49</v>
      </c>
      <c r="B3123" s="13">
        <v>45558</v>
      </c>
      <c r="C3123" s="14">
        <v>19.45</v>
      </c>
      <c r="D3123" s="14">
        <v>19.07</v>
      </c>
      <c r="E3123" s="14">
        <v>21.98</v>
      </c>
      <c r="F3123">
        <v>0</v>
      </c>
      <c r="G3123">
        <v>0</v>
      </c>
    </row>
    <row r="3124" spans="1:7" ht="15.75" thickBot="1" x14ac:dyDescent="0.3">
      <c r="A3124" s="12" t="s">
        <v>49</v>
      </c>
      <c r="B3124" s="13">
        <v>45559</v>
      </c>
      <c r="C3124" s="14">
        <v>19.420000000000002</v>
      </c>
      <c r="D3124" s="14">
        <v>19.03</v>
      </c>
      <c r="E3124" s="14">
        <v>21.95</v>
      </c>
      <c r="F3124">
        <v>0</v>
      </c>
      <c r="G3124">
        <v>0</v>
      </c>
    </row>
    <row r="3125" spans="1:7" x14ac:dyDescent="0.25">
      <c r="A3125" t="s">
        <v>49</v>
      </c>
      <c r="B3125" s="1">
        <v>45560</v>
      </c>
      <c r="C3125">
        <v>19.39</v>
      </c>
      <c r="D3125">
        <v>19.010000000000002</v>
      </c>
      <c r="E3125">
        <v>21.91</v>
      </c>
      <c r="F3125">
        <v>0</v>
      </c>
      <c r="G3125">
        <v>0</v>
      </c>
    </row>
    <row r="3126" spans="1:7" x14ac:dyDescent="0.25">
      <c r="A3126" t="s">
        <v>49</v>
      </c>
      <c r="B3126" s="1">
        <v>45561</v>
      </c>
      <c r="C3126">
        <v>19.34</v>
      </c>
      <c r="D3126">
        <v>18.989999999999998</v>
      </c>
      <c r="E3126">
        <v>21.86</v>
      </c>
      <c r="F3126">
        <v>0</v>
      </c>
      <c r="G3126">
        <v>0</v>
      </c>
    </row>
    <row r="3127" spans="1:7" x14ac:dyDescent="0.25">
      <c r="A3127" t="s">
        <v>49</v>
      </c>
      <c r="B3127" s="1">
        <v>45562</v>
      </c>
      <c r="C3127">
        <v>19.34</v>
      </c>
      <c r="D3127">
        <v>18.98</v>
      </c>
      <c r="E3127">
        <v>21.81</v>
      </c>
      <c r="F3127">
        <v>0</v>
      </c>
      <c r="G3127">
        <v>0</v>
      </c>
    </row>
    <row r="3128" spans="1:7" x14ac:dyDescent="0.25">
      <c r="A3128" t="s">
        <v>49</v>
      </c>
      <c r="B3128" s="1">
        <v>45565</v>
      </c>
      <c r="C3128">
        <v>19.329999999999998</v>
      </c>
      <c r="D3128">
        <v>18.96</v>
      </c>
      <c r="E3128">
        <v>21.77</v>
      </c>
      <c r="F3128">
        <v>0</v>
      </c>
      <c r="G3128">
        <v>0</v>
      </c>
    </row>
    <row r="3129" spans="1:7" x14ac:dyDescent="0.25">
      <c r="A3129" t="s">
        <v>49</v>
      </c>
      <c r="B3129" s="1">
        <v>45566</v>
      </c>
      <c r="C3129">
        <v>19.34</v>
      </c>
      <c r="D3129">
        <v>18.95</v>
      </c>
      <c r="E3129">
        <v>21.73</v>
      </c>
      <c r="F3129">
        <v>0</v>
      </c>
      <c r="G3129">
        <v>0</v>
      </c>
    </row>
    <row r="3130" spans="1:7" x14ac:dyDescent="0.25">
      <c r="A3130" t="s">
        <v>49</v>
      </c>
      <c r="B3130" s="1">
        <v>45567</v>
      </c>
      <c r="C3130">
        <v>19.32</v>
      </c>
      <c r="D3130">
        <v>18.93</v>
      </c>
      <c r="E3130">
        <v>21.68</v>
      </c>
      <c r="F3130">
        <v>0</v>
      </c>
      <c r="G3130">
        <v>0</v>
      </c>
    </row>
    <row r="3131" spans="1:7" x14ac:dyDescent="0.25">
      <c r="A3131" t="s">
        <v>49</v>
      </c>
      <c r="B3131" s="1">
        <v>45568</v>
      </c>
      <c r="C3131">
        <v>19.260000000000002</v>
      </c>
      <c r="D3131">
        <v>18.899999999999999</v>
      </c>
      <c r="E3131">
        <v>21.62</v>
      </c>
      <c r="F3131">
        <v>0</v>
      </c>
      <c r="G3131">
        <v>0</v>
      </c>
    </row>
    <row r="3132" spans="1:7" x14ac:dyDescent="0.25">
      <c r="A3132" t="s">
        <v>49</v>
      </c>
      <c r="B3132" s="1">
        <v>45569</v>
      </c>
      <c r="C3132">
        <v>19.170000000000002</v>
      </c>
      <c r="D3132">
        <v>18.87</v>
      </c>
      <c r="E3132">
        <v>21.56</v>
      </c>
      <c r="F3132">
        <v>0</v>
      </c>
      <c r="G3132">
        <v>0</v>
      </c>
    </row>
    <row r="3133" spans="1:7" x14ac:dyDescent="0.25">
      <c r="A3133" t="s">
        <v>49</v>
      </c>
      <c r="B3133" s="1">
        <v>45572</v>
      </c>
      <c r="C3133">
        <v>19.079999999999998</v>
      </c>
      <c r="D3133">
        <v>18.84</v>
      </c>
      <c r="E3133">
        <v>21.51</v>
      </c>
      <c r="F3133">
        <v>0</v>
      </c>
      <c r="G3133">
        <v>0</v>
      </c>
    </row>
    <row r="3134" spans="1:7" x14ac:dyDescent="0.25">
      <c r="A3134" t="s">
        <v>49</v>
      </c>
      <c r="B3134" s="1">
        <v>45573</v>
      </c>
      <c r="C3134">
        <v>19.04</v>
      </c>
      <c r="D3134">
        <v>18.82</v>
      </c>
      <c r="E3134">
        <v>21.45</v>
      </c>
      <c r="F3134">
        <v>0</v>
      </c>
      <c r="G3134">
        <v>0</v>
      </c>
    </row>
    <row r="3135" spans="1:7" x14ac:dyDescent="0.25">
      <c r="A3135" t="s">
        <v>49</v>
      </c>
      <c r="B3135" s="1">
        <v>45574</v>
      </c>
      <c r="C3135">
        <v>19.010000000000002</v>
      </c>
      <c r="D3135">
        <v>18.809999999999999</v>
      </c>
      <c r="E3135">
        <v>21.4</v>
      </c>
      <c r="F3135">
        <v>0</v>
      </c>
      <c r="G3135">
        <v>0</v>
      </c>
    </row>
    <row r="3136" spans="1:7" x14ac:dyDescent="0.25">
      <c r="A3136" t="s">
        <v>49</v>
      </c>
      <c r="B3136" s="1">
        <v>45575</v>
      </c>
      <c r="C3136">
        <v>18.98</v>
      </c>
      <c r="D3136">
        <v>18.8</v>
      </c>
      <c r="E3136">
        <v>21.35</v>
      </c>
      <c r="F3136">
        <v>0</v>
      </c>
      <c r="G3136">
        <v>0</v>
      </c>
    </row>
    <row r="3137" spans="1:7" x14ac:dyDescent="0.25">
      <c r="A3137" t="s">
        <v>49</v>
      </c>
      <c r="B3137" s="1">
        <v>45576</v>
      </c>
      <c r="C3137">
        <v>18.97</v>
      </c>
      <c r="D3137">
        <v>18.809999999999999</v>
      </c>
      <c r="E3137">
        <v>21.3</v>
      </c>
      <c r="F3137">
        <v>0</v>
      </c>
      <c r="G3137">
        <v>0</v>
      </c>
    </row>
    <row r="3138" spans="1:7" x14ac:dyDescent="0.25">
      <c r="A3138" t="s">
        <v>49</v>
      </c>
      <c r="B3138" s="1">
        <v>45579</v>
      </c>
      <c r="C3138">
        <v>18.98</v>
      </c>
      <c r="D3138">
        <v>18.829999999999998</v>
      </c>
      <c r="E3138">
        <v>21.26</v>
      </c>
      <c r="F3138">
        <v>0</v>
      </c>
      <c r="G3138">
        <v>0</v>
      </c>
    </row>
    <row r="3139" spans="1:7" x14ac:dyDescent="0.25">
      <c r="A3139" t="s">
        <v>49</v>
      </c>
      <c r="B3139" s="1">
        <v>45580</v>
      </c>
      <c r="C3139">
        <v>18.95</v>
      </c>
      <c r="D3139">
        <v>18.850000000000001</v>
      </c>
      <c r="E3139">
        <v>21.22</v>
      </c>
      <c r="F3139">
        <v>0</v>
      </c>
      <c r="G3139">
        <v>0</v>
      </c>
    </row>
    <row r="3140" spans="1:7" x14ac:dyDescent="0.25">
      <c r="A3140" t="s">
        <v>49</v>
      </c>
      <c r="B3140" s="1">
        <v>45581</v>
      </c>
      <c r="C3140">
        <v>18.920000000000002</v>
      </c>
      <c r="D3140">
        <v>18.89</v>
      </c>
      <c r="E3140">
        <v>21.18</v>
      </c>
      <c r="F3140">
        <v>0</v>
      </c>
      <c r="G3140">
        <v>0</v>
      </c>
    </row>
    <row r="3141" spans="1:7" x14ac:dyDescent="0.25">
      <c r="A3141" t="s">
        <v>49</v>
      </c>
      <c r="B3141" s="1">
        <v>45582</v>
      </c>
      <c r="C3141">
        <v>18.89</v>
      </c>
      <c r="D3141">
        <v>18.920000000000002</v>
      </c>
      <c r="E3141">
        <v>21.13</v>
      </c>
      <c r="F3141">
        <v>0</v>
      </c>
      <c r="G3141">
        <v>0</v>
      </c>
    </row>
    <row r="3142" spans="1:7" x14ac:dyDescent="0.25">
      <c r="A3142" t="s">
        <v>49</v>
      </c>
      <c r="B3142" s="1">
        <v>45583</v>
      </c>
      <c r="C3142">
        <v>18.850000000000001</v>
      </c>
      <c r="D3142">
        <v>18.93</v>
      </c>
      <c r="E3142">
        <v>21.08</v>
      </c>
      <c r="F3142">
        <v>0</v>
      </c>
      <c r="G3142">
        <v>0</v>
      </c>
    </row>
    <row r="3143" spans="1:7" x14ac:dyDescent="0.25">
      <c r="A3143" t="s">
        <v>49</v>
      </c>
      <c r="B3143" s="1">
        <v>45586</v>
      </c>
      <c r="C3143">
        <v>18.86</v>
      </c>
      <c r="D3143">
        <v>18.96</v>
      </c>
      <c r="E3143">
        <v>21.04</v>
      </c>
      <c r="F3143">
        <v>0</v>
      </c>
      <c r="G3143">
        <v>0</v>
      </c>
    </row>
    <row r="3144" spans="1:7" x14ac:dyDescent="0.25">
      <c r="A3144" t="s">
        <v>49</v>
      </c>
      <c r="B3144" s="1">
        <v>45587</v>
      </c>
      <c r="C3144">
        <v>18.829999999999998</v>
      </c>
      <c r="D3144">
        <v>18.989999999999998</v>
      </c>
      <c r="E3144">
        <v>20.98</v>
      </c>
      <c r="F3144">
        <v>0</v>
      </c>
      <c r="G3144">
        <v>0</v>
      </c>
    </row>
    <row r="3145" spans="1:7" x14ac:dyDescent="0.25">
      <c r="A3145" t="s">
        <v>49</v>
      </c>
      <c r="B3145" s="1">
        <v>45588</v>
      </c>
      <c r="C3145">
        <v>18.809999999999999</v>
      </c>
      <c r="D3145">
        <v>19.010000000000002</v>
      </c>
      <c r="E3145">
        <v>20.92</v>
      </c>
      <c r="F3145">
        <v>0</v>
      </c>
      <c r="G3145">
        <v>0</v>
      </c>
    </row>
    <row r="3146" spans="1:7" x14ac:dyDescent="0.25">
      <c r="A3146" t="s">
        <v>49</v>
      </c>
      <c r="B3146" s="1">
        <v>45589</v>
      </c>
      <c r="C3146">
        <v>18.760000000000002</v>
      </c>
      <c r="D3146">
        <v>19.02</v>
      </c>
      <c r="E3146">
        <v>20.87</v>
      </c>
      <c r="F3146">
        <v>0</v>
      </c>
      <c r="G3146">
        <v>0</v>
      </c>
    </row>
    <row r="3147" spans="1:7" x14ac:dyDescent="0.25">
      <c r="A3147" t="s">
        <v>49</v>
      </c>
      <c r="B3147" s="1">
        <v>45590</v>
      </c>
      <c r="C3147">
        <v>18.7</v>
      </c>
      <c r="D3147">
        <v>19.03</v>
      </c>
      <c r="E3147">
        <v>20.81</v>
      </c>
      <c r="F3147">
        <v>0</v>
      </c>
      <c r="G3147">
        <v>0</v>
      </c>
    </row>
    <row r="3148" spans="1:7" x14ac:dyDescent="0.25">
      <c r="A3148" t="s">
        <v>49</v>
      </c>
      <c r="B3148" s="1">
        <v>45593</v>
      </c>
      <c r="C3148">
        <v>18.649999999999999</v>
      </c>
      <c r="D3148">
        <v>19.03</v>
      </c>
      <c r="E3148">
        <v>20.75</v>
      </c>
      <c r="F3148">
        <v>0</v>
      </c>
      <c r="G3148">
        <v>0</v>
      </c>
    </row>
    <row r="3149" spans="1:7" x14ac:dyDescent="0.25">
      <c r="A3149" t="s">
        <v>49</v>
      </c>
      <c r="B3149" s="1">
        <v>45594</v>
      </c>
      <c r="C3149">
        <v>18.579999999999998</v>
      </c>
      <c r="D3149">
        <v>19.03</v>
      </c>
      <c r="E3149">
        <v>20.7</v>
      </c>
      <c r="F3149">
        <v>0</v>
      </c>
      <c r="G3149">
        <v>0</v>
      </c>
    </row>
    <row r="3150" spans="1:7" x14ac:dyDescent="0.25">
      <c r="A3150" t="s">
        <v>49</v>
      </c>
      <c r="B3150" s="1">
        <v>45595</v>
      </c>
      <c r="C3150">
        <v>18.54</v>
      </c>
      <c r="D3150">
        <v>19.03</v>
      </c>
      <c r="E3150">
        <v>20.64</v>
      </c>
      <c r="F3150">
        <v>0</v>
      </c>
      <c r="G3150">
        <v>0</v>
      </c>
    </row>
    <row r="3151" spans="1:7" x14ac:dyDescent="0.25">
      <c r="A3151" t="s">
        <v>49</v>
      </c>
      <c r="B3151" s="1">
        <v>45596</v>
      </c>
      <c r="C3151">
        <v>18.5</v>
      </c>
      <c r="D3151">
        <v>19.010000000000002</v>
      </c>
      <c r="E3151">
        <v>20.59</v>
      </c>
      <c r="F3151">
        <v>0</v>
      </c>
      <c r="G3151">
        <v>0</v>
      </c>
    </row>
    <row r="3152" spans="1:7" x14ac:dyDescent="0.25">
      <c r="A3152" t="s">
        <v>49</v>
      </c>
      <c r="B3152" s="1">
        <v>45597</v>
      </c>
      <c r="C3152">
        <v>18.47</v>
      </c>
      <c r="D3152">
        <v>18.989999999999998</v>
      </c>
      <c r="E3152">
        <v>20.54</v>
      </c>
      <c r="F3152">
        <v>0</v>
      </c>
      <c r="G3152">
        <v>0</v>
      </c>
    </row>
    <row r="3153" spans="1:7" x14ac:dyDescent="0.25">
      <c r="A3153" t="s">
        <v>49</v>
      </c>
      <c r="B3153" s="1">
        <v>45600</v>
      </c>
      <c r="C3153">
        <v>18.440000000000001</v>
      </c>
      <c r="D3153">
        <v>18.95</v>
      </c>
      <c r="E3153">
        <v>20.48</v>
      </c>
      <c r="F3153">
        <v>0</v>
      </c>
      <c r="G3153">
        <v>0</v>
      </c>
    </row>
    <row r="3154" spans="1:7" x14ac:dyDescent="0.25">
      <c r="A3154" t="s">
        <v>49</v>
      </c>
      <c r="B3154" s="1">
        <v>45601</v>
      </c>
      <c r="C3154">
        <v>18.41</v>
      </c>
      <c r="D3154">
        <v>18.91</v>
      </c>
      <c r="E3154">
        <v>20.43</v>
      </c>
      <c r="F3154">
        <v>0</v>
      </c>
      <c r="G3154">
        <v>0</v>
      </c>
    </row>
    <row r="3155" spans="1:7" x14ac:dyDescent="0.25">
      <c r="A3155" t="s">
        <v>49</v>
      </c>
      <c r="B3155" s="1">
        <v>45602</v>
      </c>
      <c r="C3155">
        <v>18.39</v>
      </c>
      <c r="D3155">
        <v>18.88</v>
      </c>
      <c r="E3155">
        <v>20.38</v>
      </c>
      <c r="F3155">
        <v>0</v>
      </c>
      <c r="G3155">
        <v>0</v>
      </c>
    </row>
    <row r="3156" spans="1:7" x14ac:dyDescent="0.25">
      <c r="A3156" t="s">
        <v>49</v>
      </c>
      <c r="B3156" s="1">
        <v>45603</v>
      </c>
      <c r="C3156">
        <v>18.37</v>
      </c>
      <c r="D3156">
        <v>18.84</v>
      </c>
      <c r="E3156">
        <v>20.329999999999998</v>
      </c>
      <c r="F3156">
        <v>0</v>
      </c>
      <c r="G3156">
        <v>0</v>
      </c>
    </row>
    <row r="3157" spans="1:7" x14ac:dyDescent="0.25">
      <c r="A3157" t="s">
        <v>49</v>
      </c>
      <c r="B3157" s="1">
        <v>45604</v>
      </c>
      <c r="C3157">
        <v>18.32</v>
      </c>
      <c r="D3157">
        <v>18.809999999999999</v>
      </c>
      <c r="E3157">
        <v>20.28</v>
      </c>
      <c r="F3157">
        <v>0</v>
      </c>
      <c r="G3157">
        <v>0</v>
      </c>
    </row>
    <row r="3158" spans="1:7" x14ac:dyDescent="0.25">
      <c r="A3158" t="s">
        <v>49</v>
      </c>
      <c r="B3158" s="1">
        <v>45607</v>
      </c>
      <c r="C3158">
        <v>18.260000000000002</v>
      </c>
      <c r="D3158">
        <v>18.78</v>
      </c>
      <c r="E3158">
        <v>20.239999999999998</v>
      </c>
      <c r="F3158">
        <v>0</v>
      </c>
      <c r="G3158">
        <v>0</v>
      </c>
    </row>
    <row r="3159" spans="1:7" x14ac:dyDescent="0.25">
      <c r="A3159" t="s">
        <v>49</v>
      </c>
      <c r="B3159" s="1">
        <v>45608</v>
      </c>
      <c r="C3159">
        <v>18.22</v>
      </c>
      <c r="D3159">
        <v>18.760000000000002</v>
      </c>
      <c r="E3159">
        <v>20.2</v>
      </c>
      <c r="F3159">
        <v>0</v>
      </c>
      <c r="G3159">
        <v>0</v>
      </c>
    </row>
    <row r="3160" spans="1:7" x14ac:dyDescent="0.25">
      <c r="A3160" t="s">
        <v>49</v>
      </c>
      <c r="B3160" s="1">
        <v>45609</v>
      </c>
      <c r="C3160">
        <v>18.190000000000001</v>
      </c>
      <c r="D3160">
        <v>18.73</v>
      </c>
      <c r="E3160">
        <v>20.16</v>
      </c>
      <c r="F3160">
        <v>0</v>
      </c>
      <c r="G3160">
        <v>0</v>
      </c>
    </row>
    <row r="3161" spans="1:7" x14ac:dyDescent="0.25">
      <c r="A3161" t="s">
        <v>49</v>
      </c>
      <c r="B3161" s="1">
        <v>45610</v>
      </c>
      <c r="C3161">
        <v>18.16</v>
      </c>
      <c r="D3161">
        <v>18.690000000000001</v>
      </c>
      <c r="E3161">
        <v>20.12</v>
      </c>
      <c r="F3161">
        <v>0</v>
      </c>
      <c r="G3161">
        <v>0</v>
      </c>
    </row>
    <row r="3162" spans="1:7" x14ac:dyDescent="0.25">
      <c r="A3162" t="s">
        <v>49</v>
      </c>
      <c r="B3162" s="1">
        <v>45611</v>
      </c>
      <c r="C3162">
        <v>18.13</v>
      </c>
      <c r="D3162">
        <v>18.66</v>
      </c>
      <c r="E3162">
        <v>20.079999999999998</v>
      </c>
      <c r="F3162">
        <v>0</v>
      </c>
      <c r="G3162">
        <v>0</v>
      </c>
    </row>
    <row r="3163" spans="1:7" x14ac:dyDescent="0.25">
      <c r="A3163" t="s">
        <v>49</v>
      </c>
      <c r="B3163" s="1">
        <v>45614</v>
      </c>
      <c r="C3163">
        <v>18.079999999999998</v>
      </c>
      <c r="D3163">
        <v>18.61</v>
      </c>
      <c r="E3163">
        <v>20.04</v>
      </c>
      <c r="F3163">
        <v>0</v>
      </c>
      <c r="G3163">
        <v>0</v>
      </c>
    </row>
    <row r="3164" spans="1:7" x14ac:dyDescent="0.25">
      <c r="A3164" t="s">
        <v>49</v>
      </c>
      <c r="B3164" s="1">
        <v>45615</v>
      </c>
      <c r="C3164">
        <v>18.05</v>
      </c>
      <c r="D3164">
        <v>18.59</v>
      </c>
      <c r="E3164">
        <v>20.010000000000002</v>
      </c>
      <c r="F3164">
        <v>0</v>
      </c>
      <c r="G3164">
        <v>0</v>
      </c>
    </row>
    <row r="3165" spans="1:7" x14ac:dyDescent="0.25">
      <c r="A3165" t="s">
        <v>49</v>
      </c>
      <c r="B3165" s="1">
        <v>45616</v>
      </c>
      <c r="C3165">
        <v>18.010000000000002</v>
      </c>
      <c r="D3165">
        <v>18.57</v>
      </c>
      <c r="E3165">
        <v>19.98</v>
      </c>
      <c r="F3165">
        <v>0</v>
      </c>
      <c r="G3165">
        <v>0</v>
      </c>
    </row>
    <row r="3166" spans="1:7" x14ac:dyDescent="0.25">
      <c r="A3166" t="s">
        <v>49</v>
      </c>
      <c r="B3166" s="1">
        <v>45617</v>
      </c>
      <c r="C3166">
        <v>18.010000000000002</v>
      </c>
      <c r="D3166">
        <v>18.55</v>
      </c>
      <c r="E3166">
        <v>19.96</v>
      </c>
      <c r="F3166">
        <v>0</v>
      </c>
      <c r="G3166">
        <v>0</v>
      </c>
    </row>
    <row r="3167" spans="1:7" x14ac:dyDescent="0.25">
      <c r="A3167" t="s">
        <v>49</v>
      </c>
      <c r="B3167" s="1">
        <v>45618</v>
      </c>
      <c r="C3167">
        <v>18.010000000000002</v>
      </c>
      <c r="D3167">
        <v>18.52</v>
      </c>
      <c r="E3167">
        <v>19.93</v>
      </c>
      <c r="F3167">
        <v>0</v>
      </c>
      <c r="G3167">
        <v>0</v>
      </c>
    </row>
    <row r="3168" spans="1:7" x14ac:dyDescent="0.25">
      <c r="A3168" t="s">
        <v>49</v>
      </c>
      <c r="B3168" s="1">
        <v>45621</v>
      </c>
      <c r="C3168">
        <v>18.010000000000002</v>
      </c>
      <c r="D3168">
        <v>18.510000000000002</v>
      </c>
      <c r="E3168">
        <v>19.91</v>
      </c>
      <c r="F3168">
        <v>0</v>
      </c>
      <c r="G3168">
        <v>0</v>
      </c>
    </row>
    <row r="3169" spans="1:7" x14ac:dyDescent="0.25">
      <c r="A3169" t="s">
        <v>49</v>
      </c>
      <c r="B3169" s="1">
        <v>45622</v>
      </c>
      <c r="C3169">
        <v>18.02</v>
      </c>
      <c r="D3169">
        <v>18.489999999999998</v>
      </c>
      <c r="E3169">
        <v>19.88</v>
      </c>
      <c r="F3169">
        <v>0</v>
      </c>
      <c r="G3169">
        <v>0</v>
      </c>
    </row>
    <row r="3170" spans="1:7" x14ac:dyDescent="0.25">
      <c r="A3170" t="s">
        <v>49</v>
      </c>
      <c r="B3170" s="1">
        <v>45623</v>
      </c>
      <c r="C3170">
        <v>18.02</v>
      </c>
      <c r="D3170">
        <v>18.47</v>
      </c>
      <c r="E3170">
        <v>19.850000000000001</v>
      </c>
      <c r="F3170">
        <v>0</v>
      </c>
      <c r="G3170">
        <v>0</v>
      </c>
    </row>
    <row r="3171" spans="1:7" x14ac:dyDescent="0.25">
      <c r="A3171" t="s">
        <v>49</v>
      </c>
      <c r="B3171" s="1">
        <v>45624</v>
      </c>
      <c r="C3171">
        <v>18.02</v>
      </c>
      <c r="D3171">
        <v>18.440000000000001</v>
      </c>
      <c r="E3171">
        <v>19.82</v>
      </c>
      <c r="F3171">
        <v>0</v>
      </c>
      <c r="G3171">
        <v>0</v>
      </c>
    </row>
    <row r="3172" spans="1:7" x14ac:dyDescent="0.25">
      <c r="A3172" t="s">
        <v>49</v>
      </c>
      <c r="B3172" s="1">
        <v>45625</v>
      </c>
      <c r="C3172">
        <v>18.03</v>
      </c>
      <c r="D3172">
        <v>18.41</v>
      </c>
      <c r="E3172">
        <v>19.79</v>
      </c>
      <c r="F3172">
        <v>0</v>
      </c>
      <c r="G3172">
        <v>0</v>
      </c>
    </row>
    <row r="3173" spans="1:7" x14ac:dyDescent="0.25">
      <c r="A3173" t="s">
        <v>49</v>
      </c>
      <c r="B3173" s="1">
        <v>45628</v>
      </c>
      <c r="C3173">
        <v>18.04</v>
      </c>
      <c r="D3173">
        <v>18.39</v>
      </c>
      <c r="E3173">
        <v>19.760000000000002</v>
      </c>
      <c r="F3173">
        <v>0</v>
      </c>
      <c r="G3173">
        <v>0</v>
      </c>
    </row>
    <row r="3174" spans="1:7" x14ac:dyDescent="0.25">
      <c r="A3174" t="s">
        <v>49</v>
      </c>
      <c r="B3174" s="1">
        <v>45629</v>
      </c>
      <c r="C3174">
        <v>18.04</v>
      </c>
      <c r="D3174">
        <v>18.36</v>
      </c>
      <c r="E3174">
        <v>19.72</v>
      </c>
      <c r="F3174">
        <v>0</v>
      </c>
      <c r="G3174">
        <v>0</v>
      </c>
    </row>
    <row r="3175" spans="1:7" x14ac:dyDescent="0.25">
      <c r="A3175" t="s">
        <v>49</v>
      </c>
      <c r="B3175" s="1">
        <v>45630</v>
      </c>
      <c r="C3175">
        <v>18</v>
      </c>
      <c r="D3175">
        <v>18.32</v>
      </c>
      <c r="E3175">
        <v>19.68</v>
      </c>
      <c r="F3175">
        <v>0</v>
      </c>
      <c r="G3175">
        <v>0</v>
      </c>
    </row>
    <row r="3176" spans="1:7" x14ac:dyDescent="0.25">
      <c r="A3176" t="s">
        <v>49</v>
      </c>
      <c r="B3176" s="1">
        <v>45631</v>
      </c>
      <c r="C3176">
        <v>17.989999999999998</v>
      </c>
      <c r="D3176">
        <v>18.3</v>
      </c>
      <c r="E3176">
        <v>19.64</v>
      </c>
      <c r="F3176">
        <v>0</v>
      </c>
      <c r="G3176">
        <v>0</v>
      </c>
    </row>
    <row r="3177" spans="1:7" x14ac:dyDescent="0.25">
      <c r="A3177" t="s">
        <v>49</v>
      </c>
      <c r="B3177" s="1">
        <v>45632</v>
      </c>
      <c r="C3177">
        <v>17.98</v>
      </c>
      <c r="D3177">
        <v>18.260000000000002</v>
      </c>
      <c r="E3177">
        <v>19.61</v>
      </c>
      <c r="F3177">
        <v>0</v>
      </c>
      <c r="G3177">
        <v>0</v>
      </c>
    </row>
    <row r="3178" spans="1:7" x14ac:dyDescent="0.25">
      <c r="A3178" t="s">
        <v>49</v>
      </c>
      <c r="B3178" s="1">
        <v>45635</v>
      </c>
      <c r="C3178">
        <v>17.96</v>
      </c>
      <c r="D3178">
        <v>18.23</v>
      </c>
      <c r="E3178">
        <v>19.57</v>
      </c>
      <c r="F3178">
        <v>0</v>
      </c>
      <c r="G3178">
        <v>0</v>
      </c>
    </row>
    <row r="3179" spans="1:7" x14ac:dyDescent="0.25">
      <c r="A3179" t="s">
        <v>49</v>
      </c>
      <c r="B3179" s="1">
        <v>45636</v>
      </c>
      <c r="C3179">
        <v>17.940000000000001</v>
      </c>
      <c r="D3179">
        <v>18.2</v>
      </c>
      <c r="E3179">
        <v>19.54</v>
      </c>
      <c r="F3179">
        <v>0</v>
      </c>
      <c r="G3179">
        <v>0</v>
      </c>
    </row>
    <row r="3180" spans="1:7" x14ac:dyDescent="0.25">
      <c r="A3180" t="s">
        <v>49</v>
      </c>
      <c r="B3180" s="1">
        <v>45637</v>
      </c>
      <c r="C3180">
        <v>17.899999999999999</v>
      </c>
      <c r="D3180">
        <v>18.16</v>
      </c>
      <c r="E3180">
        <v>19.510000000000002</v>
      </c>
      <c r="F3180">
        <v>0</v>
      </c>
      <c r="G3180">
        <v>0</v>
      </c>
    </row>
    <row r="3181" spans="1:7" x14ac:dyDescent="0.25">
      <c r="A3181" t="s">
        <v>49</v>
      </c>
      <c r="B3181" s="1">
        <v>45638</v>
      </c>
      <c r="C3181">
        <v>17.86</v>
      </c>
      <c r="D3181">
        <v>18.13</v>
      </c>
      <c r="E3181">
        <v>19.47</v>
      </c>
      <c r="F3181">
        <v>0</v>
      </c>
      <c r="G3181">
        <v>0</v>
      </c>
    </row>
    <row r="3182" spans="1:7" x14ac:dyDescent="0.25">
      <c r="A3182" t="s">
        <v>49</v>
      </c>
      <c r="B3182" s="1">
        <v>45639</v>
      </c>
      <c r="C3182">
        <v>17.82</v>
      </c>
      <c r="D3182">
        <v>18.11</v>
      </c>
      <c r="E3182">
        <v>19.440000000000001</v>
      </c>
      <c r="F3182">
        <v>0</v>
      </c>
      <c r="G3182">
        <v>0</v>
      </c>
    </row>
    <row r="3183" spans="1:7" x14ac:dyDescent="0.25">
      <c r="A3183" t="s">
        <v>49</v>
      </c>
      <c r="B3183" s="1">
        <v>45642</v>
      </c>
      <c r="C3183">
        <v>17.78</v>
      </c>
      <c r="D3183">
        <v>18.09</v>
      </c>
      <c r="E3183">
        <v>19.41</v>
      </c>
      <c r="F3183">
        <v>0</v>
      </c>
      <c r="G3183">
        <v>0</v>
      </c>
    </row>
    <row r="3184" spans="1:7" x14ac:dyDescent="0.25">
      <c r="A3184" t="s">
        <v>49</v>
      </c>
      <c r="B3184" s="1">
        <v>45643</v>
      </c>
      <c r="C3184">
        <v>17.739999999999998</v>
      </c>
      <c r="D3184">
        <v>18.07</v>
      </c>
      <c r="E3184">
        <v>19.37</v>
      </c>
      <c r="F3184">
        <v>0</v>
      </c>
      <c r="G3184">
        <v>0</v>
      </c>
    </row>
    <row r="3185" spans="1:7" x14ac:dyDescent="0.25">
      <c r="A3185" t="s">
        <v>49</v>
      </c>
      <c r="B3185" s="1">
        <v>45644</v>
      </c>
      <c r="C3185">
        <v>17.7</v>
      </c>
      <c r="D3185">
        <v>18.04</v>
      </c>
      <c r="E3185">
        <v>19.329999999999998</v>
      </c>
      <c r="F3185">
        <v>0</v>
      </c>
      <c r="G3185">
        <v>0</v>
      </c>
    </row>
    <row r="3186" spans="1:7" x14ac:dyDescent="0.25">
      <c r="A3186" t="s">
        <v>49</v>
      </c>
      <c r="B3186" s="1">
        <v>45645</v>
      </c>
      <c r="C3186">
        <v>17.649999999999999</v>
      </c>
      <c r="D3186">
        <v>18.010000000000002</v>
      </c>
      <c r="E3186">
        <v>19.29</v>
      </c>
      <c r="F3186">
        <v>0</v>
      </c>
      <c r="G3186">
        <v>0</v>
      </c>
    </row>
    <row r="3187" spans="1:7" x14ac:dyDescent="0.25">
      <c r="A3187" t="s">
        <v>49</v>
      </c>
      <c r="B3187" s="1">
        <v>45646</v>
      </c>
      <c r="C3187">
        <v>17.59</v>
      </c>
      <c r="D3187">
        <v>17.98</v>
      </c>
      <c r="E3187">
        <v>19.25</v>
      </c>
      <c r="F3187">
        <v>0</v>
      </c>
      <c r="G3187">
        <v>0</v>
      </c>
    </row>
    <row r="3188" spans="1:7" x14ac:dyDescent="0.25">
      <c r="A3188" t="s">
        <v>49</v>
      </c>
      <c r="B3188" s="1">
        <v>45649</v>
      </c>
      <c r="C3188">
        <v>17.53</v>
      </c>
      <c r="D3188">
        <v>17.93</v>
      </c>
      <c r="E3188">
        <v>19.21</v>
      </c>
      <c r="F3188">
        <v>0</v>
      </c>
      <c r="G3188">
        <v>0</v>
      </c>
    </row>
    <row r="3189" spans="1:7" x14ac:dyDescent="0.25">
      <c r="A3189" t="s">
        <v>49</v>
      </c>
      <c r="B3189" s="1">
        <v>45650</v>
      </c>
      <c r="C3189">
        <v>17.47</v>
      </c>
      <c r="D3189">
        <v>17.899999999999999</v>
      </c>
      <c r="E3189">
        <v>19.170000000000002</v>
      </c>
      <c r="F3189">
        <v>0</v>
      </c>
      <c r="G3189">
        <v>0</v>
      </c>
    </row>
    <row r="3190" spans="1:7" x14ac:dyDescent="0.25">
      <c r="A3190" t="s">
        <v>49</v>
      </c>
      <c r="B3190" s="1">
        <v>45651</v>
      </c>
      <c r="C3190">
        <v>17.43</v>
      </c>
      <c r="D3190">
        <v>17.87</v>
      </c>
      <c r="E3190">
        <v>19.14</v>
      </c>
      <c r="F3190">
        <v>0</v>
      </c>
      <c r="G3190">
        <v>0</v>
      </c>
    </row>
    <row r="3191" spans="1:7" x14ac:dyDescent="0.25">
      <c r="A3191" t="s">
        <v>49</v>
      </c>
      <c r="B3191" s="1">
        <v>45652</v>
      </c>
      <c r="C3191">
        <v>17.39</v>
      </c>
      <c r="D3191">
        <v>17.84</v>
      </c>
      <c r="E3191">
        <v>19.100000000000001</v>
      </c>
      <c r="F3191">
        <v>0</v>
      </c>
      <c r="G3191">
        <v>0</v>
      </c>
    </row>
    <row r="3192" spans="1:7" x14ac:dyDescent="0.25">
      <c r="A3192" t="s">
        <v>49</v>
      </c>
      <c r="B3192" s="1">
        <v>45653</v>
      </c>
      <c r="C3192">
        <v>17.350000000000001</v>
      </c>
      <c r="D3192">
        <v>17.809999999999999</v>
      </c>
      <c r="E3192">
        <v>19.07</v>
      </c>
      <c r="F3192">
        <v>0</v>
      </c>
      <c r="G3192">
        <v>0</v>
      </c>
    </row>
    <row r="3193" spans="1:7" x14ac:dyDescent="0.25">
      <c r="A3193" t="s">
        <v>49</v>
      </c>
      <c r="B3193" s="1">
        <v>45656</v>
      </c>
      <c r="C3193">
        <v>17.32</v>
      </c>
      <c r="D3193">
        <v>17.77</v>
      </c>
      <c r="E3193">
        <v>19.04</v>
      </c>
      <c r="F3193">
        <v>0</v>
      </c>
      <c r="G3193">
        <v>0</v>
      </c>
    </row>
    <row r="3194" spans="1:7" x14ac:dyDescent="0.25">
      <c r="A3194" t="s">
        <v>49</v>
      </c>
      <c r="B3194" s="1">
        <v>45657</v>
      </c>
      <c r="C3194">
        <v>17.29</v>
      </c>
      <c r="D3194">
        <v>17.739999999999998</v>
      </c>
      <c r="E3194">
        <v>19.010000000000002</v>
      </c>
      <c r="F3194">
        <v>0</v>
      </c>
      <c r="G3194">
        <v>0</v>
      </c>
    </row>
    <row r="3195" spans="1:7" x14ac:dyDescent="0.25">
      <c r="A3195" t="s">
        <v>49</v>
      </c>
      <c r="B3195" s="1">
        <v>45659</v>
      </c>
      <c r="C3195">
        <v>17.29</v>
      </c>
      <c r="D3195">
        <v>17.71</v>
      </c>
      <c r="E3195">
        <v>18.98</v>
      </c>
      <c r="F3195">
        <v>0</v>
      </c>
      <c r="G3195">
        <v>0</v>
      </c>
    </row>
    <row r="3196" spans="1:7" x14ac:dyDescent="0.25">
      <c r="A3196" t="s">
        <v>49</v>
      </c>
      <c r="B3196" s="1">
        <v>45660</v>
      </c>
      <c r="C3196">
        <v>17.25</v>
      </c>
      <c r="D3196">
        <v>17.690000000000001</v>
      </c>
      <c r="E3196">
        <v>18.940000000000001</v>
      </c>
      <c r="F3196">
        <v>0</v>
      </c>
      <c r="G3196">
        <v>0</v>
      </c>
    </row>
    <row r="3197" spans="1:7" x14ac:dyDescent="0.25">
      <c r="A3197" t="s">
        <v>49</v>
      </c>
      <c r="B3197" s="1">
        <v>45663</v>
      </c>
      <c r="C3197">
        <v>17.23</v>
      </c>
      <c r="D3197">
        <v>17.670000000000002</v>
      </c>
      <c r="E3197">
        <v>18.91</v>
      </c>
      <c r="F3197">
        <v>0</v>
      </c>
      <c r="G3197">
        <v>0</v>
      </c>
    </row>
    <row r="3198" spans="1:7" x14ac:dyDescent="0.25">
      <c r="A3198" t="s">
        <v>49</v>
      </c>
      <c r="B3198" s="1">
        <v>45664</v>
      </c>
      <c r="C3198">
        <v>17.190000000000001</v>
      </c>
      <c r="D3198">
        <v>17.649999999999999</v>
      </c>
      <c r="E3198">
        <v>18.87</v>
      </c>
      <c r="F3198">
        <v>0</v>
      </c>
      <c r="G3198">
        <v>0</v>
      </c>
    </row>
    <row r="3199" spans="1:7" x14ac:dyDescent="0.25">
      <c r="A3199" t="s">
        <v>49</v>
      </c>
      <c r="B3199" s="1">
        <v>45665</v>
      </c>
      <c r="C3199">
        <v>17.16</v>
      </c>
      <c r="D3199">
        <v>17.63</v>
      </c>
      <c r="E3199">
        <v>18.84</v>
      </c>
      <c r="F3199">
        <v>0</v>
      </c>
      <c r="G3199">
        <v>0</v>
      </c>
    </row>
    <row r="3200" spans="1:7" x14ac:dyDescent="0.25">
      <c r="A3200" t="s">
        <v>49</v>
      </c>
      <c r="B3200" s="1">
        <v>45666</v>
      </c>
      <c r="C3200">
        <v>17.14</v>
      </c>
      <c r="D3200">
        <v>17.600000000000001</v>
      </c>
      <c r="E3200">
        <v>18.8</v>
      </c>
      <c r="F3200">
        <v>0</v>
      </c>
      <c r="G3200">
        <v>0</v>
      </c>
    </row>
    <row r="3201" spans="1:7" x14ac:dyDescent="0.25">
      <c r="A3201" t="s">
        <v>49</v>
      </c>
      <c r="B3201" s="1">
        <v>45667</v>
      </c>
      <c r="C3201">
        <v>17.12</v>
      </c>
      <c r="D3201">
        <v>17.579999999999998</v>
      </c>
      <c r="E3201">
        <v>18.77</v>
      </c>
      <c r="F3201">
        <v>0</v>
      </c>
      <c r="G3201">
        <v>0</v>
      </c>
    </row>
    <row r="3202" spans="1:7" x14ac:dyDescent="0.25">
      <c r="A3202" t="s">
        <v>49</v>
      </c>
      <c r="B3202" s="1">
        <v>45670</v>
      </c>
      <c r="C3202">
        <v>17.09</v>
      </c>
      <c r="D3202">
        <v>17.559999999999999</v>
      </c>
      <c r="E3202">
        <v>18.739999999999998</v>
      </c>
      <c r="F3202">
        <v>0</v>
      </c>
      <c r="G3202">
        <v>0</v>
      </c>
    </row>
    <row r="3203" spans="1:7" x14ac:dyDescent="0.25">
      <c r="B3203" s="1"/>
    </row>
    <row r="3204" spans="1:7" x14ac:dyDescent="0.25">
      <c r="A3204" t="s">
        <v>19</v>
      </c>
      <c r="B3204" s="1">
        <v>45540</v>
      </c>
      <c r="C3204">
        <v>14.6</v>
      </c>
      <c r="D3204">
        <v>14.72</v>
      </c>
      <c r="E3204">
        <v>14.85</v>
      </c>
      <c r="F3204">
        <v>0</v>
      </c>
      <c r="G3204">
        <v>0</v>
      </c>
    </row>
    <row r="3205" spans="1:7" x14ac:dyDescent="0.25">
      <c r="A3205" t="s">
        <v>19</v>
      </c>
      <c r="B3205" s="1">
        <v>45541</v>
      </c>
      <c r="C3205">
        <v>14.63</v>
      </c>
      <c r="D3205">
        <v>14.72</v>
      </c>
      <c r="E3205">
        <v>14.85</v>
      </c>
      <c r="F3205">
        <v>0</v>
      </c>
      <c r="G3205">
        <v>0</v>
      </c>
    </row>
    <row r="3206" spans="1:7" x14ac:dyDescent="0.25">
      <c r="A3206" t="s">
        <v>19</v>
      </c>
      <c r="B3206" s="1">
        <v>45544</v>
      </c>
      <c r="C3206">
        <v>14.66</v>
      </c>
      <c r="D3206">
        <v>14.73</v>
      </c>
      <c r="E3206">
        <v>14.85</v>
      </c>
      <c r="F3206">
        <v>0</v>
      </c>
      <c r="G3206">
        <v>0</v>
      </c>
    </row>
    <row r="3207" spans="1:7" x14ac:dyDescent="0.25">
      <c r="A3207" t="s">
        <v>19</v>
      </c>
      <c r="B3207" s="1">
        <v>45545</v>
      </c>
      <c r="C3207">
        <v>14.69</v>
      </c>
      <c r="D3207">
        <v>14.74</v>
      </c>
      <c r="E3207">
        <v>14.85</v>
      </c>
      <c r="F3207">
        <v>0</v>
      </c>
      <c r="G3207">
        <v>0</v>
      </c>
    </row>
    <row r="3208" spans="1:7" x14ac:dyDescent="0.25">
      <c r="A3208" t="s">
        <v>19</v>
      </c>
      <c r="B3208" s="1">
        <v>45546</v>
      </c>
      <c r="C3208">
        <v>14.72</v>
      </c>
      <c r="D3208">
        <v>14.75</v>
      </c>
      <c r="E3208">
        <v>14.85</v>
      </c>
      <c r="F3208">
        <v>0</v>
      </c>
      <c r="G3208">
        <v>0</v>
      </c>
    </row>
    <row r="3209" spans="1:7" x14ac:dyDescent="0.25">
      <c r="A3209" t="s">
        <v>19</v>
      </c>
      <c r="B3209" s="1">
        <v>45547</v>
      </c>
      <c r="C3209">
        <v>14.75</v>
      </c>
      <c r="D3209">
        <v>14.76</v>
      </c>
      <c r="E3209">
        <v>14.85</v>
      </c>
      <c r="F3209">
        <v>0</v>
      </c>
      <c r="G3209">
        <v>0</v>
      </c>
    </row>
    <row r="3210" spans="1:7" x14ac:dyDescent="0.25">
      <c r="A3210" t="s">
        <v>19</v>
      </c>
      <c r="B3210" s="1">
        <v>45548</v>
      </c>
      <c r="C3210">
        <v>14.79</v>
      </c>
      <c r="D3210">
        <v>14.77</v>
      </c>
      <c r="E3210">
        <v>14.86</v>
      </c>
      <c r="F3210">
        <v>0</v>
      </c>
      <c r="G3210">
        <v>0</v>
      </c>
    </row>
    <row r="3211" spans="1:7" x14ac:dyDescent="0.25">
      <c r="A3211" t="s">
        <v>19</v>
      </c>
      <c r="B3211" s="1">
        <v>45551</v>
      </c>
      <c r="C3211">
        <v>14.83</v>
      </c>
      <c r="D3211">
        <v>14.77</v>
      </c>
      <c r="E3211">
        <v>14.86</v>
      </c>
      <c r="F3211">
        <v>0</v>
      </c>
      <c r="G3211">
        <v>0</v>
      </c>
    </row>
    <row r="3212" spans="1:7" x14ac:dyDescent="0.25">
      <c r="A3212" t="s">
        <v>19</v>
      </c>
      <c r="B3212" s="1">
        <v>45552</v>
      </c>
      <c r="C3212">
        <v>14.86</v>
      </c>
      <c r="D3212">
        <v>14.78</v>
      </c>
      <c r="E3212">
        <v>14.87</v>
      </c>
      <c r="F3212">
        <v>0</v>
      </c>
      <c r="G3212">
        <v>0</v>
      </c>
    </row>
    <row r="3213" spans="1:7" x14ac:dyDescent="0.25">
      <c r="A3213" t="s">
        <v>19</v>
      </c>
      <c r="B3213" s="1">
        <v>45553</v>
      </c>
      <c r="C3213">
        <v>14.89</v>
      </c>
      <c r="D3213">
        <v>14.79</v>
      </c>
      <c r="E3213">
        <v>14.87</v>
      </c>
      <c r="F3213">
        <v>0</v>
      </c>
      <c r="G3213">
        <v>0</v>
      </c>
    </row>
    <row r="3214" spans="1:7" x14ac:dyDescent="0.25">
      <c r="A3214" t="s">
        <v>19</v>
      </c>
      <c r="B3214" s="1">
        <v>45554</v>
      </c>
      <c r="C3214">
        <v>14.92</v>
      </c>
      <c r="D3214">
        <v>14.79</v>
      </c>
      <c r="E3214">
        <v>14.87</v>
      </c>
      <c r="F3214">
        <v>0</v>
      </c>
      <c r="G3214">
        <v>0</v>
      </c>
    </row>
    <row r="3215" spans="1:7" x14ac:dyDescent="0.25">
      <c r="A3215" t="s">
        <v>19</v>
      </c>
      <c r="B3215" s="1">
        <v>45555</v>
      </c>
      <c r="C3215">
        <v>14.93</v>
      </c>
      <c r="D3215">
        <v>14.8</v>
      </c>
      <c r="E3215">
        <v>14.87</v>
      </c>
      <c r="F3215">
        <v>0</v>
      </c>
      <c r="G3215">
        <v>0</v>
      </c>
    </row>
    <row r="3216" spans="1:7" x14ac:dyDescent="0.25">
      <c r="A3216" t="s">
        <v>19</v>
      </c>
      <c r="B3216" s="1">
        <v>45558</v>
      </c>
      <c r="C3216">
        <v>14.94</v>
      </c>
      <c r="D3216">
        <v>14.81</v>
      </c>
      <c r="E3216">
        <v>14.87</v>
      </c>
      <c r="F3216">
        <v>0</v>
      </c>
      <c r="G3216">
        <v>0</v>
      </c>
    </row>
    <row r="3217" spans="1:7" x14ac:dyDescent="0.25">
      <c r="A3217" t="s">
        <v>19</v>
      </c>
      <c r="B3217" s="1">
        <v>45559</v>
      </c>
      <c r="C3217">
        <v>14.96</v>
      </c>
      <c r="D3217">
        <v>14.81</v>
      </c>
      <c r="E3217">
        <v>14.87</v>
      </c>
      <c r="F3217">
        <v>0</v>
      </c>
      <c r="G3217">
        <v>0</v>
      </c>
    </row>
    <row r="3218" spans="1:7" x14ac:dyDescent="0.25">
      <c r="A3218" t="s">
        <v>19</v>
      </c>
      <c r="B3218" s="1">
        <v>45560</v>
      </c>
      <c r="C3218">
        <v>15</v>
      </c>
      <c r="D3218">
        <v>14.83</v>
      </c>
      <c r="E3218">
        <v>14.87</v>
      </c>
      <c r="F3218">
        <v>0</v>
      </c>
      <c r="G3218">
        <v>0</v>
      </c>
    </row>
    <row r="3219" spans="1:7" x14ac:dyDescent="0.25">
      <c r="A3219" t="s">
        <v>19</v>
      </c>
      <c r="B3219" s="1">
        <v>45561</v>
      </c>
      <c r="C3219">
        <v>15.09</v>
      </c>
      <c r="D3219">
        <v>14.87</v>
      </c>
      <c r="E3219">
        <v>14.88</v>
      </c>
      <c r="F3219">
        <v>0</v>
      </c>
      <c r="G3219">
        <v>0</v>
      </c>
    </row>
    <row r="3220" spans="1:7" x14ac:dyDescent="0.25">
      <c r="A3220" t="s">
        <v>19</v>
      </c>
      <c r="B3220" s="1">
        <v>45562</v>
      </c>
      <c r="C3220">
        <v>15.2</v>
      </c>
      <c r="D3220">
        <v>14.91</v>
      </c>
      <c r="E3220">
        <v>14.89</v>
      </c>
      <c r="F3220">
        <v>1</v>
      </c>
      <c r="G3220">
        <v>1</v>
      </c>
    </row>
    <row r="3221" spans="1:7" x14ac:dyDescent="0.25">
      <c r="A3221" t="s">
        <v>19</v>
      </c>
      <c r="B3221" s="1">
        <v>45565</v>
      </c>
      <c r="C3221">
        <v>15.31</v>
      </c>
      <c r="D3221">
        <v>14.95</v>
      </c>
      <c r="E3221">
        <v>14.9</v>
      </c>
      <c r="F3221">
        <v>1</v>
      </c>
      <c r="G3221">
        <v>1</v>
      </c>
    </row>
    <row r="3222" spans="1:7" x14ac:dyDescent="0.25">
      <c r="A3222" t="s">
        <v>19</v>
      </c>
      <c r="B3222" s="1">
        <v>45566</v>
      </c>
      <c r="C3222">
        <v>15.42</v>
      </c>
      <c r="D3222">
        <v>14.99</v>
      </c>
      <c r="E3222">
        <v>14.91</v>
      </c>
      <c r="F3222">
        <v>1</v>
      </c>
      <c r="G3222">
        <v>1</v>
      </c>
    </row>
    <row r="3223" spans="1:7" x14ac:dyDescent="0.25">
      <c r="A3223" t="s">
        <v>19</v>
      </c>
      <c r="B3223" s="1">
        <v>45567</v>
      </c>
      <c r="C3223">
        <v>15.56</v>
      </c>
      <c r="D3223">
        <v>15.03</v>
      </c>
      <c r="E3223">
        <v>14.92</v>
      </c>
      <c r="F3223">
        <v>1</v>
      </c>
      <c r="G3223">
        <v>1</v>
      </c>
    </row>
    <row r="3224" spans="1:7" x14ac:dyDescent="0.25">
      <c r="A3224" t="s">
        <v>19</v>
      </c>
      <c r="B3224" s="1">
        <v>45568</v>
      </c>
      <c r="C3224">
        <v>15.7</v>
      </c>
      <c r="D3224">
        <v>15.08</v>
      </c>
      <c r="E3224">
        <v>14.93</v>
      </c>
      <c r="F3224">
        <v>1</v>
      </c>
      <c r="G3224">
        <v>1</v>
      </c>
    </row>
    <row r="3225" spans="1:7" x14ac:dyDescent="0.25">
      <c r="A3225" t="s">
        <v>19</v>
      </c>
      <c r="B3225" s="1">
        <v>45569</v>
      </c>
      <c r="C3225">
        <v>15.83</v>
      </c>
      <c r="D3225">
        <v>15.13</v>
      </c>
      <c r="E3225">
        <v>14.94</v>
      </c>
      <c r="F3225">
        <v>1</v>
      </c>
      <c r="G3225">
        <v>1</v>
      </c>
    </row>
    <row r="3226" spans="1:7" x14ac:dyDescent="0.25">
      <c r="A3226" t="s">
        <v>19</v>
      </c>
      <c r="B3226" s="1">
        <v>45572</v>
      </c>
      <c r="C3226">
        <v>15.97</v>
      </c>
      <c r="D3226">
        <v>15.18</v>
      </c>
      <c r="E3226">
        <v>14.95</v>
      </c>
      <c r="F3226">
        <v>1</v>
      </c>
      <c r="G3226">
        <v>1</v>
      </c>
    </row>
    <row r="3227" spans="1:7" x14ac:dyDescent="0.25">
      <c r="A3227" t="s">
        <v>19</v>
      </c>
      <c r="B3227" s="1">
        <v>45573</v>
      </c>
      <c r="C3227">
        <v>16.11</v>
      </c>
      <c r="D3227">
        <v>15.23</v>
      </c>
      <c r="E3227">
        <v>14.96</v>
      </c>
      <c r="F3227">
        <v>1</v>
      </c>
      <c r="G3227">
        <v>1</v>
      </c>
    </row>
    <row r="3228" spans="1:7" x14ac:dyDescent="0.25">
      <c r="A3228" t="s">
        <v>19</v>
      </c>
      <c r="B3228" s="1">
        <v>45574</v>
      </c>
      <c r="C3228">
        <v>16.239999999999998</v>
      </c>
      <c r="D3228">
        <v>15.28</v>
      </c>
      <c r="E3228">
        <v>14.97</v>
      </c>
      <c r="F3228">
        <v>1</v>
      </c>
      <c r="G3228">
        <v>1</v>
      </c>
    </row>
    <row r="3229" spans="1:7" x14ac:dyDescent="0.25">
      <c r="A3229" t="s">
        <v>19</v>
      </c>
      <c r="B3229" s="1">
        <v>45575</v>
      </c>
      <c r="C3229">
        <v>16.36</v>
      </c>
      <c r="D3229">
        <v>15.33</v>
      </c>
      <c r="E3229">
        <v>14.98</v>
      </c>
      <c r="F3229">
        <v>1</v>
      </c>
      <c r="G3229">
        <v>1</v>
      </c>
    </row>
    <row r="3230" spans="1:7" x14ac:dyDescent="0.25">
      <c r="A3230" t="s">
        <v>19</v>
      </c>
      <c r="B3230" s="1">
        <v>45576</v>
      </c>
      <c r="C3230">
        <v>16.48</v>
      </c>
      <c r="D3230">
        <v>15.38</v>
      </c>
      <c r="E3230">
        <v>15</v>
      </c>
      <c r="F3230">
        <v>1</v>
      </c>
      <c r="G3230">
        <v>1</v>
      </c>
    </row>
    <row r="3231" spans="1:7" x14ac:dyDescent="0.25">
      <c r="A3231" t="s">
        <v>19</v>
      </c>
      <c r="B3231" s="1">
        <v>45579</v>
      </c>
      <c r="C3231">
        <v>16.600000000000001</v>
      </c>
      <c r="D3231">
        <v>15.43</v>
      </c>
      <c r="E3231">
        <v>15.01</v>
      </c>
      <c r="F3231">
        <v>1</v>
      </c>
      <c r="G3231">
        <v>1</v>
      </c>
    </row>
    <row r="3232" spans="1:7" x14ac:dyDescent="0.25">
      <c r="A3232" t="s">
        <v>19</v>
      </c>
      <c r="B3232" s="1">
        <v>45580</v>
      </c>
      <c r="C3232">
        <v>16.72</v>
      </c>
      <c r="D3232">
        <v>15.49</v>
      </c>
      <c r="E3232">
        <v>15.03</v>
      </c>
      <c r="F3232">
        <v>1</v>
      </c>
      <c r="G3232">
        <v>1</v>
      </c>
    </row>
    <row r="3233" spans="1:7" x14ac:dyDescent="0.25">
      <c r="A3233" t="s">
        <v>19</v>
      </c>
      <c r="B3233" s="1">
        <v>45581</v>
      </c>
      <c r="C3233">
        <v>16.829999999999998</v>
      </c>
      <c r="D3233">
        <v>15.56</v>
      </c>
      <c r="E3233">
        <v>15.04</v>
      </c>
      <c r="F3233">
        <v>1</v>
      </c>
      <c r="G3233">
        <v>1</v>
      </c>
    </row>
    <row r="3234" spans="1:7" x14ac:dyDescent="0.25">
      <c r="A3234" t="s">
        <v>19</v>
      </c>
      <c r="B3234" s="1">
        <v>45582</v>
      </c>
      <c r="C3234">
        <v>16.97</v>
      </c>
      <c r="D3234">
        <v>15.63</v>
      </c>
      <c r="E3234">
        <v>15.06</v>
      </c>
      <c r="F3234">
        <v>1</v>
      </c>
      <c r="G3234">
        <v>1</v>
      </c>
    </row>
    <row r="3235" spans="1:7" x14ac:dyDescent="0.25">
      <c r="A3235" t="s">
        <v>19</v>
      </c>
      <c r="B3235" s="1">
        <v>45583</v>
      </c>
      <c r="C3235">
        <v>17.100000000000001</v>
      </c>
      <c r="D3235">
        <v>15.7</v>
      </c>
      <c r="E3235">
        <v>15.08</v>
      </c>
      <c r="F3235">
        <v>1</v>
      </c>
      <c r="G3235">
        <v>1</v>
      </c>
    </row>
    <row r="3236" spans="1:7" x14ac:dyDescent="0.25">
      <c r="A3236" t="s">
        <v>19</v>
      </c>
      <c r="B3236" s="1">
        <v>45586</v>
      </c>
      <c r="C3236">
        <v>17.22</v>
      </c>
      <c r="D3236">
        <v>15.77</v>
      </c>
      <c r="E3236">
        <v>15.09</v>
      </c>
      <c r="F3236">
        <v>1</v>
      </c>
      <c r="G3236">
        <v>1</v>
      </c>
    </row>
    <row r="3237" spans="1:7" x14ac:dyDescent="0.25">
      <c r="A3237" t="s">
        <v>19</v>
      </c>
      <c r="B3237" s="1">
        <v>45587</v>
      </c>
      <c r="C3237">
        <v>17.309999999999999</v>
      </c>
      <c r="D3237">
        <v>15.83</v>
      </c>
      <c r="E3237">
        <v>15.11</v>
      </c>
      <c r="F3237">
        <v>1</v>
      </c>
      <c r="G3237">
        <v>1</v>
      </c>
    </row>
    <row r="3238" spans="1:7" x14ac:dyDescent="0.25">
      <c r="A3238" t="s">
        <v>19</v>
      </c>
      <c r="B3238" s="1">
        <v>45588</v>
      </c>
      <c r="C3238">
        <v>17.41</v>
      </c>
      <c r="D3238">
        <v>15.89</v>
      </c>
      <c r="E3238">
        <v>15.13</v>
      </c>
      <c r="F3238">
        <v>1</v>
      </c>
      <c r="G3238">
        <v>1</v>
      </c>
    </row>
    <row r="3239" spans="1:7" x14ac:dyDescent="0.25">
      <c r="A3239" t="s">
        <v>19</v>
      </c>
      <c r="B3239" s="1">
        <v>45589</v>
      </c>
      <c r="C3239">
        <v>17.43</v>
      </c>
      <c r="D3239">
        <v>15.95</v>
      </c>
      <c r="E3239">
        <v>15.14</v>
      </c>
      <c r="F3239">
        <v>1</v>
      </c>
      <c r="G3239">
        <v>1</v>
      </c>
    </row>
    <row r="3240" spans="1:7" x14ac:dyDescent="0.25">
      <c r="A3240" t="s">
        <v>19</v>
      </c>
      <c r="B3240" s="1">
        <v>45590</v>
      </c>
      <c r="C3240">
        <v>17.440000000000001</v>
      </c>
      <c r="D3240">
        <v>16</v>
      </c>
      <c r="E3240">
        <v>15.15</v>
      </c>
      <c r="F3240">
        <v>1</v>
      </c>
      <c r="G3240">
        <v>1</v>
      </c>
    </row>
    <row r="3241" spans="1:7" x14ac:dyDescent="0.25">
      <c r="A3241" t="s">
        <v>19</v>
      </c>
      <c r="B3241" s="1">
        <v>45593</v>
      </c>
      <c r="C3241">
        <v>17.440000000000001</v>
      </c>
      <c r="D3241">
        <v>16.059999999999999</v>
      </c>
      <c r="E3241">
        <v>15.17</v>
      </c>
      <c r="F3241">
        <v>1</v>
      </c>
      <c r="G3241">
        <v>1</v>
      </c>
    </row>
    <row r="3242" spans="1:7" x14ac:dyDescent="0.25">
      <c r="A3242" t="s">
        <v>19</v>
      </c>
      <c r="B3242" s="1">
        <v>45594</v>
      </c>
      <c r="C3242">
        <v>17.440000000000001</v>
      </c>
      <c r="D3242">
        <v>16.11</v>
      </c>
      <c r="E3242">
        <v>15.18</v>
      </c>
      <c r="F3242">
        <v>1</v>
      </c>
      <c r="G3242">
        <v>1</v>
      </c>
    </row>
    <row r="3243" spans="1:7" x14ac:dyDescent="0.25">
      <c r="A3243" t="s">
        <v>19</v>
      </c>
      <c r="B3243" s="1">
        <v>45595</v>
      </c>
      <c r="C3243">
        <v>17.43</v>
      </c>
      <c r="D3243">
        <v>16.16</v>
      </c>
      <c r="E3243">
        <v>15.19</v>
      </c>
      <c r="F3243">
        <v>1</v>
      </c>
      <c r="G3243">
        <v>1</v>
      </c>
    </row>
    <row r="3244" spans="1:7" x14ac:dyDescent="0.25">
      <c r="A3244" t="s">
        <v>19</v>
      </c>
      <c r="B3244" s="1">
        <v>45596</v>
      </c>
      <c r="C3244">
        <v>17.420000000000002</v>
      </c>
      <c r="D3244">
        <v>16.22</v>
      </c>
      <c r="E3244">
        <v>15.2</v>
      </c>
      <c r="F3244">
        <v>1</v>
      </c>
      <c r="G3244">
        <v>1</v>
      </c>
    </row>
    <row r="3245" spans="1:7" x14ac:dyDescent="0.25">
      <c r="A3245" t="s">
        <v>19</v>
      </c>
      <c r="B3245" s="1">
        <v>45597</v>
      </c>
      <c r="C3245">
        <v>17.41</v>
      </c>
      <c r="D3245">
        <v>16.260000000000002</v>
      </c>
      <c r="E3245">
        <v>15.21</v>
      </c>
      <c r="F3245">
        <v>1</v>
      </c>
      <c r="G3245">
        <v>1</v>
      </c>
    </row>
    <row r="3246" spans="1:7" x14ac:dyDescent="0.25">
      <c r="A3246" t="s">
        <v>19</v>
      </c>
      <c r="B3246" s="1">
        <v>45600</v>
      </c>
      <c r="C3246">
        <v>17.36</v>
      </c>
      <c r="D3246">
        <v>16.29</v>
      </c>
      <c r="E3246">
        <v>15.22</v>
      </c>
      <c r="F3246">
        <v>1</v>
      </c>
      <c r="G3246">
        <v>1</v>
      </c>
    </row>
    <row r="3247" spans="1:7" x14ac:dyDescent="0.25">
      <c r="A3247" t="s">
        <v>19</v>
      </c>
      <c r="B3247" s="1">
        <v>45601</v>
      </c>
      <c r="C3247">
        <v>17.309999999999999</v>
      </c>
      <c r="D3247">
        <v>16.32</v>
      </c>
      <c r="E3247">
        <v>15.23</v>
      </c>
      <c r="F3247">
        <v>1</v>
      </c>
      <c r="G3247">
        <v>1</v>
      </c>
    </row>
    <row r="3248" spans="1:7" x14ac:dyDescent="0.25">
      <c r="A3248" t="s">
        <v>19</v>
      </c>
      <c r="B3248" s="1">
        <v>45602</v>
      </c>
      <c r="C3248">
        <v>17.28</v>
      </c>
      <c r="D3248">
        <v>16.37</v>
      </c>
      <c r="E3248">
        <v>15.24</v>
      </c>
      <c r="F3248">
        <v>1</v>
      </c>
      <c r="G3248">
        <v>1</v>
      </c>
    </row>
    <row r="3249" spans="1:7" x14ac:dyDescent="0.25">
      <c r="A3249" t="s">
        <v>19</v>
      </c>
      <c r="B3249" s="1">
        <v>45603</v>
      </c>
      <c r="C3249">
        <v>17.239999999999998</v>
      </c>
      <c r="D3249">
        <v>16.41</v>
      </c>
      <c r="E3249">
        <v>15.25</v>
      </c>
      <c r="F3249">
        <v>1</v>
      </c>
      <c r="G3249">
        <v>1</v>
      </c>
    </row>
    <row r="3250" spans="1:7" x14ac:dyDescent="0.25">
      <c r="A3250" t="s">
        <v>19</v>
      </c>
      <c r="B3250" s="1">
        <v>45604</v>
      </c>
      <c r="C3250">
        <v>17.2</v>
      </c>
      <c r="D3250">
        <v>16.440000000000001</v>
      </c>
      <c r="E3250">
        <v>15.26</v>
      </c>
      <c r="F3250">
        <v>1</v>
      </c>
      <c r="G3250">
        <v>1</v>
      </c>
    </row>
    <row r="3251" spans="1:7" x14ac:dyDescent="0.25">
      <c r="A3251" t="s">
        <v>19</v>
      </c>
      <c r="B3251" s="1">
        <v>45607</v>
      </c>
      <c r="C3251">
        <v>17.14</v>
      </c>
      <c r="D3251">
        <v>16.47</v>
      </c>
      <c r="E3251">
        <v>15.27</v>
      </c>
      <c r="F3251">
        <v>1</v>
      </c>
      <c r="G3251">
        <v>1</v>
      </c>
    </row>
    <row r="3252" spans="1:7" x14ac:dyDescent="0.25">
      <c r="A3252" t="s">
        <v>19</v>
      </c>
      <c r="B3252" s="1">
        <v>45608</v>
      </c>
      <c r="C3252">
        <v>17.07</v>
      </c>
      <c r="D3252">
        <v>16.489999999999998</v>
      </c>
      <c r="E3252">
        <v>15.28</v>
      </c>
      <c r="F3252">
        <v>1</v>
      </c>
      <c r="G3252">
        <v>1</v>
      </c>
    </row>
    <row r="3253" spans="1:7" x14ac:dyDescent="0.25">
      <c r="A3253" t="s">
        <v>19</v>
      </c>
      <c r="B3253" s="1">
        <v>45609</v>
      </c>
      <c r="C3253">
        <v>17</v>
      </c>
      <c r="D3253">
        <v>16.52</v>
      </c>
      <c r="E3253">
        <v>15.29</v>
      </c>
      <c r="F3253">
        <v>1</v>
      </c>
      <c r="G3253">
        <v>1</v>
      </c>
    </row>
    <row r="3254" spans="1:7" x14ac:dyDescent="0.25">
      <c r="A3254" t="s">
        <v>19</v>
      </c>
      <c r="B3254" s="1">
        <v>45610</v>
      </c>
      <c r="C3254">
        <v>16.899999999999999</v>
      </c>
      <c r="D3254">
        <v>16.54</v>
      </c>
      <c r="E3254">
        <v>15.29</v>
      </c>
      <c r="F3254">
        <v>1</v>
      </c>
      <c r="G3254">
        <v>1</v>
      </c>
    </row>
    <row r="3255" spans="1:7" x14ac:dyDescent="0.25">
      <c r="A3255" t="s">
        <v>19</v>
      </c>
      <c r="B3255" s="1">
        <v>45611</v>
      </c>
      <c r="C3255">
        <v>16.79</v>
      </c>
      <c r="D3255">
        <v>16.559999999999999</v>
      </c>
      <c r="E3255">
        <v>15.3</v>
      </c>
      <c r="F3255">
        <v>1</v>
      </c>
      <c r="G3255">
        <v>1</v>
      </c>
    </row>
    <row r="3256" spans="1:7" x14ac:dyDescent="0.25">
      <c r="A3256" t="s">
        <v>19</v>
      </c>
      <c r="B3256" s="1">
        <v>45614</v>
      </c>
      <c r="C3256">
        <v>16.71</v>
      </c>
      <c r="D3256">
        <v>16.59</v>
      </c>
      <c r="E3256">
        <v>15.31</v>
      </c>
      <c r="F3256">
        <v>1</v>
      </c>
      <c r="G3256">
        <v>1</v>
      </c>
    </row>
    <row r="3257" spans="1:7" x14ac:dyDescent="0.25">
      <c r="A3257" t="s">
        <v>19</v>
      </c>
      <c r="B3257" s="1">
        <v>45615</v>
      </c>
      <c r="C3257">
        <v>16.64</v>
      </c>
      <c r="D3257">
        <v>16.61</v>
      </c>
      <c r="E3257">
        <v>15.32</v>
      </c>
      <c r="F3257">
        <v>1</v>
      </c>
      <c r="G3257">
        <v>1</v>
      </c>
    </row>
    <row r="3258" spans="1:7" x14ac:dyDescent="0.25">
      <c r="A3258" t="s">
        <v>19</v>
      </c>
      <c r="B3258" s="1">
        <v>45616</v>
      </c>
      <c r="C3258">
        <v>16.559999999999999</v>
      </c>
      <c r="D3258">
        <v>16.63</v>
      </c>
      <c r="E3258">
        <v>15.33</v>
      </c>
      <c r="F3258">
        <v>0</v>
      </c>
      <c r="G3258">
        <v>1</v>
      </c>
    </row>
    <row r="3259" spans="1:7" x14ac:dyDescent="0.25">
      <c r="A3259" t="s">
        <v>19</v>
      </c>
      <c r="B3259" s="1">
        <v>45617</v>
      </c>
      <c r="C3259">
        <v>16.52</v>
      </c>
      <c r="D3259">
        <v>16.649999999999999</v>
      </c>
      <c r="E3259">
        <v>15.34</v>
      </c>
      <c r="F3259">
        <v>0</v>
      </c>
      <c r="G3259">
        <v>1</v>
      </c>
    </row>
    <row r="3260" spans="1:7" x14ac:dyDescent="0.25">
      <c r="A3260" t="s">
        <v>19</v>
      </c>
      <c r="B3260" s="1">
        <v>45618</v>
      </c>
      <c r="C3260">
        <v>16.47</v>
      </c>
      <c r="D3260">
        <v>16.670000000000002</v>
      </c>
      <c r="E3260">
        <v>15.36</v>
      </c>
      <c r="F3260">
        <v>0</v>
      </c>
      <c r="G3260">
        <v>1</v>
      </c>
    </row>
    <row r="3261" spans="1:7" x14ac:dyDescent="0.25">
      <c r="A3261" t="s">
        <v>19</v>
      </c>
      <c r="B3261" s="1">
        <v>45621</v>
      </c>
      <c r="C3261">
        <v>16.420000000000002</v>
      </c>
      <c r="D3261">
        <v>16.7</v>
      </c>
      <c r="E3261">
        <v>15.37</v>
      </c>
      <c r="F3261">
        <v>0</v>
      </c>
      <c r="G3261">
        <v>1</v>
      </c>
    </row>
    <row r="3262" spans="1:7" x14ac:dyDescent="0.25">
      <c r="A3262" t="s">
        <v>19</v>
      </c>
      <c r="B3262" s="1">
        <v>45622</v>
      </c>
      <c r="C3262">
        <v>16.37</v>
      </c>
      <c r="D3262">
        <v>16.72</v>
      </c>
      <c r="E3262">
        <v>15.39</v>
      </c>
      <c r="F3262">
        <v>0</v>
      </c>
      <c r="G3262">
        <v>1</v>
      </c>
    </row>
    <row r="3263" spans="1:7" x14ac:dyDescent="0.25">
      <c r="A3263" t="s">
        <v>19</v>
      </c>
      <c r="B3263" s="1">
        <v>45623</v>
      </c>
      <c r="C3263">
        <v>16.32</v>
      </c>
      <c r="D3263">
        <v>16.73</v>
      </c>
      <c r="E3263">
        <v>15.4</v>
      </c>
      <c r="F3263">
        <v>0</v>
      </c>
      <c r="G3263">
        <v>1</v>
      </c>
    </row>
    <row r="3264" spans="1:7" x14ac:dyDescent="0.25">
      <c r="A3264" t="s">
        <v>19</v>
      </c>
      <c r="B3264" s="1">
        <v>45624</v>
      </c>
      <c r="C3264">
        <v>16.260000000000002</v>
      </c>
      <c r="D3264">
        <v>16.760000000000002</v>
      </c>
      <c r="E3264">
        <v>15.41</v>
      </c>
      <c r="F3264">
        <v>0</v>
      </c>
      <c r="G3264">
        <v>1</v>
      </c>
    </row>
    <row r="3265" spans="1:7" x14ac:dyDescent="0.25">
      <c r="A3265" t="s">
        <v>19</v>
      </c>
      <c r="B3265" s="1">
        <v>45625</v>
      </c>
      <c r="C3265">
        <v>16.22</v>
      </c>
      <c r="D3265">
        <v>16.78</v>
      </c>
      <c r="E3265">
        <v>15.42</v>
      </c>
      <c r="F3265">
        <v>0</v>
      </c>
      <c r="G3265">
        <v>1</v>
      </c>
    </row>
    <row r="3266" spans="1:7" x14ac:dyDescent="0.25">
      <c r="A3266" t="s">
        <v>19</v>
      </c>
      <c r="B3266" s="1">
        <v>45628</v>
      </c>
      <c r="C3266">
        <v>16.2</v>
      </c>
      <c r="D3266">
        <v>16.8</v>
      </c>
      <c r="E3266">
        <v>15.43</v>
      </c>
      <c r="F3266">
        <v>0</v>
      </c>
      <c r="G3266">
        <v>1</v>
      </c>
    </row>
    <row r="3267" spans="1:7" x14ac:dyDescent="0.25">
      <c r="A3267" t="s">
        <v>19</v>
      </c>
      <c r="B3267" s="1">
        <v>45629</v>
      </c>
      <c r="C3267">
        <v>16.170000000000002</v>
      </c>
      <c r="D3267">
        <v>16.809999999999999</v>
      </c>
      <c r="E3267">
        <v>15.45</v>
      </c>
      <c r="F3267">
        <v>0</v>
      </c>
      <c r="G3267">
        <v>1</v>
      </c>
    </row>
    <row r="3268" spans="1:7" x14ac:dyDescent="0.25">
      <c r="A3268" t="s">
        <v>19</v>
      </c>
      <c r="B3268" s="1">
        <v>45630</v>
      </c>
      <c r="C3268">
        <v>16.11</v>
      </c>
      <c r="D3268">
        <v>16.809999999999999</v>
      </c>
      <c r="E3268">
        <v>15.46</v>
      </c>
      <c r="F3268">
        <v>0</v>
      </c>
      <c r="G3268">
        <v>1</v>
      </c>
    </row>
    <row r="3269" spans="1:7" x14ac:dyDescent="0.25">
      <c r="A3269" t="s">
        <v>19</v>
      </c>
      <c r="B3269" s="1">
        <v>45631</v>
      </c>
      <c r="C3269">
        <v>16.09</v>
      </c>
      <c r="D3269">
        <v>16.809999999999999</v>
      </c>
      <c r="E3269">
        <v>15.47</v>
      </c>
      <c r="F3269">
        <v>0</v>
      </c>
      <c r="G3269">
        <v>1</v>
      </c>
    </row>
    <row r="3270" spans="1:7" x14ac:dyDescent="0.25">
      <c r="A3270" t="s">
        <v>19</v>
      </c>
      <c r="B3270" s="1">
        <v>45632</v>
      </c>
      <c r="C3270">
        <v>16.079999999999998</v>
      </c>
      <c r="D3270">
        <v>16.79</v>
      </c>
      <c r="E3270">
        <v>15.48</v>
      </c>
      <c r="F3270">
        <v>0</v>
      </c>
      <c r="G3270">
        <v>1</v>
      </c>
    </row>
    <row r="3271" spans="1:7" x14ac:dyDescent="0.25">
      <c r="A3271" t="s">
        <v>19</v>
      </c>
      <c r="B3271" s="1">
        <v>45635</v>
      </c>
      <c r="C3271">
        <v>16.079999999999998</v>
      </c>
      <c r="D3271">
        <v>16.78</v>
      </c>
      <c r="E3271">
        <v>15.49</v>
      </c>
      <c r="F3271">
        <v>0</v>
      </c>
      <c r="G3271">
        <v>1</v>
      </c>
    </row>
    <row r="3272" spans="1:7" x14ac:dyDescent="0.25">
      <c r="A3272" t="s">
        <v>19</v>
      </c>
      <c r="B3272" s="1">
        <v>45636</v>
      </c>
      <c r="C3272">
        <v>16.100000000000001</v>
      </c>
      <c r="D3272">
        <v>16.760000000000002</v>
      </c>
      <c r="E3272">
        <v>15.5</v>
      </c>
      <c r="F3272">
        <v>0</v>
      </c>
      <c r="G3272">
        <v>1</v>
      </c>
    </row>
    <row r="3273" spans="1:7" x14ac:dyDescent="0.25">
      <c r="A3273" t="s">
        <v>19</v>
      </c>
      <c r="B3273" s="1">
        <v>45637</v>
      </c>
      <c r="C3273">
        <v>16.100000000000001</v>
      </c>
      <c r="D3273">
        <v>16.739999999999998</v>
      </c>
      <c r="E3273">
        <v>15.52</v>
      </c>
      <c r="F3273">
        <v>0</v>
      </c>
      <c r="G3273">
        <v>1</v>
      </c>
    </row>
    <row r="3274" spans="1:7" x14ac:dyDescent="0.25">
      <c r="A3274" t="s">
        <v>19</v>
      </c>
      <c r="B3274" s="1">
        <v>45638</v>
      </c>
      <c r="C3274">
        <v>16.14</v>
      </c>
      <c r="D3274">
        <v>16.72</v>
      </c>
      <c r="E3274">
        <v>15.53</v>
      </c>
      <c r="F3274">
        <v>0</v>
      </c>
      <c r="G3274">
        <v>1</v>
      </c>
    </row>
    <row r="3275" spans="1:7" x14ac:dyDescent="0.25">
      <c r="A3275" t="s">
        <v>19</v>
      </c>
      <c r="B3275" s="1">
        <v>45639</v>
      </c>
      <c r="C3275">
        <v>16.170000000000002</v>
      </c>
      <c r="D3275">
        <v>16.7</v>
      </c>
      <c r="E3275">
        <v>15.54</v>
      </c>
      <c r="F3275">
        <v>0</v>
      </c>
      <c r="G3275">
        <v>1</v>
      </c>
    </row>
    <row r="3276" spans="1:7" x14ac:dyDescent="0.25">
      <c r="A3276" t="s">
        <v>19</v>
      </c>
      <c r="B3276" s="1">
        <v>45642</v>
      </c>
      <c r="C3276">
        <v>16.18</v>
      </c>
      <c r="D3276">
        <v>16.670000000000002</v>
      </c>
      <c r="E3276">
        <v>15.55</v>
      </c>
      <c r="F3276">
        <v>0</v>
      </c>
      <c r="G3276">
        <v>1</v>
      </c>
    </row>
    <row r="3277" spans="1:7" x14ac:dyDescent="0.25">
      <c r="A3277" t="s">
        <v>19</v>
      </c>
      <c r="B3277" s="1">
        <v>45643</v>
      </c>
      <c r="C3277">
        <v>16.2</v>
      </c>
      <c r="D3277">
        <v>16.64</v>
      </c>
      <c r="E3277">
        <v>15.56</v>
      </c>
      <c r="F3277">
        <v>0</v>
      </c>
      <c r="G3277">
        <v>1</v>
      </c>
    </row>
    <row r="3278" spans="1:7" x14ac:dyDescent="0.25">
      <c r="A3278" t="s">
        <v>19</v>
      </c>
      <c r="B3278" s="1">
        <v>45644</v>
      </c>
      <c r="C3278">
        <v>16.21</v>
      </c>
      <c r="D3278">
        <v>16.62</v>
      </c>
      <c r="E3278">
        <v>15.56</v>
      </c>
      <c r="F3278">
        <v>0</v>
      </c>
      <c r="G3278">
        <v>1</v>
      </c>
    </row>
    <row r="3279" spans="1:7" x14ac:dyDescent="0.25">
      <c r="A3279" t="s">
        <v>19</v>
      </c>
      <c r="B3279" s="1">
        <v>45645</v>
      </c>
      <c r="C3279">
        <v>16.190000000000001</v>
      </c>
      <c r="D3279">
        <v>16.59</v>
      </c>
      <c r="E3279">
        <v>15.57</v>
      </c>
      <c r="F3279">
        <v>0</v>
      </c>
      <c r="G3279">
        <v>1</v>
      </c>
    </row>
    <row r="3280" spans="1:7" x14ac:dyDescent="0.25">
      <c r="A3280" t="s">
        <v>19</v>
      </c>
      <c r="B3280" s="1">
        <v>45646</v>
      </c>
      <c r="C3280">
        <v>16.18</v>
      </c>
      <c r="D3280">
        <v>16.559999999999999</v>
      </c>
      <c r="E3280">
        <v>15.58</v>
      </c>
      <c r="F3280">
        <v>0</v>
      </c>
      <c r="G3280">
        <v>1</v>
      </c>
    </row>
    <row r="3281" spans="1:7" x14ac:dyDescent="0.25">
      <c r="A3281" t="s">
        <v>19</v>
      </c>
      <c r="B3281" s="1">
        <v>45649</v>
      </c>
      <c r="C3281">
        <v>16.18</v>
      </c>
      <c r="D3281">
        <v>16.53</v>
      </c>
      <c r="E3281">
        <v>15.59</v>
      </c>
      <c r="F3281">
        <v>0</v>
      </c>
      <c r="G3281">
        <v>1</v>
      </c>
    </row>
    <row r="3282" spans="1:7" x14ac:dyDescent="0.25">
      <c r="A3282" t="s">
        <v>19</v>
      </c>
      <c r="B3282" s="1">
        <v>45650</v>
      </c>
      <c r="C3282">
        <v>16.170000000000002</v>
      </c>
      <c r="D3282">
        <v>16.5</v>
      </c>
      <c r="E3282">
        <v>15.6</v>
      </c>
      <c r="F3282">
        <v>0</v>
      </c>
      <c r="G3282">
        <v>1</v>
      </c>
    </row>
    <row r="3283" spans="1:7" x14ac:dyDescent="0.25">
      <c r="A3283" t="s">
        <v>19</v>
      </c>
      <c r="B3283" s="1">
        <v>45651</v>
      </c>
      <c r="C3283">
        <v>16.190000000000001</v>
      </c>
      <c r="D3283">
        <v>16.48</v>
      </c>
      <c r="E3283">
        <v>15.61</v>
      </c>
      <c r="F3283">
        <v>0</v>
      </c>
      <c r="G3283">
        <v>1</v>
      </c>
    </row>
    <row r="3284" spans="1:7" x14ac:dyDescent="0.25">
      <c r="A3284" t="s">
        <v>19</v>
      </c>
      <c r="B3284" s="1">
        <v>45652</v>
      </c>
      <c r="C3284">
        <v>16.2</v>
      </c>
      <c r="D3284">
        <v>16.45</v>
      </c>
      <c r="E3284">
        <v>15.63</v>
      </c>
      <c r="F3284">
        <v>0</v>
      </c>
      <c r="G3284">
        <v>1</v>
      </c>
    </row>
    <row r="3285" spans="1:7" x14ac:dyDescent="0.25">
      <c r="A3285" t="s">
        <v>19</v>
      </c>
      <c r="B3285" s="1">
        <v>45653</v>
      </c>
      <c r="C3285">
        <v>16.23</v>
      </c>
      <c r="D3285">
        <v>16.43</v>
      </c>
      <c r="E3285">
        <v>15.64</v>
      </c>
      <c r="F3285">
        <v>0</v>
      </c>
      <c r="G3285">
        <v>1</v>
      </c>
    </row>
    <row r="3286" spans="1:7" x14ac:dyDescent="0.25">
      <c r="A3286" t="s">
        <v>19</v>
      </c>
      <c r="B3286" s="1">
        <v>45656</v>
      </c>
      <c r="C3286">
        <v>16.260000000000002</v>
      </c>
      <c r="D3286">
        <v>16.41</v>
      </c>
      <c r="E3286">
        <v>15.66</v>
      </c>
      <c r="F3286">
        <v>0</v>
      </c>
      <c r="G3286">
        <v>1</v>
      </c>
    </row>
    <row r="3287" spans="1:7" x14ac:dyDescent="0.25">
      <c r="A3287" t="s">
        <v>19</v>
      </c>
      <c r="B3287" s="1">
        <v>45657</v>
      </c>
      <c r="C3287">
        <v>16.29</v>
      </c>
      <c r="D3287">
        <v>16.399999999999999</v>
      </c>
      <c r="E3287">
        <v>15.67</v>
      </c>
      <c r="F3287">
        <v>0</v>
      </c>
      <c r="G3287">
        <v>1</v>
      </c>
    </row>
    <row r="3288" spans="1:7" x14ac:dyDescent="0.25">
      <c r="A3288" t="s">
        <v>19</v>
      </c>
      <c r="B3288" s="1">
        <v>45659</v>
      </c>
      <c r="C3288">
        <v>16.329999999999998</v>
      </c>
      <c r="D3288">
        <v>16.38</v>
      </c>
      <c r="E3288">
        <v>15.69</v>
      </c>
      <c r="F3288">
        <v>0</v>
      </c>
      <c r="G3288">
        <v>1</v>
      </c>
    </row>
    <row r="3289" spans="1:7" x14ac:dyDescent="0.25">
      <c r="A3289" t="s">
        <v>19</v>
      </c>
      <c r="B3289" s="1">
        <v>45660</v>
      </c>
      <c r="C3289">
        <v>16.32</v>
      </c>
      <c r="D3289">
        <v>16.36</v>
      </c>
      <c r="E3289">
        <v>15.7</v>
      </c>
      <c r="F3289">
        <v>0</v>
      </c>
      <c r="G3289">
        <v>1</v>
      </c>
    </row>
    <row r="3290" spans="1:7" x14ac:dyDescent="0.25">
      <c r="A3290" t="s">
        <v>19</v>
      </c>
      <c r="B3290" s="1">
        <v>45663</v>
      </c>
      <c r="C3290">
        <v>16.309999999999999</v>
      </c>
      <c r="D3290">
        <v>16.34</v>
      </c>
      <c r="E3290">
        <v>15.71</v>
      </c>
      <c r="F3290">
        <v>0</v>
      </c>
      <c r="G3290">
        <v>1</v>
      </c>
    </row>
    <row r="3291" spans="1:7" x14ac:dyDescent="0.25">
      <c r="A3291" t="s">
        <v>19</v>
      </c>
      <c r="B3291" s="1">
        <v>45664</v>
      </c>
      <c r="C3291">
        <v>16.29</v>
      </c>
      <c r="D3291">
        <v>16.32</v>
      </c>
      <c r="E3291">
        <v>15.71</v>
      </c>
      <c r="F3291">
        <v>0</v>
      </c>
      <c r="G3291">
        <v>1</v>
      </c>
    </row>
    <row r="3292" spans="1:7" x14ac:dyDescent="0.25">
      <c r="A3292" t="s">
        <v>19</v>
      </c>
      <c r="B3292" s="1">
        <v>45665</v>
      </c>
      <c r="C3292">
        <v>16.29</v>
      </c>
      <c r="D3292">
        <v>16.3</v>
      </c>
      <c r="E3292">
        <v>15.73</v>
      </c>
      <c r="F3292">
        <v>0</v>
      </c>
      <c r="G3292">
        <v>1</v>
      </c>
    </row>
    <row r="3293" spans="1:7" x14ac:dyDescent="0.25">
      <c r="A3293" t="s">
        <v>79</v>
      </c>
      <c r="B3293" s="1">
        <v>45453</v>
      </c>
      <c r="C3293">
        <v>89.93</v>
      </c>
      <c r="D3293">
        <v>91.76</v>
      </c>
      <c r="E3293">
        <v>89.77</v>
      </c>
      <c r="F3293">
        <v>0</v>
      </c>
      <c r="G3293">
        <v>1</v>
      </c>
    </row>
    <row r="3294" spans="1:7" x14ac:dyDescent="0.25">
      <c r="A3294" t="s">
        <v>79</v>
      </c>
      <c r="B3294" s="1">
        <v>45454</v>
      </c>
      <c r="C3294">
        <v>89.76</v>
      </c>
      <c r="D3294">
        <v>91.59</v>
      </c>
      <c r="E3294">
        <v>89.77</v>
      </c>
      <c r="F3294">
        <v>0</v>
      </c>
      <c r="G3294">
        <v>1</v>
      </c>
    </row>
    <row r="3295" spans="1:7" x14ac:dyDescent="0.25">
      <c r="A3295" t="s">
        <v>79</v>
      </c>
      <c r="B3295" s="1">
        <v>45455</v>
      </c>
      <c r="C3295">
        <v>89.64</v>
      </c>
      <c r="D3295">
        <v>91.45</v>
      </c>
      <c r="E3295">
        <v>89.78</v>
      </c>
      <c r="F3295">
        <v>0</v>
      </c>
      <c r="G3295">
        <v>1</v>
      </c>
    </row>
    <row r="3296" spans="1:7" x14ac:dyDescent="0.25">
      <c r="A3296" t="s">
        <v>79</v>
      </c>
      <c r="B3296" s="1">
        <v>45456</v>
      </c>
      <c r="C3296">
        <v>89.43</v>
      </c>
      <c r="D3296">
        <v>91.32</v>
      </c>
      <c r="E3296">
        <v>89.78</v>
      </c>
      <c r="F3296">
        <v>0</v>
      </c>
      <c r="G3296">
        <v>1</v>
      </c>
    </row>
    <row r="3297" spans="1:7" x14ac:dyDescent="0.25">
      <c r="A3297" t="s">
        <v>79</v>
      </c>
      <c r="B3297" s="1">
        <v>45457</v>
      </c>
      <c r="C3297">
        <v>89.22</v>
      </c>
      <c r="D3297">
        <v>91.16</v>
      </c>
      <c r="E3297">
        <v>89.77</v>
      </c>
      <c r="F3297">
        <v>0</v>
      </c>
      <c r="G3297">
        <v>1</v>
      </c>
    </row>
    <row r="3298" spans="1:7" x14ac:dyDescent="0.25">
      <c r="A3298" t="s">
        <v>79</v>
      </c>
      <c r="B3298" s="1">
        <v>45460</v>
      </c>
      <c r="C3298">
        <v>88.98</v>
      </c>
      <c r="D3298">
        <v>91.02</v>
      </c>
      <c r="E3298">
        <v>89.75</v>
      </c>
      <c r="F3298">
        <v>0</v>
      </c>
      <c r="G3298">
        <v>1</v>
      </c>
    </row>
    <row r="3299" spans="1:7" x14ac:dyDescent="0.25">
      <c r="A3299" t="s">
        <v>79</v>
      </c>
      <c r="B3299" s="1">
        <v>45461</v>
      </c>
      <c r="C3299">
        <v>88.78</v>
      </c>
      <c r="D3299">
        <v>90.88</v>
      </c>
      <c r="E3299">
        <v>89.74</v>
      </c>
      <c r="F3299">
        <v>0</v>
      </c>
      <c r="G3299">
        <v>1</v>
      </c>
    </row>
    <row r="3300" spans="1:7" x14ac:dyDescent="0.25">
      <c r="A3300" t="s">
        <v>79</v>
      </c>
      <c r="B3300" s="1">
        <v>45462</v>
      </c>
      <c r="C3300">
        <v>88.57</v>
      </c>
      <c r="D3300">
        <v>90.69</v>
      </c>
      <c r="E3300">
        <v>89.72</v>
      </c>
      <c r="F3300">
        <v>0</v>
      </c>
      <c r="G3300">
        <v>1</v>
      </c>
    </row>
    <row r="3301" spans="1:7" x14ac:dyDescent="0.25">
      <c r="A3301" t="s">
        <v>79</v>
      </c>
      <c r="B3301" s="1">
        <v>45463</v>
      </c>
      <c r="C3301">
        <v>88.32</v>
      </c>
      <c r="D3301">
        <v>90.52</v>
      </c>
      <c r="E3301">
        <v>89.71</v>
      </c>
      <c r="F3301">
        <v>0</v>
      </c>
      <c r="G3301">
        <v>1</v>
      </c>
    </row>
    <row r="3302" spans="1:7" x14ac:dyDescent="0.25">
      <c r="A3302" t="s">
        <v>79</v>
      </c>
      <c r="B3302" s="1">
        <v>45464</v>
      </c>
      <c r="C3302">
        <v>88.11</v>
      </c>
      <c r="D3302">
        <v>90.34</v>
      </c>
      <c r="E3302">
        <v>89.71</v>
      </c>
      <c r="F3302">
        <v>0</v>
      </c>
      <c r="G3302">
        <v>1</v>
      </c>
    </row>
    <row r="3303" spans="1:7" x14ac:dyDescent="0.25">
      <c r="A3303" t="s">
        <v>79</v>
      </c>
      <c r="B3303" s="1">
        <v>45467</v>
      </c>
      <c r="C3303">
        <v>87.88</v>
      </c>
      <c r="D3303">
        <v>90.16</v>
      </c>
      <c r="E3303">
        <v>89.71</v>
      </c>
      <c r="F3303">
        <v>0</v>
      </c>
      <c r="G3303">
        <v>1</v>
      </c>
    </row>
    <row r="3304" spans="1:7" x14ac:dyDescent="0.25">
      <c r="A3304" t="s">
        <v>79</v>
      </c>
      <c r="B3304" s="1">
        <v>45468</v>
      </c>
      <c r="C3304">
        <v>87.62</v>
      </c>
      <c r="D3304">
        <v>89.98</v>
      </c>
      <c r="E3304">
        <v>89.71</v>
      </c>
      <c r="F3304">
        <v>0</v>
      </c>
      <c r="G3304">
        <v>1</v>
      </c>
    </row>
    <row r="3305" spans="1:7" x14ac:dyDescent="0.25">
      <c r="A3305" t="s">
        <v>79</v>
      </c>
      <c r="B3305" s="1">
        <v>45469</v>
      </c>
      <c r="C3305">
        <v>87.39</v>
      </c>
      <c r="D3305">
        <v>89.81</v>
      </c>
      <c r="E3305">
        <v>89.69</v>
      </c>
      <c r="F3305">
        <v>0</v>
      </c>
      <c r="G3305">
        <v>1</v>
      </c>
    </row>
    <row r="3306" spans="1:7" x14ac:dyDescent="0.25">
      <c r="A3306" t="s">
        <v>79</v>
      </c>
      <c r="B3306" s="1">
        <v>45470</v>
      </c>
      <c r="C3306">
        <v>87.22</v>
      </c>
      <c r="D3306">
        <v>89.62</v>
      </c>
      <c r="E3306">
        <v>89.67</v>
      </c>
      <c r="F3306">
        <v>0</v>
      </c>
      <c r="G3306">
        <v>0</v>
      </c>
    </row>
    <row r="3307" spans="1:7" x14ac:dyDescent="0.25">
      <c r="A3307" t="s">
        <v>79</v>
      </c>
      <c r="B3307" s="1">
        <v>45471</v>
      </c>
      <c r="C3307">
        <v>87.12</v>
      </c>
      <c r="D3307">
        <v>89.48</v>
      </c>
      <c r="E3307">
        <v>89.67</v>
      </c>
      <c r="F3307">
        <v>0</v>
      </c>
      <c r="G3307">
        <v>0</v>
      </c>
    </row>
    <row r="3308" spans="1:7" x14ac:dyDescent="0.25">
      <c r="A3308" t="s">
        <v>79</v>
      </c>
      <c r="B3308" s="1">
        <v>45474</v>
      </c>
      <c r="C3308">
        <v>87.01</v>
      </c>
      <c r="D3308">
        <v>89.38</v>
      </c>
      <c r="E3308">
        <v>89.67</v>
      </c>
      <c r="F3308">
        <v>0</v>
      </c>
      <c r="G3308">
        <v>0</v>
      </c>
    </row>
    <row r="3309" spans="1:7" x14ac:dyDescent="0.25">
      <c r="A3309" t="s">
        <v>79</v>
      </c>
      <c r="B3309" s="1">
        <v>45475</v>
      </c>
      <c r="C3309">
        <v>86.99</v>
      </c>
      <c r="D3309">
        <v>89.34</v>
      </c>
      <c r="E3309">
        <v>89.68</v>
      </c>
      <c r="F3309">
        <v>0</v>
      </c>
      <c r="G3309">
        <v>0</v>
      </c>
    </row>
    <row r="3310" spans="1:7" x14ac:dyDescent="0.25">
      <c r="A3310" t="s">
        <v>79</v>
      </c>
      <c r="B3310" s="1">
        <v>45476</v>
      </c>
      <c r="C3310">
        <v>86.97</v>
      </c>
      <c r="D3310">
        <v>89.3</v>
      </c>
      <c r="E3310">
        <v>89.69</v>
      </c>
      <c r="F3310">
        <v>0</v>
      </c>
      <c r="G3310">
        <v>0</v>
      </c>
    </row>
    <row r="3311" spans="1:7" x14ac:dyDescent="0.25">
      <c r="A3311" t="s">
        <v>79</v>
      </c>
      <c r="B3311" s="1">
        <v>45477</v>
      </c>
      <c r="C3311">
        <v>86.92</v>
      </c>
      <c r="D3311">
        <v>89.25</v>
      </c>
      <c r="E3311">
        <v>89.71</v>
      </c>
      <c r="F3311">
        <v>0</v>
      </c>
      <c r="G3311">
        <v>0</v>
      </c>
    </row>
    <row r="3312" spans="1:7" x14ac:dyDescent="0.25">
      <c r="A3312" t="s">
        <v>79</v>
      </c>
      <c r="B3312" s="1">
        <v>45478</v>
      </c>
      <c r="C3312">
        <v>86.9</v>
      </c>
      <c r="D3312">
        <v>89.2</v>
      </c>
      <c r="E3312">
        <v>89.72</v>
      </c>
      <c r="F3312">
        <v>0</v>
      </c>
      <c r="G3312">
        <v>0</v>
      </c>
    </row>
    <row r="3313" spans="1:7" x14ac:dyDescent="0.25">
      <c r="A3313" t="s">
        <v>79</v>
      </c>
      <c r="B3313" s="1">
        <v>45481</v>
      </c>
      <c r="C3313">
        <v>86.86</v>
      </c>
      <c r="D3313">
        <v>89.14</v>
      </c>
      <c r="E3313">
        <v>89.73</v>
      </c>
      <c r="F3313">
        <v>0</v>
      </c>
      <c r="G3313">
        <v>0</v>
      </c>
    </row>
    <row r="3314" spans="1:7" x14ac:dyDescent="0.25">
      <c r="A3314" t="s">
        <v>79</v>
      </c>
      <c r="B3314" s="1">
        <v>45482</v>
      </c>
      <c r="C3314">
        <v>86.9</v>
      </c>
      <c r="D3314">
        <v>89.08</v>
      </c>
      <c r="E3314">
        <v>89.75</v>
      </c>
      <c r="F3314">
        <v>0</v>
      </c>
      <c r="G3314">
        <v>0</v>
      </c>
    </row>
    <row r="3315" spans="1:7" x14ac:dyDescent="0.25">
      <c r="A3315" t="s">
        <v>79</v>
      </c>
      <c r="B3315" s="1">
        <v>45483</v>
      </c>
      <c r="C3315">
        <v>86.9</v>
      </c>
      <c r="D3315">
        <v>89.03</v>
      </c>
      <c r="E3315">
        <v>89.77</v>
      </c>
      <c r="F3315">
        <v>0</v>
      </c>
      <c r="G3315">
        <v>0</v>
      </c>
    </row>
    <row r="3316" spans="1:7" x14ac:dyDescent="0.25">
      <c r="A3316" t="s">
        <v>79</v>
      </c>
      <c r="B3316" s="1">
        <v>45484</v>
      </c>
      <c r="C3316">
        <v>86.89</v>
      </c>
      <c r="D3316">
        <v>88.95</v>
      </c>
      <c r="E3316">
        <v>89.79</v>
      </c>
      <c r="F3316">
        <v>0</v>
      </c>
      <c r="G3316">
        <v>0</v>
      </c>
    </row>
    <row r="3317" spans="1:7" x14ac:dyDescent="0.25">
      <c r="A3317" t="s">
        <v>79</v>
      </c>
      <c r="B3317" s="1">
        <v>45485</v>
      </c>
      <c r="C3317">
        <v>86.89</v>
      </c>
      <c r="D3317">
        <v>88.85</v>
      </c>
      <c r="E3317">
        <v>89.81</v>
      </c>
      <c r="F3317">
        <v>0</v>
      </c>
      <c r="G3317">
        <v>0</v>
      </c>
    </row>
    <row r="3318" spans="1:7" x14ac:dyDescent="0.25">
      <c r="A3318" t="s">
        <v>79</v>
      </c>
      <c r="B3318" s="1">
        <v>45488</v>
      </c>
      <c r="C3318">
        <v>86.91</v>
      </c>
      <c r="D3318">
        <v>88.74</v>
      </c>
      <c r="E3318">
        <v>89.82</v>
      </c>
      <c r="F3318">
        <v>0</v>
      </c>
      <c r="G3318">
        <v>0</v>
      </c>
    </row>
    <row r="3319" spans="1:7" x14ac:dyDescent="0.25">
      <c r="A3319" t="s">
        <v>79</v>
      </c>
      <c r="B3319" s="1">
        <v>45489</v>
      </c>
      <c r="C3319">
        <v>86.95</v>
      </c>
      <c r="D3319">
        <v>88.64</v>
      </c>
      <c r="E3319">
        <v>89.84</v>
      </c>
      <c r="F3319">
        <v>0</v>
      </c>
      <c r="G3319">
        <v>0</v>
      </c>
    </row>
    <row r="3320" spans="1:7" x14ac:dyDescent="0.25">
      <c r="A3320" t="s">
        <v>79</v>
      </c>
      <c r="B3320" s="1">
        <v>45490</v>
      </c>
      <c r="C3320">
        <v>87.02</v>
      </c>
      <c r="D3320">
        <v>88.54</v>
      </c>
      <c r="E3320">
        <v>89.85</v>
      </c>
      <c r="F3320">
        <v>0</v>
      </c>
      <c r="G3320">
        <v>0</v>
      </c>
    </row>
    <row r="3321" spans="1:7" x14ac:dyDescent="0.25">
      <c r="A3321" t="s">
        <v>79</v>
      </c>
      <c r="B3321" s="1">
        <v>45491</v>
      </c>
      <c r="C3321">
        <v>87.12</v>
      </c>
      <c r="D3321">
        <v>88.45</v>
      </c>
      <c r="E3321">
        <v>89.87</v>
      </c>
      <c r="F3321">
        <v>0</v>
      </c>
      <c r="G3321">
        <v>0</v>
      </c>
    </row>
    <row r="3322" spans="1:7" x14ac:dyDescent="0.25">
      <c r="A3322" t="s">
        <v>79</v>
      </c>
      <c r="B3322" s="1">
        <v>45492</v>
      </c>
      <c r="C3322">
        <v>87.19</v>
      </c>
      <c r="D3322">
        <v>88.36</v>
      </c>
      <c r="E3322">
        <v>89.89</v>
      </c>
      <c r="F3322">
        <v>0</v>
      </c>
      <c r="G3322">
        <v>0</v>
      </c>
    </row>
    <row r="3323" spans="1:7" x14ac:dyDescent="0.25">
      <c r="A3323" t="s">
        <v>79</v>
      </c>
      <c r="B3323" s="1">
        <v>45495</v>
      </c>
      <c r="C3323">
        <v>87.31</v>
      </c>
      <c r="D3323">
        <v>88.3</v>
      </c>
      <c r="E3323">
        <v>89.91</v>
      </c>
      <c r="F3323">
        <v>0</v>
      </c>
      <c r="G3323">
        <v>0</v>
      </c>
    </row>
    <row r="3324" spans="1:7" x14ac:dyDescent="0.25">
      <c r="A3324" t="s">
        <v>79</v>
      </c>
      <c r="B3324" s="1">
        <v>45496</v>
      </c>
      <c r="C3324">
        <v>87.4</v>
      </c>
      <c r="D3324">
        <v>88.23</v>
      </c>
      <c r="E3324">
        <v>89.93</v>
      </c>
      <c r="F3324">
        <v>0</v>
      </c>
      <c r="G3324">
        <v>0</v>
      </c>
    </row>
    <row r="3325" spans="1:7" x14ac:dyDescent="0.25">
      <c r="A3325" t="s">
        <v>79</v>
      </c>
      <c r="B3325" s="1">
        <v>45497</v>
      </c>
      <c r="C3325">
        <v>87.52</v>
      </c>
      <c r="D3325">
        <v>88.16</v>
      </c>
      <c r="E3325">
        <v>89.96</v>
      </c>
      <c r="F3325">
        <v>0</v>
      </c>
      <c r="G3325">
        <v>0</v>
      </c>
    </row>
    <row r="3326" spans="1:7" x14ac:dyDescent="0.25">
      <c r="A3326" t="s">
        <v>79</v>
      </c>
      <c r="B3326" s="1">
        <v>45498</v>
      </c>
      <c r="C3326">
        <v>87.63</v>
      </c>
      <c r="D3326">
        <v>88.06</v>
      </c>
      <c r="E3326">
        <v>89.98</v>
      </c>
      <c r="F3326">
        <v>0</v>
      </c>
      <c r="G3326">
        <v>0</v>
      </c>
    </row>
    <row r="3327" spans="1:7" x14ac:dyDescent="0.25">
      <c r="A3327" t="s">
        <v>79</v>
      </c>
      <c r="B3327" s="1">
        <v>45499</v>
      </c>
      <c r="C3327">
        <v>87.73</v>
      </c>
      <c r="D3327">
        <v>87.97</v>
      </c>
      <c r="E3327">
        <v>90.01</v>
      </c>
      <c r="F3327">
        <v>0</v>
      </c>
      <c r="G3327">
        <v>0</v>
      </c>
    </row>
    <row r="3328" spans="1:7" x14ac:dyDescent="0.25">
      <c r="A3328" t="s">
        <v>79</v>
      </c>
      <c r="B3328" s="1">
        <v>45502</v>
      </c>
      <c r="C3328">
        <v>87.79</v>
      </c>
      <c r="D3328">
        <v>87.88</v>
      </c>
      <c r="E3328">
        <v>90.05</v>
      </c>
      <c r="F3328">
        <v>0</v>
      </c>
      <c r="G3328">
        <v>0</v>
      </c>
    </row>
    <row r="3329" spans="1:7" x14ac:dyDescent="0.25">
      <c r="A3329" t="s">
        <v>79</v>
      </c>
      <c r="B3329" s="1">
        <v>45503</v>
      </c>
      <c r="C3329">
        <v>87.75</v>
      </c>
      <c r="D3329">
        <v>87.8</v>
      </c>
      <c r="E3329">
        <v>90.09</v>
      </c>
      <c r="F3329">
        <v>0</v>
      </c>
      <c r="G3329">
        <v>0</v>
      </c>
    </row>
    <row r="3330" spans="1:7" x14ac:dyDescent="0.25">
      <c r="A3330" t="s">
        <v>79</v>
      </c>
      <c r="B3330" s="1">
        <v>45504</v>
      </c>
      <c r="C3330">
        <v>87.79</v>
      </c>
      <c r="D3330">
        <v>87.77</v>
      </c>
      <c r="E3330">
        <v>90.14</v>
      </c>
      <c r="F3330">
        <v>0</v>
      </c>
      <c r="G3330">
        <v>0</v>
      </c>
    </row>
    <row r="3331" spans="1:7" x14ac:dyDescent="0.25">
      <c r="A3331" t="s">
        <v>79</v>
      </c>
      <c r="B3331" s="1">
        <v>45505</v>
      </c>
      <c r="C3331">
        <v>87.93</v>
      </c>
      <c r="D3331">
        <v>87.77</v>
      </c>
      <c r="E3331">
        <v>90.21</v>
      </c>
      <c r="F3331">
        <v>0</v>
      </c>
      <c r="G3331">
        <v>0</v>
      </c>
    </row>
    <row r="3332" spans="1:7" x14ac:dyDescent="0.25">
      <c r="A3332" t="s">
        <v>79</v>
      </c>
      <c r="B3332" s="1">
        <v>45506</v>
      </c>
      <c r="C3332">
        <v>87.96</v>
      </c>
      <c r="D3332">
        <v>87.74</v>
      </c>
      <c r="E3332">
        <v>90.26</v>
      </c>
      <c r="F3332">
        <v>0</v>
      </c>
      <c r="G3332">
        <v>0</v>
      </c>
    </row>
    <row r="3333" spans="1:7" x14ac:dyDescent="0.25">
      <c r="A3333" t="s">
        <v>79</v>
      </c>
      <c r="B3333" s="1">
        <v>45509</v>
      </c>
      <c r="C3333">
        <v>87.94</v>
      </c>
      <c r="D3333">
        <v>87.67</v>
      </c>
      <c r="E3333">
        <v>90.3</v>
      </c>
      <c r="F3333">
        <v>0</v>
      </c>
      <c r="G3333">
        <v>0</v>
      </c>
    </row>
    <row r="3334" spans="1:7" x14ac:dyDescent="0.25">
      <c r="A3334" t="s">
        <v>79</v>
      </c>
      <c r="B3334" s="1">
        <v>45510</v>
      </c>
      <c r="C3334">
        <v>87.9</v>
      </c>
      <c r="D3334">
        <v>87.6</v>
      </c>
      <c r="E3334">
        <v>90.33</v>
      </c>
      <c r="F3334">
        <v>0</v>
      </c>
      <c r="G3334">
        <v>0</v>
      </c>
    </row>
    <row r="3335" spans="1:7" x14ac:dyDescent="0.25">
      <c r="A3335" t="s">
        <v>79</v>
      </c>
      <c r="B3335" s="1">
        <v>45511</v>
      </c>
      <c r="C3335">
        <v>87.86</v>
      </c>
      <c r="D3335">
        <v>87.56</v>
      </c>
      <c r="E3335">
        <v>90.36</v>
      </c>
      <c r="F3335">
        <v>0</v>
      </c>
      <c r="G3335">
        <v>0</v>
      </c>
    </row>
    <row r="3336" spans="1:7" x14ac:dyDescent="0.25">
      <c r="A3336" t="s">
        <v>79</v>
      </c>
      <c r="B3336" s="1">
        <v>45512</v>
      </c>
      <c r="C3336">
        <v>87.82</v>
      </c>
      <c r="D3336">
        <v>87.54</v>
      </c>
      <c r="E3336">
        <v>90.39</v>
      </c>
      <c r="F3336">
        <v>0</v>
      </c>
      <c r="G3336">
        <v>0</v>
      </c>
    </row>
    <row r="3337" spans="1:7" x14ac:dyDescent="0.25">
      <c r="A3337" t="s">
        <v>79</v>
      </c>
      <c r="B3337" s="1">
        <v>45513</v>
      </c>
      <c r="C3337">
        <v>87.82</v>
      </c>
      <c r="D3337">
        <v>87.55</v>
      </c>
      <c r="E3337">
        <v>90.44</v>
      </c>
      <c r="F3337">
        <v>0</v>
      </c>
      <c r="G3337">
        <v>0</v>
      </c>
    </row>
    <row r="3338" spans="1:7" x14ac:dyDescent="0.25">
      <c r="A3338" t="s">
        <v>79</v>
      </c>
      <c r="B3338" s="1">
        <v>45516</v>
      </c>
      <c r="C3338">
        <v>87.84</v>
      </c>
      <c r="D3338">
        <v>87.54</v>
      </c>
      <c r="E3338">
        <v>90.47</v>
      </c>
      <c r="F3338">
        <v>0</v>
      </c>
      <c r="G3338">
        <v>0</v>
      </c>
    </row>
    <row r="3339" spans="1:7" x14ac:dyDescent="0.25">
      <c r="A3339" t="s">
        <v>79</v>
      </c>
      <c r="B3339" s="1">
        <v>45517</v>
      </c>
      <c r="C3339">
        <v>87.92</v>
      </c>
      <c r="D3339">
        <v>87.55</v>
      </c>
      <c r="E3339">
        <v>90.5</v>
      </c>
      <c r="F3339">
        <v>0</v>
      </c>
      <c r="G3339">
        <v>0</v>
      </c>
    </row>
    <row r="3340" spans="1:7" x14ac:dyDescent="0.25">
      <c r="A3340" t="s">
        <v>79</v>
      </c>
      <c r="B3340" s="1">
        <v>45518</v>
      </c>
      <c r="C3340">
        <v>87.92</v>
      </c>
      <c r="D3340">
        <v>87.54</v>
      </c>
      <c r="E3340">
        <v>90.51</v>
      </c>
      <c r="F3340">
        <v>0</v>
      </c>
      <c r="G3340">
        <v>0</v>
      </c>
    </row>
    <row r="3341" spans="1:7" x14ac:dyDescent="0.25">
      <c r="A3341" t="s">
        <v>79</v>
      </c>
      <c r="B3341" s="1">
        <v>45519</v>
      </c>
      <c r="C3341">
        <v>87.9</v>
      </c>
      <c r="D3341">
        <v>87.51</v>
      </c>
      <c r="E3341">
        <v>90.52</v>
      </c>
      <c r="F3341">
        <v>0</v>
      </c>
      <c r="G3341">
        <v>0</v>
      </c>
    </row>
    <row r="3342" spans="1:7" x14ac:dyDescent="0.25">
      <c r="A3342" t="s">
        <v>79</v>
      </c>
      <c r="B3342" s="1">
        <v>45520</v>
      </c>
      <c r="C3342">
        <v>87.93</v>
      </c>
      <c r="D3342">
        <v>87.5</v>
      </c>
      <c r="E3342">
        <v>90.53</v>
      </c>
      <c r="F3342">
        <v>0</v>
      </c>
      <c r="G3342">
        <v>0</v>
      </c>
    </row>
    <row r="3343" spans="1:7" x14ac:dyDescent="0.25">
      <c r="A3343" t="s">
        <v>79</v>
      </c>
      <c r="B3343" s="1">
        <v>45523</v>
      </c>
      <c r="C3343">
        <v>87.99</v>
      </c>
      <c r="D3343">
        <v>87.52</v>
      </c>
      <c r="E3343">
        <v>90.54</v>
      </c>
      <c r="F3343">
        <v>0</v>
      </c>
      <c r="G3343">
        <v>0</v>
      </c>
    </row>
    <row r="3344" spans="1:7" x14ac:dyDescent="0.25">
      <c r="A3344" t="s">
        <v>79</v>
      </c>
      <c r="B3344" s="1">
        <v>45524</v>
      </c>
      <c r="C3344">
        <v>88.15</v>
      </c>
      <c r="D3344">
        <v>87.59</v>
      </c>
      <c r="E3344">
        <v>90.55</v>
      </c>
      <c r="F3344">
        <v>0</v>
      </c>
      <c r="G3344">
        <v>0</v>
      </c>
    </row>
    <row r="3345" spans="1:7" x14ac:dyDescent="0.25">
      <c r="A3345" t="s">
        <v>79</v>
      </c>
      <c r="B3345" s="1">
        <v>45525</v>
      </c>
      <c r="C3345">
        <v>88.42</v>
      </c>
      <c r="D3345">
        <v>87.67</v>
      </c>
      <c r="E3345">
        <v>90.57</v>
      </c>
      <c r="F3345">
        <v>0</v>
      </c>
      <c r="G3345">
        <v>0</v>
      </c>
    </row>
    <row r="3346" spans="1:7" x14ac:dyDescent="0.25">
      <c r="A3346" t="s">
        <v>79</v>
      </c>
      <c r="B3346" s="1">
        <v>45526</v>
      </c>
      <c r="C3346">
        <v>88.67</v>
      </c>
      <c r="D3346">
        <v>87.75</v>
      </c>
      <c r="E3346">
        <v>90.6</v>
      </c>
      <c r="F3346">
        <v>0</v>
      </c>
      <c r="G3346">
        <v>0</v>
      </c>
    </row>
    <row r="3347" spans="1:7" x14ac:dyDescent="0.25">
      <c r="A3347" t="s">
        <v>79</v>
      </c>
      <c r="B3347" s="1">
        <v>45527</v>
      </c>
      <c r="C3347">
        <v>88.93</v>
      </c>
      <c r="D3347">
        <v>87.85</v>
      </c>
      <c r="E3347">
        <v>90.61</v>
      </c>
      <c r="F3347">
        <v>0</v>
      </c>
      <c r="G3347">
        <v>0</v>
      </c>
    </row>
    <row r="3348" spans="1:7" x14ac:dyDescent="0.25">
      <c r="A3348" t="s">
        <v>79</v>
      </c>
      <c r="B3348" s="1">
        <v>45530</v>
      </c>
      <c r="C3348">
        <v>89.16</v>
      </c>
      <c r="D3348">
        <v>87.95</v>
      </c>
      <c r="E3348">
        <v>90.63</v>
      </c>
      <c r="F3348">
        <v>0</v>
      </c>
      <c r="G3348">
        <v>0</v>
      </c>
    </row>
    <row r="3349" spans="1:7" x14ac:dyDescent="0.25">
      <c r="A3349" t="s">
        <v>79</v>
      </c>
      <c r="B3349" s="1">
        <v>45531</v>
      </c>
      <c r="C3349">
        <v>89.36</v>
      </c>
      <c r="D3349">
        <v>88.04</v>
      </c>
      <c r="E3349">
        <v>90.63</v>
      </c>
      <c r="F3349">
        <v>0</v>
      </c>
      <c r="G3349">
        <v>0</v>
      </c>
    </row>
    <row r="3350" spans="1:7" x14ac:dyDescent="0.25">
      <c r="A3350" t="s">
        <v>79</v>
      </c>
      <c r="B3350" s="1">
        <v>45532</v>
      </c>
      <c r="C3350">
        <v>89.46</v>
      </c>
      <c r="D3350">
        <v>88.13</v>
      </c>
      <c r="E3350">
        <v>90.63</v>
      </c>
      <c r="F3350">
        <v>0</v>
      </c>
      <c r="G3350">
        <v>0</v>
      </c>
    </row>
    <row r="3351" spans="1:7" x14ac:dyDescent="0.25">
      <c r="A3351" t="s">
        <v>79</v>
      </c>
      <c r="B3351" s="1">
        <v>45533</v>
      </c>
      <c r="C3351">
        <v>89.5</v>
      </c>
      <c r="D3351">
        <v>88.24</v>
      </c>
      <c r="E3351">
        <v>90.62</v>
      </c>
      <c r="F3351">
        <v>0</v>
      </c>
      <c r="G3351">
        <v>0</v>
      </c>
    </row>
    <row r="3352" spans="1:7" x14ac:dyDescent="0.25">
      <c r="A3352" t="s">
        <v>79</v>
      </c>
      <c r="B3352" s="1">
        <v>45534</v>
      </c>
      <c r="C3352">
        <v>89.65</v>
      </c>
      <c r="D3352">
        <v>88.35</v>
      </c>
      <c r="E3352">
        <v>90.62</v>
      </c>
      <c r="F3352">
        <v>0</v>
      </c>
      <c r="G3352">
        <v>0</v>
      </c>
    </row>
    <row r="3353" spans="1:7" x14ac:dyDescent="0.25">
      <c r="A3353" t="s">
        <v>79</v>
      </c>
      <c r="B3353" s="1">
        <v>45539</v>
      </c>
      <c r="C3353">
        <v>89.85</v>
      </c>
      <c r="D3353">
        <v>88.46</v>
      </c>
      <c r="E3353">
        <v>90.62</v>
      </c>
      <c r="F3353">
        <v>0</v>
      </c>
      <c r="G3353">
        <v>0</v>
      </c>
    </row>
    <row r="3354" spans="1:7" x14ac:dyDescent="0.25">
      <c r="A3354" t="s">
        <v>79</v>
      </c>
      <c r="B3354" s="1">
        <v>45540</v>
      </c>
      <c r="C3354">
        <v>89.99</v>
      </c>
      <c r="D3354">
        <v>88.55</v>
      </c>
      <c r="E3354">
        <v>90.61</v>
      </c>
      <c r="F3354">
        <v>0</v>
      </c>
      <c r="G3354">
        <v>0</v>
      </c>
    </row>
    <row r="3355" spans="1:7" x14ac:dyDescent="0.25">
      <c r="A3355" t="s">
        <v>79</v>
      </c>
      <c r="B3355" s="1">
        <v>45541</v>
      </c>
      <c r="C3355">
        <v>90.11</v>
      </c>
      <c r="D3355">
        <v>88.65</v>
      </c>
      <c r="E3355">
        <v>90.6</v>
      </c>
      <c r="F3355">
        <v>0</v>
      </c>
      <c r="G3355">
        <v>0</v>
      </c>
    </row>
    <row r="3356" spans="1:7" x14ac:dyDescent="0.25">
      <c r="A3356" t="s">
        <v>79</v>
      </c>
      <c r="B3356" s="1">
        <v>45544</v>
      </c>
      <c r="C3356">
        <v>90.26</v>
      </c>
      <c r="D3356">
        <v>88.75</v>
      </c>
      <c r="E3356">
        <v>90.59</v>
      </c>
      <c r="F3356">
        <v>0</v>
      </c>
      <c r="G3356">
        <v>0</v>
      </c>
    </row>
    <row r="3357" spans="1:7" x14ac:dyDescent="0.25">
      <c r="A3357" t="s">
        <v>79</v>
      </c>
      <c r="B3357" s="1">
        <v>45545</v>
      </c>
      <c r="C3357">
        <v>90.32</v>
      </c>
      <c r="D3357">
        <v>88.83</v>
      </c>
      <c r="E3357">
        <v>90.58</v>
      </c>
      <c r="F3357">
        <v>0</v>
      </c>
      <c r="G3357">
        <v>0</v>
      </c>
    </row>
    <row r="3358" spans="1:7" x14ac:dyDescent="0.25">
      <c r="A3358" t="s">
        <v>79</v>
      </c>
      <c r="B3358" s="1">
        <v>45546</v>
      </c>
      <c r="C3358">
        <v>90.36</v>
      </c>
      <c r="D3358">
        <v>88.87</v>
      </c>
      <c r="E3358">
        <v>90.56</v>
      </c>
      <c r="F3358">
        <v>0</v>
      </c>
      <c r="G3358">
        <v>0</v>
      </c>
    </row>
    <row r="3359" spans="1:7" x14ac:dyDescent="0.25">
      <c r="A3359" t="s">
        <v>79</v>
      </c>
      <c r="B3359" s="1">
        <v>45547</v>
      </c>
      <c r="C3359">
        <v>90.36</v>
      </c>
      <c r="D3359">
        <v>88.9</v>
      </c>
      <c r="E3359">
        <v>90.57</v>
      </c>
      <c r="F3359">
        <v>0</v>
      </c>
      <c r="G3359">
        <v>0</v>
      </c>
    </row>
    <row r="3360" spans="1:7" x14ac:dyDescent="0.25">
      <c r="A3360" t="s">
        <v>79</v>
      </c>
      <c r="B3360" s="1">
        <v>45548</v>
      </c>
      <c r="C3360">
        <v>90.45</v>
      </c>
      <c r="D3360">
        <v>88.93</v>
      </c>
      <c r="E3360">
        <v>90.57</v>
      </c>
      <c r="F3360">
        <v>0</v>
      </c>
      <c r="G3360">
        <v>0</v>
      </c>
    </row>
    <row r="3361" spans="1:7" x14ac:dyDescent="0.25">
      <c r="A3361" t="s">
        <v>79</v>
      </c>
      <c r="B3361" s="1">
        <v>45551</v>
      </c>
      <c r="C3361">
        <v>90.51</v>
      </c>
      <c r="D3361">
        <v>88.95</v>
      </c>
      <c r="E3361">
        <v>90.56</v>
      </c>
      <c r="F3361">
        <v>0</v>
      </c>
      <c r="G3361">
        <v>0</v>
      </c>
    </row>
    <row r="3362" spans="1:7" x14ac:dyDescent="0.25">
      <c r="A3362" t="s">
        <v>79</v>
      </c>
      <c r="B3362" s="1">
        <v>45552</v>
      </c>
      <c r="C3362">
        <v>90.64</v>
      </c>
      <c r="D3362">
        <v>89</v>
      </c>
      <c r="E3362">
        <v>90.56</v>
      </c>
      <c r="F3362">
        <v>0</v>
      </c>
      <c r="G3362">
        <v>0</v>
      </c>
    </row>
    <row r="3363" spans="1:7" x14ac:dyDescent="0.25">
      <c r="A3363" t="s">
        <v>79</v>
      </c>
      <c r="B3363" s="1">
        <v>45553</v>
      </c>
      <c r="C3363">
        <v>90.75</v>
      </c>
      <c r="D3363">
        <v>89.07</v>
      </c>
      <c r="E3363">
        <v>90.57</v>
      </c>
      <c r="F3363">
        <v>0</v>
      </c>
      <c r="G3363">
        <v>0</v>
      </c>
    </row>
    <row r="3364" spans="1:7" x14ac:dyDescent="0.25">
      <c r="A3364" t="s">
        <v>79</v>
      </c>
      <c r="B3364" s="1">
        <v>45554</v>
      </c>
      <c r="C3364">
        <v>90.78</v>
      </c>
      <c r="D3364">
        <v>89.14</v>
      </c>
      <c r="E3364">
        <v>90.58</v>
      </c>
      <c r="F3364">
        <v>0</v>
      </c>
      <c r="G3364">
        <v>0</v>
      </c>
    </row>
    <row r="3365" spans="1:7" x14ac:dyDescent="0.25">
      <c r="A3365" t="s">
        <v>79</v>
      </c>
      <c r="B3365" s="1">
        <v>45555</v>
      </c>
      <c r="C3365">
        <v>90.67</v>
      </c>
      <c r="D3365">
        <v>89.18</v>
      </c>
      <c r="E3365">
        <v>90.59</v>
      </c>
      <c r="F3365">
        <v>0</v>
      </c>
      <c r="G3365">
        <v>0</v>
      </c>
    </row>
    <row r="3366" spans="1:7" x14ac:dyDescent="0.25">
      <c r="A3366" t="s">
        <v>79</v>
      </c>
      <c r="B3366" s="1">
        <v>45558</v>
      </c>
      <c r="C3366">
        <v>90.6</v>
      </c>
      <c r="D3366">
        <v>89.24</v>
      </c>
      <c r="E3366">
        <v>90.6</v>
      </c>
      <c r="F3366">
        <v>0</v>
      </c>
      <c r="G3366">
        <v>0</v>
      </c>
    </row>
    <row r="3367" spans="1:7" x14ac:dyDescent="0.25">
      <c r="A3367" t="s">
        <v>79</v>
      </c>
      <c r="B3367" s="1">
        <v>45559</v>
      </c>
      <c r="C3367">
        <v>90.53</v>
      </c>
      <c r="D3367">
        <v>89.31</v>
      </c>
      <c r="E3367">
        <v>90.6</v>
      </c>
      <c r="F3367">
        <v>0</v>
      </c>
      <c r="G3367">
        <v>0</v>
      </c>
    </row>
    <row r="3368" spans="1:7" x14ac:dyDescent="0.25">
      <c r="A3368" t="s">
        <v>79</v>
      </c>
      <c r="B3368" s="1">
        <v>45560</v>
      </c>
      <c r="C3368">
        <v>90.57</v>
      </c>
      <c r="D3368">
        <v>89.41</v>
      </c>
      <c r="E3368">
        <v>90.61</v>
      </c>
      <c r="F3368">
        <v>0</v>
      </c>
      <c r="G3368">
        <v>0</v>
      </c>
    </row>
    <row r="3369" spans="1:7" x14ac:dyDescent="0.25">
      <c r="A3369" t="s">
        <v>79</v>
      </c>
      <c r="B3369" s="1">
        <v>45561</v>
      </c>
      <c r="C3369">
        <v>90.63</v>
      </c>
      <c r="D3369">
        <v>89.51</v>
      </c>
      <c r="E3369">
        <v>90.62</v>
      </c>
      <c r="F3369">
        <v>0</v>
      </c>
      <c r="G3369">
        <v>0</v>
      </c>
    </row>
    <row r="3370" spans="1:7" x14ac:dyDescent="0.25">
      <c r="A3370" t="s">
        <v>79</v>
      </c>
      <c r="B3370" s="1">
        <v>45562</v>
      </c>
      <c r="C3370">
        <v>90.69</v>
      </c>
      <c r="D3370">
        <v>89.6</v>
      </c>
      <c r="E3370">
        <v>90.64</v>
      </c>
      <c r="F3370">
        <v>0</v>
      </c>
      <c r="G3370">
        <v>0</v>
      </c>
    </row>
    <row r="3371" spans="1:7" x14ac:dyDescent="0.25">
      <c r="A3371" t="s">
        <v>79</v>
      </c>
      <c r="B3371" s="1">
        <v>45565</v>
      </c>
      <c r="C3371">
        <v>90.72</v>
      </c>
      <c r="D3371">
        <v>89.68</v>
      </c>
      <c r="E3371">
        <v>90.66</v>
      </c>
      <c r="F3371">
        <v>0</v>
      </c>
      <c r="G3371">
        <v>0</v>
      </c>
    </row>
    <row r="3372" spans="1:7" x14ac:dyDescent="0.25">
      <c r="A3372" t="s">
        <v>79</v>
      </c>
      <c r="B3372" s="1">
        <v>45566</v>
      </c>
      <c r="C3372">
        <v>90.74</v>
      </c>
      <c r="D3372">
        <v>89.77</v>
      </c>
      <c r="E3372">
        <v>90.68</v>
      </c>
      <c r="F3372">
        <v>0</v>
      </c>
      <c r="G3372">
        <v>0</v>
      </c>
    </row>
    <row r="3373" spans="1:7" x14ac:dyDescent="0.25">
      <c r="A3373" t="s">
        <v>79</v>
      </c>
      <c r="B3373" s="1">
        <v>45567</v>
      </c>
      <c r="C3373">
        <v>90.82</v>
      </c>
      <c r="D3373">
        <v>89.87</v>
      </c>
      <c r="E3373">
        <v>90.69</v>
      </c>
      <c r="F3373">
        <v>0</v>
      </c>
      <c r="G3373">
        <v>0</v>
      </c>
    </row>
    <row r="3374" spans="1:7" x14ac:dyDescent="0.25">
      <c r="A3374" t="s">
        <v>79</v>
      </c>
      <c r="B3374" s="1">
        <v>45568</v>
      </c>
      <c r="C3374">
        <v>90.94</v>
      </c>
      <c r="D3374">
        <v>89.97</v>
      </c>
      <c r="E3374">
        <v>90.66</v>
      </c>
      <c r="F3374">
        <v>0</v>
      </c>
      <c r="G3374">
        <v>0</v>
      </c>
    </row>
    <row r="3375" spans="1:7" x14ac:dyDescent="0.25">
      <c r="A3375" t="s">
        <v>79</v>
      </c>
      <c r="B3375" s="1">
        <v>45569</v>
      </c>
      <c r="C3375">
        <v>91.05</v>
      </c>
      <c r="D3375">
        <v>90.06</v>
      </c>
      <c r="E3375">
        <v>90.62</v>
      </c>
      <c r="F3375">
        <v>0</v>
      </c>
      <c r="G3375">
        <v>0</v>
      </c>
    </row>
    <row r="3376" spans="1:7" x14ac:dyDescent="0.25">
      <c r="A3376" t="s">
        <v>79</v>
      </c>
      <c r="B3376" s="1">
        <v>45572</v>
      </c>
      <c r="C3376">
        <v>91.14</v>
      </c>
      <c r="D3376">
        <v>90.16</v>
      </c>
      <c r="E3376">
        <v>90.59</v>
      </c>
      <c r="F3376">
        <v>0</v>
      </c>
      <c r="G3376">
        <v>0</v>
      </c>
    </row>
    <row r="3377" spans="1:7" x14ac:dyDescent="0.25">
      <c r="A3377" t="s">
        <v>79</v>
      </c>
      <c r="B3377" s="1">
        <v>45573</v>
      </c>
      <c r="C3377">
        <v>91.26</v>
      </c>
      <c r="D3377">
        <v>90.24</v>
      </c>
      <c r="E3377">
        <v>90.56</v>
      </c>
      <c r="F3377">
        <v>0</v>
      </c>
      <c r="G3377">
        <v>0</v>
      </c>
    </row>
    <row r="3378" spans="1:7" x14ac:dyDescent="0.25">
      <c r="A3378" t="s">
        <v>79</v>
      </c>
      <c r="B3378" s="1">
        <v>45574</v>
      </c>
      <c r="C3378">
        <v>91.39</v>
      </c>
      <c r="D3378">
        <v>90.32</v>
      </c>
      <c r="E3378">
        <v>90.53</v>
      </c>
      <c r="F3378">
        <v>0</v>
      </c>
      <c r="G3378">
        <v>0</v>
      </c>
    </row>
    <row r="3379" spans="1:7" x14ac:dyDescent="0.25">
      <c r="A3379" t="s">
        <v>79</v>
      </c>
      <c r="B3379" s="1">
        <v>45575</v>
      </c>
      <c r="C3379">
        <v>91.51</v>
      </c>
      <c r="D3379">
        <v>90.4</v>
      </c>
      <c r="E3379">
        <v>90.5</v>
      </c>
      <c r="F3379">
        <v>0</v>
      </c>
      <c r="G3379">
        <v>0</v>
      </c>
    </row>
    <row r="3380" spans="1:7" x14ac:dyDescent="0.25">
      <c r="A3380" t="s">
        <v>79</v>
      </c>
      <c r="B3380" s="1">
        <v>45576</v>
      </c>
      <c r="C3380">
        <v>91.6</v>
      </c>
      <c r="D3380">
        <v>90.45</v>
      </c>
      <c r="E3380">
        <v>90.47</v>
      </c>
      <c r="F3380">
        <v>0</v>
      </c>
      <c r="G3380">
        <v>0</v>
      </c>
    </row>
    <row r="3381" spans="1:7" x14ac:dyDescent="0.25">
      <c r="A3381" t="s">
        <v>79</v>
      </c>
      <c r="B3381" s="1">
        <v>45579</v>
      </c>
      <c r="C3381">
        <v>91.72</v>
      </c>
      <c r="D3381">
        <v>90.46</v>
      </c>
      <c r="E3381">
        <v>90.45</v>
      </c>
      <c r="F3381">
        <v>1</v>
      </c>
      <c r="G3381">
        <v>1</v>
      </c>
    </row>
    <row r="3382" spans="1:7" x14ac:dyDescent="0.25">
      <c r="A3382" t="s">
        <v>79</v>
      </c>
      <c r="B3382" s="1">
        <v>45580</v>
      </c>
      <c r="C3382">
        <v>91.76</v>
      </c>
      <c r="D3382">
        <v>90.52</v>
      </c>
      <c r="E3382">
        <v>90.43</v>
      </c>
      <c r="F3382">
        <v>1</v>
      </c>
      <c r="G3382">
        <v>1</v>
      </c>
    </row>
    <row r="3383" spans="1:7" x14ac:dyDescent="0.25">
      <c r="A3383" t="s">
        <v>79</v>
      </c>
      <c r="B3383" s="1">
        <v>45581</v>
      </c>
      <c r="C3383">
        <v>91.79</v>
      </c>
      <c r="D3383">
        <v>90.61</v>
      </c>
      <c r="E3383">
        <v>90.41</v>
      </c>
      <c r="F3383">
        <v>1</v>
      </c>
      <c r="G3383">
        <v>1</v>
      </c>
    </row>
    <row r="3384" spans="1:7" x14ac:dyDescent="0.25">
      <c r="A3384" t="s">
        <v>79</v>
      </c>
      <c r="B3384" s="1">
        <v>45582</v>
      </c>
      <c r="C3384">
        <v>91.82</v>
      </c>
      <c r="D3384">
        <v>90.71</v>
      </c>
      <c r="E3384">
        <v>90.39</v>
      </c>
      <c r="F3384">
        <v>1</v>
      </c>
      <c r="G3384">
        <v>1</v>
      </c>
    </row>
    <row r="3385" spans="1:7" x14ac:dyDescent="0.25">
      <c r="A3385" t="s">
        <v>79</v>
      </c>
      <c r="B3385" s="1">
        <v>45583</v>
      </c>
      <c r="C3385">
        <v>91.92</v>
      </c>
      <c r="D3385">
        <v>90.8</v>
      </c>
      <c r="E3385">
        <v>90.37</v>
      </c>
      <c r="F3385">
        <v>1</v>
      </c>
      <c r="G3385">
        <v>1</v>
      </c>
    </row>
    <row r="3386" spans="1:7" x14ac:dyDescent="0.25">
      <c r="A3386" t="s">
        <v>79</v>
      </c>
      <c r="B3386" s="1">
        <v>45586</v>
      </c>
      <c r="C3386">
        <v>91.97</v>
      </c>
      <c r="D3386">
        <v>90.9</v>
      </c>
      <c r="E3386">
        <v>90.36</v>
      </c>
      <c r="F3386">
        <v>1</v>
      </c>
      <c r="G3386">
        <v>1</v>
      </c>
    </row>
    <row r="3387" spans="1:7" x14ac:dyDescent="0.25">
      <c r="A3387" t="s">
        <v>79</v>
      </c>
      <c r="B3387" s="1">
        <v>45587</v>
      </c>
      <c r="C3387">
        <v>91.98</v>
      </c>
      <c r="D3387">
        <v>90.97</v>
      </c>
      <c r="E3387">
        <v>90.35</v>
      </c>
      <c r="F3387">
        <v>1</v>
      </c>
      <c r="G3387">
        <v>1</v>
      </c>
    </row>
    <row r="3388" spans="1:7" x14ac:dyDescent="0.25">
      <c r="A3388" t="s">
        <v>79</v>
      </c>
      <c r="B3388" s="1">
        <v>45588</v>
      </c>
      <c r="C3388">
        <v>91.92</v>
      </c>
      <c r="D3388">
        <v>91.04</v>
      </c>
      <c r="E3388">
        <v>90.34</v>
      </c>
      <c r="F3388">
        <v>1</v>
      </c>
      <c r="G3388">
        <v>1</v>
      </c>
    </row>
    <row r="3389" spans="1:7" x14ac:dyDescent="0.25">
      <c r="A3389" t="s">
        <v>79</v>
      </c>
      <c r="B3389" s="1">
        <v>45589</v>
      </c>
      <c r="C3389">
        <v>91.88</v>
      </c>
      <c r="D3389">
        <v>91.09</v>
      </c>
      <c r="E3389">
        <v>90.33</v>
      </c>
      <c r="F3389">
        <v>1</v>
      </c>
      <c r="G3389">
        <v>1</v>
      </c>
    </row>
    <row r="3390" spans="1:7" x14ac:dyDescent="0.25">
      <c r="A3390" t="s">
        <v>79</v>
      </c>
      <c r="B3390" s="1">
        <v>45590</v>
      </c>
      <c r="C3390">
        <v>91.84</v>
      </c>
      <c r="D3390">
        <v>91.16</v>
      </c>
      <c r="E3390">
        <v>90.31</v>
      </c>
      <c r="F3390">
        <v>1</v>
      </c>
      <c r="G3390">
        <v>1</v>
      </c>
    </row>
    <row r="3391" spans="1:7" x14ac:dyDescent="0.25">
      <c r="A3391" t="s">
        <v>79</v>
      </c>
      <c r="B3391" s="1">
        <v>45593</v>
      </c>
      <c r="C3391">
        <v>91.84</v>
      </c>
      <c r="D3391">
        <v>91.25</v>
      </c>
      <c r="E3391">
        <v>90.28</v>
      </c>
      <c r="F3391">
        <v>1</v>
      </c>
      <c r="G3391">
        <v>1</v>
      </c>
    </row>
    <row r="3392" spans="1:7" x14ac:dyDescent="0.25">
      <c r="A3392" t="s">
        <v>79</v>
      </c>
      <c r="B3392" s="1">
        <v>45594</v>
      </c>
      <c r="C3392">
        <v>91.84</v>
      </c>
      <c r="D3392">
        <v>91.33</v>
      </c>
      <c r="E3392">
        <v>90.25</v>
      </c>
      <c r="F3392">
        <v>1</v>
      </c>
      <c r="G3392">
        <v>1</v>
      </c>
    </row>
    <row r="3393" spans="1:7" x14ac:dyDescent="0.25">
      <c r="A3393" t="s">
        <v>79</v>
      </c>
      <c r="B3393" s="1">
        <v>45595</v>
      </c>
      <c r="C3393">
        <v>91.79</v>
      </c>
      <c r="D3393">
        <v>91.39</v>
      </c>
      <c r="E3393">
        <v>90.22</v>
      </c>
      <c r="F3393">
        <v>1</v>
      </c>
      <c r="G3393">
        <v>1</v>
      </c>
    </row>
    <row r="3394" spans="1:7" x14ac:dyDescent="0.25">
      <c r="A3394" t="s">
        <v>79</v>
      </c>
      <c r="B3394" s="1">
        <v>45596</v>
      </c>
      <c r="C3394">
        <v>91.84</v>
      </c>
      <c r="D3394">
        <v>91.44</v>
      </c>
      <c r="E3394">
        <v>90.21</v>
      </c>
      <c r="F3394">
        <v>1</v>
      </c>
      <c r="G3394">
        <v>1</v>
      </c>
    </row>
    <row r="3395" spans="1:7" x14ac:dyDescent="0.25">
      <c r="A3395" t="s">
        <v>79</v>
      </c>
      <c r="B3395" s="1">
        <v>45597</v>
      </c>
      <c r="C3395">
        <v>91.9</v>
      </c>
      <c r="D3395">
        <v>91.46</v>
      </c>
      <c r="E3395">
        <v>90.19</v>
      </c>
      <c r="F3395">
        <v>1</v>
      </c>
      <c r="G3395">
        <v>1</v>
      </c>
    </row>
    <row r="3396" spans="1:7" x14ac:dyDescent="0.25">
      <c r="A3396" t="s">
        <v>79</v>
      </c>
      <c r="B3396" s="1">
        <v>45600</v>
      </c>
      <c r="C3396">
        <v>91.93</v>
      </c>
      <c r="D3396">
        <v>91.46</v>
      </c>
      <c r="E3396">
        <v>90.18</v>
      </c>
      <c r="F3396">
        <v>1</v>
      </c>
      <c r="G3396">
        <v>1</v>
      </c>
    </row>
    <row r="3397" spans="1:7" x14ac:dyDescent="0.25">
      <c r="A3397" t="s">
        <v>79</v>
      </c>
      <c r="B3397" s="1">
        <v>45601</v>
      </c>
      <c r="C3397">
        <v>91.98</v>
      </c>
      <c r="D3397">
        <v>91.46</v>
      </c>
      <c r="E3397">
        <v>90.16</v>
      </c>
      <c r="F3397">
        <v>1</v>
      </c>
      <c r="G3397">
        <v>1</v>
      </c>
    </row>
    <row r="3398" spans="1:7" x14ac:dyDescent="0.25">
      <c r="A3398" t="s">
        <v>79</v>
      </c>
      <c r="B3398" s="1">
        <v>45602</v>
      </c>
      <c r="C3398">
        <v>92.07</v>
      </c>
      <c r="D3398">
        <v>91.48</v>
      </c>
      <c r="E3398">
        <v>90.15</v>
      </c>
      <c r="F3398">
        <v>1</v>
      </c>
      <c r="G3398">
        <v>1</v>
      </c>
    </row>
    <row r="3399" spans="1:7" x14ac:dyDescent="0.25">
      <c r="A3399" t="s">
        <v>79</v>
      </c>
      <c r="B3399" s="1">
        <v>45603</v>
      </c>
      <c r="C3399">
        <v>92.14</v>
      </c>
      <c r="D3399">
        <v>91.52</v>
      </c>
      <c r="E3399">
        <v>90.14</v>
      </c>
      <c r="F3399">
        <v>1</v>
      </c>
      <c r="G3399">
        <v>1</v>
      </c>
    </row>
    <row r="3400" spans="1:7" x14ac:dyDescent="0.25">
      <c r="A3400" t="s">
        <v>79</v>
      </c>
      <c r="B3400" s="1">
        <v>45604</v>
      </c>
      <c r="C3400">
        <v>92.18</v>
      </c>
      <c r="D3400">
        <v>91.54</v>
      </c>
      <c r="E3400">
        <v>90.12</v>
      </c>
      <c r="F3400">
        <v>1</v>
      </c>
      <c r="G3400">
        <v>1</v>
      </c>
    </row>
    <row r="3401" spans="1:7" x14ac:dyDescent="0.25">
      <c r="A3401" t="s">
        <v>79</v>
      </c>
      <c r="B3401" s="1">
        <v>45607</v>
      </c>
      <c r="C3401">
        <v>92.21</v>
      </c>
      <c r="D3401">
        <v>91.55</v>
      </c>
      <c r="E3401">
        <v>90.1</v>
      </c>
      <c r="F3401">
        <v>1</v>
      </c>
      <c r="G3401">
        <v>1</v>
      </c>
    </row>
    <row r="3402" spans="1:7" x14ac:dyDescent="0.25">
      <c r="A3402" t="s">
        <v>79</v>
      </c>
      <c r="B3402" s="1">
        <v>45608</v>
      </c>
      <c r="C3402">
        <v>92.23</v>
      </c>
      <c r="D3402">
        <v>91.55</v>
      </c>
      <c r="E3402">
        <v>90.08</v>
      </c>
      <c r="F3402">
        <v>1</v>
      </c>
      <c r="G3402">
        <v>1</v>
      </c>
    </row>
    <row r="3403" spans="1:7" x14ac:dyDescent="0.25">
      <c r="A3403" t="s">
        <v>79</v>
      </c>
      <c r="B3403" s="1">
        <v>45609</v>
      </c>
      <c r="C3403">
        <v>92.28</v>
      </c>
      <c r="D3403">
        <v>91.58</v>
      </c>
      <c r="E3403">
        <v>90.07</v>
      </c>
      <c r="F3403">
        <v>1</v>
      </c>
      <c r="G3403">
        <v>1</v>
      </c>
    </row>
    <row r="3404" spans="1:7" x14ac:dyDescent="0.25">
      <c r="A3404" t="s">
        <v>79</v>
      </c>
      <c r="B3404" s="1">
        <v>45610</v>
      </c>
      <c r="C3404">
        <v>92.27</v>
      </c>
      <c r="D3404">
        <v>91.62</v>
      </c>
      <c r="E3404">
        <v>90.05</v>
      </c>
      <c r="F3404">
        <v>1</v>
      </c>
      <c r="G3404">
        <v>1</v>
      </c>
    </row>
    <row r="3405" spans="1:7" x14ac:dyDescent="0.25">
      <c r="A3405" t="s">
        <v>79</v>
      </c>
      <c r="B3405" s="1">
        <v>45611</v>
      </c>
      <c r="C3405">
        <v>92.24</v>
      </c>
      <c r="D3405">
        <v>91.65</v>
      </c>
      <c r="E3405">
        <v>90.04</v>
      </c>
      <c r="F3405">
        <v>1</v>
      </c>
      <c r="G3405">
        <v>1</v>
      </c>
    </row>
    <row r="3406" spans="1:7" x14ac:dyDescent="0.25">
      <c r="A3406" t="s">
        <v>79</v>
      </c>
      <c r="B3406" s="1">
        <v>45614</v>
      </c>
      <c r="C3406">
        <v>92.18</v>
      </c>
      <c r="D3406">
        <v>91.67</v>
      </c>
      <c r="E3406">
        <v>90.01</v>
      </c>
      <c r="F3406">
        <v>1</v>
      </c>
      <c r="G3406">
        <v>1</v>
      </c>
    </row>
    <row r="3407" spans="1:7" x14ac:dyDescent="0.25">
      <c r="A3407" t="s">
        <v>79</v>
      </c>
      <c r="B3407" s="1">
        <v>45615</v>
      </c>
      <c r="C3407">
        <v>92.11</v>
      </c>
      <c r="D3407">
        <v>91.69</v>
      </c>
      <c r="E3407">
        <v>90</v>
      </c>
      <c r="F3407">
        <v>1</v>
      </c>
      <c r="G3407">
        <v>1</v>
      </c>
    </row>
    <row r="3408" spans="1:7" x14ac:dyDescent="0.25">
      <c r="A3408" t="s">
        <v>79</v>
      </c>
      <c r="B3408" s="1">
        <v>45616</v>
      </c>
      <c r="C3408">
        <v>92.06</v>
      </c>
      <c r="D3408">
        <v>91.72</v>
      </c>
      <c r="E3408">
        <v>89.99</v>
      </c>
      <c r="F3408">
        <v>1</v>
      </c>
      <c r="G3408">
        <v>1</v>
      </c>
    </row>
    <row r="3409" spans="1:7" x14ac:dyDescent="0.25">
      <c r="A3409" t="s">
        <v>79</v>
      </c>
      <c r="B3409" s="1">
        <v>45617</v>
      </c>
      <c r="C3409">
        <v>92</v>
      </c>
      <c r="D3409">
        <v>91.74</v>
      </c>
      <c r="E3409">
        <v>89.99</v>
      </c>
      <c r="F3409">
        <v>1</v>
      </c>
      <c r="G3409">
        <v>1</v>
      </c>
    </row>
    <row r="3410" spans="1:7" x14ac:dyDescent="0.25">
      <c r="A3410" t="s">
        <v>79</v>
      </c>
      <c r="B3410" s="1">
        <v>45618</v>
      </c>
      <c r="C3410">
        <v>91.93</v>
      </c>
      <c r="D3410">
        <v>91.76</v>
      </c>
      <c r="E3410">
        <v>89.99</v>
      </c>
      <c r="F3410">
        <v>1</v>
      </c>
      <c r="G3410">
        <v>1</v>
      </c>
    </row>
    <row r="3411" spans="1:7" x14ac:dyDescent="0.25">
      <c r="A3411" t="s">
        <v>79</v>
      </c>
      <c r="B3411" s="1">
        <v>45621</v>
      </c>
      <c r="C3411">
        <v>91.9</v>
      </c>
      <c r="D3411">
        <v>91.81</v>
      </c>
      <c r="E3411">
        <v>90</v>
      </c>
      <c r="F3411">
        <v>1</v>
      </c>
      <c r="G3411">
        <v>1</v>
      </c>
    </row>
    <row r="3412" spans="1:7" x14ac:dyDescent="0.25">
      <c r="A3412" t="s">
        <v>79</v>
      </c>
      <c r="B3412" s="1">
        <v>45622</v>
      </c>
      <c r="C3412">
        <v>91.92</v>
      </c>
      <c r="D3412">
        <v>91.84</v>
      </c>
      <c r="E3412">
        <v>90.01</v>
      </c>
      <c r="F3412">
        <v>1</v>
      </c>
      <c r="G3412">
        <v>1</v>
      </c>
    </row>
    <row r="3413" spans="1:7" x14ac:dyDescent="0.25">
      <c r="A3413" t="s">
        <v>79</v>
      </c>
      <c r="B3413" s="1">
        <v>45623</v>
      </c>
      <c r="C3413">
        <v>91.97</v>
      </c>
      <c r="D3413">
        <v>91.88</v>
      </c>
      <c r="E3413">
        <v>90.03</v>
      </c>
      <c r="F3413">
        <v>1</v>
      </c>
      <c r="G3413">
        <v>1</v>
      </c>
    </row>
    <row r="3414" spans="1:7" x14ac:dyDescent="0.25">
      <c r="A3414" t="s">
        <v>79</v>
      </c>
      <c r="B3414" s="1">
        <v>45624</v>
      </c>
      <c r="C3414">
        <v>91.92</v>
      </c>
      <c r="D3414">
        <v>91.9</v>
      </c>
      <c r="E3414">
        <v>90.04</v>
      </c>
      <c r="F3414">
        <v>1</v>
      </c>
      <c r="G3414">
        <v>1</v>
      </c>
    </row>
    <row r="3415" spans="1:7" x14ac:dyDescent="0.25">
      <c r="A3415" t="s">
        <v>79</v>
      </c>
      <c r="B3415" s="1">
        <v>45625</v>
      </c>
      <c r="C3415">
        <v>91.91</v>
      </c>
      <c r="D3415">
        <v>91.95</v>
      </c>
      <c r="E3415">
        <v>90.05</v>
      </c>
      <c r="F3415">
        <v>0</v>
      </c>
      <c r="G3415">
        <v>1</v>
      </c>
    </row>
    <row r="3416" spans="1:7" x14ac:dyDescent="0.25">
      <c r="A3416" t="s">
        <v>79</v>
      </c>
      <c r="B3416" s="1">
        <v>45628</v>
      </c>
      <c r="C3416">
        <v>92</v>
      </c>
      <c r="D3416">
        <v>92.02</v>
      </c>
      <c r="E3416">
        <v>90.07</v>
      </c>
      <c r="F3416">
        <v>0</v>
      </c>
      <c r="G3416">
        <v>1</v>
      </c>
    </row>
    <row r="3417" spans="1:7" x14ac:dyDescent="0.25">
      <c r="A3417" t="s">
        <v>79</v>
      </c>
      <c r="B3417" s="1">
        <v>45629</v>
      </c>
      <c r="C3417">
        <v>92.01</v>
      </c>
      <c r="D3417">
        <v>92.06</v>
      </c>
      <c r="E3417">
        <v>90.07</v>
      </c>
      <c r="F3417">
        <v>0</v>
      </c>
      <c r="G3417">
        <v>1</v>
      </c>
    </row>
    <row r="3418" spans="1:7" x14ac:dyDescent="0.25">
      <c r="A3418" t="s">
        <v>79</v>
      </c>
      <c r="B3418" s="1">
        <v>45630</v>
      </c>
      <c r="C3418">
        <v>92.04</v>
      </c>
      <c r="D3418">
        <v>92.07</v>
      </c>
      <c r="E3418">
        <v>90.08</v>
      </c>
      <c r="F3418">
        <v>0</v>
      </c>
      <c r="G3418">
        <v>1</v>
      </c>
    </row>
    <row r="3419" spans="1:7" x14ac:dyDescent="0.25">
      <c r="A3419" t="s">
        <v>79</v>
      </c>
      <c r="B3419" s="1">
        <v>45631</v>
      </c>
      <c r="C3419">
        <v>92.08</v>
      </c>
      <c r="D3419">
        <v>92.1</v>
      </c>
      <c r="E3419">
        <v>90.08</v>
      </c>
      <c r="F3419">
        <v>0</v>
      </c>
      <c r="G3419">
        <v>1</v>
      </c>
    </row>
    <row r="3420" spans="1:7" x14ac:dyDescent="0.25">
      <c r="A3420" t="s">
        <v>79</v>
      </c>
      <c r="B3420" s="1">
        <v>45632</v>
      </c>
      <c r="C3420">
        <v>92.18</v>
      </c>
      <c r="D3420">
        <v>92.13</v>
      </c>
      <c r="E3420">
        <v>90.09</v>
      </c>
      <c r="F3420">
        <v>1</v>
      </c>
      <c r="G3420">
        <v>1</v>
      </c>
    </row>
    <row r="3421" spans="1:7" x14ac:dyDescent="0.25">
      <c r="A3421" t="s">
        <v>79</v>
      </c>
      <c r="B3421" s="1">
        <v>45635</v>
      </c>
      <c r="C3421">
        <v>92.35</v>
      </c>
      <c r="D3421">
        <v>92.2</v>
      </c>
      <c r="E3421">
        <v>90.11</v>
      </c>
      <c r="F3421">
        <v>1</v>
      </c>
      <c r="G3421">
        <v>1</v>
      </c>
    </row>
    <row r="3422" spans="1:7" x14ac:dyDescent="0.25">
      <c r="A3422" t="s">
        <v>79</v>
      </c>
      <c r="B3422" s="1">
        <v>45636</v>
      </c>
      <c r="C3422">
        <v>92.48</v>
      </c>
      <c r="D3422">
        <v>92.25</v>
      </c>
      <c r="E3422">
        <v>90.13</v>
      </c>
      <c r="F3422">
        <v>1</v>
      </c>
      <c r="G3422">
        <v>1</v>
      </c>
    </row>
    <row r="3423" spans="1:7" x14ac:dyDescent="0.25">
      <c r="A3423" t="s">
        <v>79</v>
      </c>
      <c r="B3423" s="1">
        <v>45637</v>
      </c>
      <c r="C3423">
        <v>92.52</v>
      </c>
      <c r="D3423">
        <v>92.26</v>
      </c>
      <c r="E3423">
        <v>90.14</v>
      </c>
      <c r="F3423">
        <v>1</v>
      </c>
      <c r="G3423">
        <v>1</v>
      </c>
    </row>
    <row r="3424" spans="1:7" x14ac:dyDescent="0.25">
      <c r="A3424" t="s">
        <v>79</v>
      </c>
      <c r="B3424" s="1">
        <v>45638</v>
      </c>
      <c r="C3424">
        <v>92.6</v>
      </c>
      <c r="D3424">
        <v>92.28</v>
      </c>
      <c r="E3424">
        <v>90.16</v>
      </c>
      <c r="F3424">
        <v>1</v>
      </c>
      <c r="G3424">
        <v>1</v>
      </c>
    </row>
    <row r="3425" spans="1:7" x14ac:dyDescent="0.25">
      <c r="A3425" t="s">
        <v>79</v>
      </c>
      <c r="B3425" s="1">
        <v>45639</v>
      </c>
      <c r="C3425">
        <v>92.67</v>
      </c>
      <c r="D3425">
        <v>92.3</v>
      </c>
      <c r="E3425">
        <v>90.17</v>
      </c>
      <c r="F3425">
        <v>1</v>
      </c>
      <c r="G3425">
        <v>1</v>
      </c>
    </row>
    <row r="3426" spans="1:7" x14ac:dyDescent="0.25">
      <c r="A3426" t="s">
        <v>79</v>
      </c>
      <c r="B3426" s="1">
        <v>45642</v>
      </c>
      <c r="C3426">
        <v>92.77</v>
      </c>
      <c r="D3426">
        <v>92.32</v>
      </c>
      <c r="E3426">
        <v>90.18</v>
      </c>
      <c r="F3426">
        <v>1</v>
      </c>
      <c r="G3426">
        <v>1</v>
      </c>
    </row>
    <row r="3427" spans="1:7" x14ac:dyDescent="0.25">
      <c r="A3427" t="s">
        <v>79</v>
      </c>
      <c r="B3427" s="1">
        <v>45643</v>
      </c>
      <c r="C3427">
        <v>92.92</v>
      </c>
      <c r="D3427">
        <v>92.35</v>
      </c>
      <c r="E3427">
        <v>90.19</v>
      </c>
      <c r="F3427">
        <v>1</v>
      </c>
      <c r="G3427">
        <v>1</v>
      </c>
    </row>
    <row r="3428" spans="1:7" x14ac:dyDescent="0.25">
      <c r="A3428" t="s">
        <v>79</v>
      </c>
      <c r="B3428" s="1">
        <v>45644</v>
      </c>
      <c r="C3428">
        <v>93.06</v>
      </c>
      <c r="D3428">
        <v>92.39</v>
      </c>
      <c r="E3428">
        <v>90.19</v>
      </c>
      <c r="F3428">
        <v>1</v>
      </c>
      <c r="G3428">
        <v>1</v>
      </c>
    </row>
    <row r="3429" spans="1:7" x14ac:dyDescent="0.25">
      <c r="A3429" t="s">
        <v>79</v>
      </c>
      <c r="B3429" s="1">
        <v>45645</v>
      </c>
      <c r="C3429">
        <v>93.15</v>
      </c>
      <c r="D3429">
        <v>92.4</v>
      </c>
      <c r="E3429">
        <v>90.2</v>
      </c>
      <c r="F3429">
        <v>1</v>
      </c>
      <c r="G3429">
        <v>1</v>
      </c>
    </row>
    <row r="3430" spans="1:7" x14ac:dyDescent="0.25">
      <c r="A3430" t="s">
        <v>79</v>
      </c>
      <c r="B3430" s="1">
        <v>45646</v>
      </c>
      <c r="C3430">
        <v>93.25</v>
      </c>
      <c r="D3430">
        <v>92.42</v>
      </c>
      <c r="E3430">
        <v>90.21</v>
      </c>
      <c r="F3430">
        <v>1</v>
      </c>
      <c r="G3430">
        <v>1</v>
      </c>
    </row>
    <row r="3431" spans="1:7" x14ac:dyDescent="0.25">
      <c r="A3431" t="s">
        <v>79</v>
      </c>
      <c r="B3431" s="1">
        <v>45649</v>
      </c>
      <c r="C3431">
        <v>93.31</v>
      </c>
      <c r="D3431">
        <v>92.44</v>
      </c>
      <c r="E3431">
        <v>90.22</v>
      </c>
      <c r="F3431">
        <v>1</v>
      </c>
      <c r="G3431">
        <v>1</v>
      </c>
    </row>
    <row r="3432" spans="1:7" x14ac:dyDescent="0.25">
      <c r="A3432" t="s">
        <v>79</v>
      </c>
      <c r="B3432" s="1">
        <v>45650</v>
      </c>
      <c r="C3432">
        <v>93.29</v>
      </c>
      <c r="D3432">
        <v>92.45</v>
      </c>
      <c r="E3432">
        <v>90.24</v>
      </c>
      <c r="F3432">
        <v>1</v>
      </c>
      <c r="G3432">
        <v>1</v>
      </c>
    </row>
    <row r="3433" spans="1:7" x14ac:dyDescent="0.25">
      <c r="A3433" t="s">
        <v>79</v>
      </c>
      <c r="B3433" s="1">
        <v>45651</v>
      </c>
      <c r="C3433">
        <v>93.28</v>
      </c>
      <c r="D3433">
        <v>92.47</v>
      </c>
      <c r="E3433">
        <v>90.25</v>
      </c>
      <c r="F3433">
        <v>1</v>
      </c>
      <c r="G3433">
        <v>1</v>
      </c>
    </row>
    <row r="3434" spans="1:7" x14ac:dyDescent="0.25">
      <c r="A3434" t="s">
        <v>79</v>
      </c>
      <c r="B3434" s="1">
        <v>45652</v>
      </c>
      <c r="C3434">
        <v>93.25</v>
      </c>
      <c r="D3434">
        <v>92.47</v>
      </c>
      <c r="E3434">
        <v>90.26</v>
      </c>
      <c r="F3434">
        <v>1</v>
      </c>
      <c r="G3434">
        <v>1</v>
      </c>
    </row>
    <row r="3435" spans="1:7" x14ac:dyDescent="0.25">
      <c r="A3435" t="s">
        <v>79</v>
      </c>
      <c r="B3435" s="1">
        <v>45653</v>
      </c>
      <c r="C3435">
        <v>93.19</v>
      </c>
      <c r="D3435">
        <v>92.47</v>
      </c>
      <c r="E3435">
        <v>90.28</v>
      </c>
      <c r="F3435">
        <v>1</v>
      </c>
      <c r="G3435">
        <v>1</v>
      </c>
    </row>
    <row r="3436" spans="1:7" x14ac:dyDescent="0.25">
      <c r="A3436" t="s">
        <v>79</v>
      </c>
      <c r="B3436" s="1">
        <v>45656</v>
      </c>
      <c r="C3436">
        <v>93.08</v>
      </c>
      <c r="D3436">
        <v>92.47</v>
      </c>
      <c r="E3436">
        <v>90.3</v>
      </c>
      <c r="F3436">
        <v>1</v>
      </c>
      <c r="G3436">
        <v>1</v>
      </c>
    </row>
    <row r="3437" spans="1:7" x14ac:dyDescent="0.25">
      <c r="A3437" t="s">
        <v>79</v>
      </c>
      <c r="B3437" s="1">
        <v>45657</v>
      </c>
      <c r="C3437">
        <v>93</v>
      </c>
      <c r="D3437">
        <v>92.46</v>
      </c>
      <c r="E3437">
        <v>90.33</v>
      </c>
      <c r="F3437">
        <v>1</v>
      </c>
      <c r="G3437">
        <v>1</v>
      </c>
    </row>
    <row r="3438" spans="1:7" x14ac:dyDescent="0.25">
      <c r="A3438" t="s">
        <v>79</v>
      </c>
      <c r="B3438" s="1">
        <v>45659</v>
      </c>
      <c r="C3438">
        <v>92.92</v>
      </c>
      <c r="D3438">
        <v>92.47</v>
      </c>
      <c r="E3438">
        <v>90.35</v>
      </c>
      <c r="F3438">
        <v>1</v>
      </c>
      <c r="G3438">
        <v>1</v>
      </c>
    </row>
    <row r="3439" spans="1:7" x14ac:dyDescent="0.25">
      <c r="A3439" t="s">
        <v>79</v>
      </c>
      <c r="B3439" s="1">
        <v>45660</v>
      </c>
      <c r="C3439">
        <v>92.82</v>
      </c>
      <c r="D3439">
        <v>92.48</v>
      </c>
      <c r="E3439">
        <v>90.37</v>
      </c>
      <c r="F3439">
        <v>1</v>
      </c>
      <c r="G3439">
        <v>1</v>
      </c>
    </row>
    <row r="3440" spans="1:7" x14ac:dyDescent="0.25">
      <c r="A3440" t="s">
        <v>79</v>
      </c>
      <c r="B3440" s="1">
        <v>45663</v>
      </c>
      <c r="C3440">
        <v>92.75</v>
      </c>
      <c r="D3440">
        <v>92.5</v>
      </c>
      <c r="E3440">
        <v>90.4</v>
      </c>
      <c r="F3440">
        <v>1</v>
      </c>
      <c r="G3440">
        <v>1</v>
      </c>
    </row>
    <row r="3441" spans="1:7" x14ac:dyDescent="0.25">
      <c r="A3441" t="s">
        <v>79</v>
      </c>
      <c r="B3441" s="1">
        <v>45664</v>
      </c>
      <c r="C3441">
        <v>92.6</v>
      </c>
      <c r="D3441">
        <v>92.5</v>
      </c>
      <c r="E3441">
        <v>90.42</v>
      </c>
      <c r="F3441">
        <v>1</v>
      </c>
      <c r="G3441">
        <v>1</v>
      </c>
    </row>
    <row r="3442" spans="1:7" x14ac:dyDescent="0.25">
      <c r="A3442" t="s">
        <v>79</v>
      </c>
      <c r="B3442" s="1">
        <v>45665</v>
      </c>
      <c r="C3442">
        <v>92.46</v>
      </c>
      <c r="D3442">
        <v>92.5</v>
      </c>
      <c r="E3442">
        <v>90.44</v>
      </c>
      <c r="F3442">
        <v>0</v>
      </c>
      <c r="G3442">
        <v>1</v>
      </c>
    </row>
    <row r="3443" spans="1:7" x14ac:dyDescent="0.25">
      <c r="A3443" t="s">
        <v>34</v>
      </c>
      <c r="B3443" s="1">
        <v>45453</v>
      </c>
      <c r="C3443">
        <v>39.74</v>
      </c>
      <c r="D3443">
        <v>41.13</v>
      </c>
      <c r="E3443">
        <v>41.6</v>
      </c>
      <c r="F3443">
        <v>0</v>
      </c>
      <c r="G3443">
        <v>0</v>
      </c>
    </row>
    <row r="3444" spans="1:7" x14ac:dyDescent="0.25">
      <c r="A3444" t="s">
        <v>34</v>
      </c>
      <c r="B3444" s="1">
        <v>45454</v>
      </c>
      <c r="C3444">
        <v>39.64</v>
      </c>
      <c r="D3444">
        <v>41.04</v>
      </c>
      <c r="E3444">
        <v>41.59</v>
      </c>
      <c r="F3444">
        <v>0</v>
      </c>
      <c r="G3444">
        <v>0</v>
      </c>
    </row>
    <row r="3445" spans="1:7" x14ac:dyDescent="0.25">
      <c r="A3445" t="s">
        <v>34</v>
      </c>
      <c r="B3445" s="1">
        <v>45455</v>
      </c>
      <c r="C3445">
        <v>39.56</v>
      </c>
      <c r="D3445">
        <v>40.950000000000003</v>
      </c>
      <c r="E3445">
        <v>41.59</v>
      </c>
      <c r="F3445">
        <v>0</v>
      </c>
      <c r="G3445">
        <v>0</v>
      </c>
    </row>
    <row r="3446" spans="1:7" x14ac:dyDescent="0.25">
      <c r="A3446" t="s">
        <v>34</v>
      </c>
      <c r="B3446" s="1">
        <v>45456</v>
      </c>
      <c r="C3446">
        <v>39.46</v>
      </c>
      <c r="D3446">
        <v>40.86</v>
      </c>
      <c r="E3446">
        <v>41.58</v>
      </c>
      <c r="F3446">
        <v>0</v>
      </c>
      <c r="G3446">
        <v>0</v>
      </c>
    </row>
    <row r="3447" spans="1:7" x14ac:dyDescent="0.25">
      <c r="A3447" t="s">
        <v>34</v>
      </c>
      <c r="B3447" s="1">
        <v>45457</v>
      </c>
      <c r="C3447">
        <v>39.32</v>
      </c>
      <c r="D3447">
        <v>40.76</v>
      </c>
      <c r="E3447">
        <v>41.57</v>
      </c>
      <c r="F3447">
        <v>0</v>
      </c>
      <c r="G3447">
        <v>0</v>
      </c>
    </row>
    <row r="3448" spans="1:7" x14ac:dyDescent="0.25">
      <c r="A3448" t="s">
        <v>34</v>
      </c>
      <c r="B3448" s="1">
        <v>45460</v>
      </c>
      <c r="C3448">
        <v>39.22</v>
      </c>
      <c r="D3448">
        <v>40.67</v>
      </c>
      <c r="E3448">
        <v>41.55</v>
      </c>
      <c r="F3448">
        <v>0</v>
      </c>
      <c r="G3448">
        <v>0</v>
      </c>
    </row>
    <row r="3449" spans="1:7" x14ac:dyDescent="0.25">
      <c r="A3449" t="s">
        <v>34</v>
      </c>
      <c r="B3449" s="1">
        <v>45461</v>
      </c>
      <c r="C3449">
        <v>39.119999999999997</v>
      </c>
      <c r="D3449">
        <v>40.57</v>
      </c>
      <c r="E3449">
        <v>41.54</v>
      </c>
      <c r="F3449">
        <v>0</v>
      </c>
      <c r="G3449">
        <v>0</v>
      </c>
    </row>
    <row r="3450" spans="1:7" x14ac:dyDescent="0.25">
      <c r="A3450" t="s">
        <v>34</v>
      </c>
      <c r="B3450" s="1">
        <v>45462</v>
      </c>
      <c r="C3450">
        <v>39</v>
      </c>
      <c r="D3450">
        <v>40.47</v>
      </c>
      <c r="E3450">
        <v>41.52</v>
      </c>
      <c r="F3450">
        <v>0</v>
      </c>
      <c r="G3450">
        <v>0</v>
      </c>
    </row>
    <row r="3451" spans="1:7" x14ac:dyDescent="0.25">
      <c r="A3451" t="s">
        <v>34</v>
      </c>
      <c r="B3451" s="1">
        <v>45463</v>
      </c>
      <c r="C3451">
        <v>38.880000000000003</v>
      </c>
      <c r="D3451">
        <v>40.369999999999997</v>
      </c>
      <c r="E3451">
        <v>41.48</v>
      </c>
      <c r="F3451">
        <v>0</v>
      </c>
      <c r="G3451">
        <v>0</v>
      </c>
    </row>
    <row r="3452" spans="1:7" x14ac:dyDescent="0.25">
      <c r="A3452" t="s">
        <v>34</v>
      </c>
      <c r="B3452" s="1">
        <v>45464</v>
      </c>
      <c r="C3452">
        <v>38.770000000000003</v>
      </c>
      <c r="D3452">
        <v>40.26</v>
      </c>
      <c r="E3452">
        <v>41.45</v>
      </c>
      <c r="F3452">
        <v>0</v>
      </c>
      <c r="G3452">
        <v>0</v>
      </c>
    </row>
    <row r="3453" spans="1:7" x14ac:dyDescent="0.25">
      <c r="A3453" t="s">
        <v>34</v>
      </c>
      <c r="B3453" s="1">
        <v>45467</v>
      </c>
      <c r="C3453">
        <v>38.65</v>
      </c>
      <c r="D3453">
        <v>40.15</v>
      </c>
      <c r="E3453">
        <v>41.43</v>
      </c>
      <c r="F3453">
        <v>0</v>
      </c>
      <c r="G3453">
        <v>0</v>
      </c>
    </row>
    <row r="3454" spans="1:7" x14ac:dyDescent="0.25">
      <c r="A3454" t="s">
        <v>34</v>
      </c>
      <c r="B3454" s="1">
        <v>45468</v>
      </c>
      <c r="C3454">
        <v>38.549999999999997</v>
      </c>
      <c r="D3454">
        <v>40.020000000000003</v>
      </c>
      <c r="E3454">
        <v>41.41</v>
      </c>
      <c r="F3454">
        <v>0</v>
      </c>
      <c r="G3454">
        <v>0</v>
      </c>
    </row>
    <row r="3455" spans="1:7" x14ac:dyDescent="0.25">
      <c r="A3455" t="s">
        <v>34</v>
      </c>
      <c r="B3455" s="1">
        <v>45469</v>
      </c>
      <c r="C3455">
        <v>38.450000000000003</v>
      </c>
      <c r="D3455">
        <v>39.89</v>
      </c>
      <c r="E3455">
        <v>41.38</v>
      </c>
      <c r="F3455">
        <v>0</v>
      </c>
      <c r="G3455">
        <v>0</v>
      </c>
    </row>
    <row r="3456" spans="1:7" x14ac:dyDescent="0.25">
      <c r="A3456" t="s">
        <v>34</v>
      </c>
      <c r="B3456" s="1">
        <v>45470</v>
      </c>
      <c r="C3456">
        <v>38.380000000000003</v>
      </c>
      <c r="D3456">
        <v>39.75</v>
      </c>
      <c r="E3456">
        <v>41.36</v>
      </c>
      <c r="F3456">
        <v>0</v>
      </c>
      <c r="G3456">
        <v>0</v>
      </c>
    </row>
    <row r="3457" spans="1:7" x14ac:dyDescent="0.25">
      <c r="A3457" t="s">
        <v>34</v>
      </c>
      <c r="B3457" s="1">
        <v>45471</v>
      </c>
      <c r="C3457">
        <v>38.32</v>
      </c>
      <c r="D3457">
        <v>39.659999999999997</v>
      </c>
      <c r="E3457">
        <v>41.35</v>
      </c>
      <c r="F3457">
        <v>0</v>
      </c>
      <c r="G3457">
        <v>0</v>
      </c>
    </row>
    <row r="3458" spans="1:7" x14ac:dyDescent="0.25">
      <c r="A3458" t="s">
        <v>34</v>
      </c>
      <c r="B3458" s="1">
        <v>45474</v>
      </c>
      <c r="C3458">
        <v>38.24</v>
      </c>
      <c r="D3458">
        <v>39.56</v>
      </c>
      <c r="E3458">
        <v>41.34</v>
      </c>
      <c r="F3458">
        <v>0</v>
      </c>
      <c r="G3458">
        <v>0</v>
      </c>
    </row>
    <row r="3459" spans="1:7" x14ac:dyDescent="0.25">
      <c r="A3459" t="s">
        <v>34</v>
      </c>
      <c r="B3459" s="1">
        <v>45475</v>
      </c>
      <c r="C3459">
        <v>38.18</v>
      </c>
      <c r="D3459">
        <v>39.479999999999997</v>
      </c>
      <c r="E3459">
        <v>41.33</v>
      </c>
      <c r="F3459">
        <v>0</v>
      </c>
      <c r="G3459">
        <v>0</v>
      </c>
    </row>
    <row r="3460" spans="1:7" x14ac:dyDescent="0.25">
      <c r="A3460" t="s">
        <v>34</v>
      </c>
      <c r="B3460" s="1">
        <v>45476</v>
      </c>
      <c r="C3460">
        <v>38.119999999999997</v>
      </c>
      <c r="D3460">
        <v>39.42</v>
      </c>
      <c r="E3460">
        <v>41.33</v>
      </c>
      <c r="F3460">
        <v>0</v>
      </c>
      <c r="G3460">
        <v>0</v>
      </c>
    </row>
    <row r="3461" spans="1:7" x14ac:dyDescent="0.25">
      <c r="A3461" t="s">
        <v>34</v>
      </c>
      <c r="B3461" s="1">
        <v>45477</v>
      </c>
      <c r="C3461">
        <v>38.090000000000003</v>
      </c>
      <c r="D3461">
        <v>39.35</v>
      </c>
      <c r="E3461">
        <v>41.32</v>
      </c>
      <c r="F3461">
        <v>0</v>
      </c>
      <c r="G3461">
        <v>0</v>
      </c>
    </row>
    <row r="3462" spans="1:7" x14ac:dyDescent="0.25">
      <c r="A3462" t="s">
        <v>34</v>
      </c>
      <c r="B3462" s="1">
        <v>45478</v>
      </c>
      <c r="C3462">
        <v>38.06</v>
      </c>
      <c r="D3462">
        <v>39.32</v>
      </c>
      <c r="E3462">
        <v>41.32</v>
      </c>
      <c r="F3462">
        <v>0</v>
      </c>
      <c r="G3462">
        <v>0</v>
      </c>
    </row>
    <row r="3463" spans="1:7" x14ac:dyDescent="0.25">
      <c r="A3463" t="s">
        <v>34</v>
      </c>
      <c r="B3463" s="1">
        <v>45481</v>
      </c>
      <c r="C3463">
        <v>38.01</v>
      </c>
      <c r="D3463">
        <v>39.270000000000003</v>
      </c>
      <c r="E3463">
        <v>41.31</v>
      </c>
      <c r="F3463">
        <v>0</v>
      </c>
      <c r="G3463">
        <v>0</v>
      </c>
    </row>
    <row r="3464" spans="1:7" x14ac:dyDescent="0.25">
      <c r="A3464" t="s">
        <v>34</v>
      </c>
      <c r="B3464" s="1">
        <v>45482</v>
      </c>
      <c r="C3464">
        <v>38.020000000000003</v>
      </c>
      <c r="D3464">
        <v>39.22</v>
      </c>
      <c r="E3464">
        <v>41.29</v>
      </c>
      <c r="F3464">
        <v>0</v>
      </c>
      <c r="G3464">
        <v>0</v>
      </c>
    </row>
    <row r="3465" spans="1:7" x14ac:dyDescent="0.25">
      <c r="A3465" t="s">
        <v>34</v>
      </c>
      <c r="B3465" s="1">
        <v>45483</v>
      </c>
      <c r="C3465">
        <v>38.01</v>
      </c>
      <c r="D3465">
        <v>39.17</v>
      </c>
      <c r="E3465">
        <v>41.27</v>
      </c>
      <c r="F3465">
        <v>0</v>
      </c>
      <c r="G3465">
        <v>0</v>
      </c>
    </row>
    <row r="3466" spans="1:7" x14ac:dyDescent="0.25">
      <c r="A3466" t="s">
        <v>34</v>
      </c>
      <c r="B3466" s="1">
        <v>45484</v>
      </c>
      <c r="C3466">
        <v>38.020000000000003</v>
      </c>
      <c r="D3466">
        <v>39.119999999999997</v>
      </c>
      <c r="E3466">
        <v>41.25</v>
      </c>
      <c r="F3466">
        <v>0</v>
      </c>
      <c r="G3466">
        <v>0</v>
      </c>
    </row>
    <row r="3467" spans="1:7" x14ac:dyDescent="0.25">
      <c r="A3467" t="s">
        <v>34</v>
      </c>
      <c r="B3467" s="1">
        <v>45485</v>
      </c>
      <c r="C3467">
        <v>38.03</v>
      </c>
      <c r="D3467">
        <v>39.06</v>
      </c>
      <c r="E3467">
        <v>41.24</v>
      </c>
      <c r="F3467">
        <v>0</v>
      </c>
      <c r="G3467">
        <v>0</v>
      </c>
    </row>
    <row r="3468" spans="1:7" x14ac:dyDescent="0.25">
      <c r="A3468" t="s">
        <v>34</v>
      </c>
      <c r="B3468" s="1">
        <v>45488</v>
      </c>
      <c r="C3468">
        <v>38.020000000000003</v>
      </c>
      <c r="D3468">
        <v>39</v>
      </c>
      <c r="E3468">
        <v>41.21</v>
      </c>
      <c r="F3468">
        <v>0</v>
      </c>
      <c r="G3468">
        <v>0</v>
      </c>
    </row>
    <row r="3469" spans="1:7" x14ac:dyDescent="0.25">
      <c r="A3469" t="s">
        <v>34</v>
      </c>
      <c r="B3469" s="1">
        <v>45489</v>
      </c>
      <c r="C3469">
        <v>38</v>
      </c>
      <c r="D3469">
        <v>38.94</v>
      </c>
      <c r="E3469">
        <v>41.2</v>
      </c>
      <c r="F3469">
        <v>0</v>
      </c>
      <c r="G3469">
        <v>0</v>
      </c>
    </row>
    <row r="3470" spans="1:7" x14ac:dyDescent="0.25">
      <c r="A3470" t="s">
        <v>34</v>
      </c>
      <c r="B3470" s="1">
        <v>45490</v>
      </c>
      <c r="C3470">
        <v>37.97</v>
      </c>
      <c r="D3470">
        <v>38.869999999999997</v>
      </c>
      <c r="E3470">
        <v>41.17</v>
      </c>
      <c r="F3470">
        <v>0</v>
      </c>
      <c r="G3470">
        <v>0</v>
      </c>
    </row>
    <row r="3471" spans="1:7" x14ac:dyDescent="0.25">
      <c r="A3471" t="s">
        <v>34</v>
      </c>
      <c r="B3471" s="1">
        <v>45491</v>
      </c>
      <c r="C3471">
        <v>37.94</v>
      </c>
      <c r="D3471">
        <v>38.79</v>
      </c>
      <c r="E3471">
        <v>41.16</v>
      </c>
      <c r="F3471">
        <v>0</v>
      </c>
      <c r="G3471">
        <v>0</v>
      </c>
    </row>
    <row r="3472" spans="1:7" x14ac:dyDescent="0.25">
      <c r="A3472" t="s">
        <v>34</v>
      </c>
      <c r="B3472" s="1">
        <v>45492</v>
      </c>
      <c r="C3472">
        <v>37.94</v>
      </c>
      <c r="D3472">
        <v>38.74</v>
      </c>
      <c r="E3472">
        <v>41.15</v>
      </c>
      <c r="F3472">
        <v>0</v>
      </c>
      <c r="G3472">
        <v>0</v>
      </c>
    </row>
    <row r="3473" spans="1:7" x14ac:dyDescent="0.25">
      <c r="A3473" t="s">
        <v>34</v>
      </c>
      <c r="B3473" s="1">
        <v>45495</v>
      </c>
      <c r="C3473">
        <v>37.97</v>
      </c>
      <c r="D3473">
        <v>38.700000000000003</v>
      </c>
      <c r="E3473">
        <v>41.13</v>
      </c>
      <c r="F3473">
        <v>0</v>
      </c>
      <c r="G3473">
        <v>0</v>
      </c>
    </row>
    <row r="3474" spans="1:7" x14ac:dyDescent="0.25">
      <c r="A3474" t="s">
        <v>34</v>
      </c>
      <c r="B3474" s="1">
        <v>45496</v>
      </c>
      <c r="C3474">
        <v>37.97</v>
      </c>
      <c r="D3474">
        <v>38.65</v>
      </c>
      <c r="E3474">
        <v>41.11</v>
      </c>
      <c r="F3474">
        <v>0</v>
      </c>
      <c r="G3474">
        <v>0</v>
      </c>
    </row>
    <row r="3475" spans="1:7" x14ac:dyDescent="0.25">
      <c r="A3475" t="s">
        <v>34</v>
      </c>
      <c r="B3475" s="1">
        <v>45497</v>
      </c>
      <c r="C3475">
        <v>37.99</v>
      </c>
      <c r="D3475">
        <v>38.61</v>
      </c>
      <c r="E3475">
        <v>41.09</v>
      </c>
      <c r="F3475">
        <v>0</v>
      </c>
      <c r="G3475">
        <v>0</v>
      </c>
    </row>
    <row r="3476" spans="1:7" x14ac:dyDescent="0.25">
      <c r="A3476" t="s">
        <v>34</v>
      </c>
      <c r="B3476" s="1">
        <v>45498</v>
      </c>
      <c r="C3476">
        <v>37.99</v>
      </c>
      <c r="D3476">
        <v>38.56</v>
      </c>
      <c r="E3476">
        <v>41.07</v>
      </c>
      <c r="F3476">
        <v>0</v>
      </c>
      <c r="G3476">
        <v>0</v>
      </c>
    </row>
    <row r="3477" spans="1:7" x14ac:dyDescent="0.25">
      <c r="A3477" t="s">
        <v>34</v>
      </c>
      <c r="B3477" s="1">
        <v>45499</v>
      </c>
      <c r="C3477">
        <v>38</v>
      </c>
      <c r="D3477">
        <v>38.5</v>
      </c>
      <c r="E3477">
        <v>41.06</v>
      </c>
      <c r="F3477">
        <v>0</v>
      </c>
      <c r="G3477">
        <v>0</v>
      </c>
    </row>
    <row r="3478" spans="1:7" x14ac:dyDescent="0.25">
      <c r="A3478" t="s">
        <v>34</v>
      </c>
      <c r="B3478" s="1">
        <v>45502</v>
      </c>
      <c r="C3478">
        <v>37.97</v>
      </c>
      <c r="D3478">
        <v>38.43</v>
      </c>
      <c r="E3478">
        <v>41.04</v>
      </c>
      <c r="F3478">
        <v>0</v>
      </c>
      <c r="G3478">
        <v>0</v>
      </c>
    </row>
    <row r="3479" spans="1:7" x14ac:dyDescent="0.25">
      <c r="A3479" t="s">
        <v>34</v>
      </c>
      <c r="B3479" s="1">
        <v>45503</v>
      </c>
      <c r="C3479">
        <v>37.9</v>
      </c>
      <c r="D3479">
        <v>38.36</v>
      </c>
      <c r="E3479">
        <v>41.02</v>
      </c>
      <c r="F3479">
        <v>0</v>
      </c>
      <c r="G3479">
        <v>0</v>
      </c>
    </row>
    <row r="3480" spans="1:7" x14ac:dyDescent="0.25">
      <c r="A3480" t="s">
        <v>34</v>
      </c>
      <c r="B3480" s="1">
        <v>45504</v>
      </c>
      <c r="C3480">
        <v>37.83</v>
      </c>
      <c r="D3480">
        <v>38.29</v>
      </c>
      <c r="E3480">
        <v>41</v>
      </c>
      <c r="F3480">
        <v>0</v>
      </c>
      <c r="G3480">
        <v>0</v>
      </c>
    </row>
    <row r="3481" spans="1:7" x14ac:dyDescent="0.25">
      <c r="A3481" t="s">
        <v>34</v>
      </c>
      <c r="B3481" s="1">
        <v>45505</v>
      </c>
      <c r="C3481">
        <v>37.729999999999997</v>
      </c>
      <c r="D3481">
        <v>38.200000000000003</v>
      </c>
      <c r="E3481">
        <v>40.97</v>
      </c>
      <c r="F3481">
        <v>0</v>
      </c>
      <c r="G3481">
        <v>0</v>
      </c>
    </row>
    <row r="3482" spans="1:7" x14ac:dyDescent="0.25">
      <c r="A3482" t="s">
        <v>34</v>
      </c>
      <c r="B3482" s="1">
        <v>45506</v>
      </c>
      <c r="C3482">
        <v>37.6</v>
      </c>
      <c r="D3482">
        <v>38.130000000000003</v>
      </c>
      <c r="E3482">
        <v>40.94</v>
      </c>
      <c r="F3482">
        <v>0</v>
      </c>
      <c r="G3482">
        <v>0</v>
      </c>
    </row>
    <row r="3483" spans="1:7" x14ac:dyDescent="0.25">
      <c r="A3483" t="s">
        <v>34</v>
      </c>
      <c r="B3483" s="1">
        <v>45509</v>
      </c>
      <c r="C3483">
        <v>37.43</v>
      </c>
      <c r="D3483">
        <v>38.020000000000003</v>
      </c>
      <c r="E3483">
        <v>40.9</v>
      </c>
      <c r="F3483">
        <v>0</v>
      </c>
      <c r="G3483">
        <v>0</v>
      </c>
    </row>
    <row r="3484" spans="1:7" x14ac:dyDescent="0.25">
      <c r="A3484" t="s">
        <v>34</v>
      </c>
      <c r="B3484" s="1">
        <v>45510</v>
      </c>
      <c r="C3484">
        <v>37.26</v>
      </c>
      <c r="D3484">
        <v>37.92</v>
      </c>
      <c r="E3484">
        <v>40.85</v>
      </c>
      <c r="F3484">
        <v>0</v>
      </c>
      <c r="G3484">
        <v>0</v>
      </c>
    </row>
    <row r="3485" spans="1:7" x14ac:dyDescent="0.25">
      <c r="A3485" t="s">
        <v>34</v>
      </c>
      <c r="B3485" s="1">
        <v>45511</v>
      </c>
      <c r="C3485">
        <v>37.200000000000003</v>
      </c>
      <c r="D3485">
        <v>37.869999999999997</v>
      </c>
      <c r="E3485">
        <v>40.82</v>
      </c>
      <c r="F3485">
        <v>0</v>
      </c>
      <c r="G3485">
        <v>0</v>
      </c>
    </row>
    <row r="3486" spans="1:7" x14ac:dyDescent="0.25">
      <c r="A3486" t="s">
        <v>34</v>
      </c>
      <c r="B3486" s="1">
        <v>45512</v>
      </c>
      <c r="C3486">
        <v>37.159999999999997</v>
      </c>
      <c r="D3486">
        <v>37.85</v>
      </c>
      <c r="E3486">
        <v>40.78</v>
      </c>
      <c r="F3486">
        <v>0</v>
      </c>
      <c r="G3486">
        <v>0</v>
      </c>
    </row>
    <row r="3487" spans="1:7" x14ac:dyDescent="0.25">
      <c r="A3487" t="s">
        <v>34</v>
      </c>
      <c r="B3487" s="1">
        <v>45513</v>
      </c>
      <c r="C3487">
        <v>37.1</v>
      </c>
      <c r="D3487">
        <v>37.81</v>
      </c>
      <c r="E3487">
        <v>40.74</v>
      </c>
      <c r="F3487">
        <v>0</v>
      </c>
      <c r="G3487">
        <v>0</v>
      </c>
    </row>
    <row r="3488" spans="1:7" x14ac:dyDescent="0.25">
      <c r="A3488" t="s">
        <v>34</v>
      </c>
      <c r="B3488" s="1">
        <v>45516</v>
      </c>
      <c r="C3488">
        <v>37.020000000000003</v>
      </c>
      <c r="D3488">
        <v>37.76</v>
      </c>
      <c r="E3488">
        <v>40.700000000000003</v>
      </c>
      <c r="F3488">
        <v>0</v>
      </c>
      <c r="G3488">
        <v>0</v>
      </c>
    </row>
    <row r="3489" spans="1:7" x14ac:dyDescent="0.25">
      <c r="A3489" t="s">
        <v>34</v>
      </c>
      <c r="B3489" s="1">
        <v>45517</v>
      </c>
      <c r="C3489">
        <v>36.94</v>
      </c>
      <c r="D3489">
        <v>37.700000000000003</v>
      </c>
      <c r="E3489">
        <v>40.65</v>
      </c>
      <c r="F3489">
        <v>0</v>
      </c>
      <c r="G3489">
        <v>0</v>
      </c>
    </row>
    <row r="3490" spans="1:7" x14ac:dyDescent="0.25">
      <c r="A3490" t="s">
        <v>34</v>
      </c>
      <c r="B3490" s="1">
        <v>45518</v>
      </c>
      <c r="C3490">
        <v>36.94</v>
      </c>
      <c r="D3490">
        <v>37.65</v>
      </c>
      <c r="E3490">
        <v>40.61</v>
      </c>
      <c r="F3490">
        <v>0</v>
      </c>
      <c r="G3490">
        <v>0</v>
      </c>
    </row>
    <row r="3491" spans="1:7" x14ac:dyDescent="0.25">
      <c r="A3491" t="s">
        <v>34</v>
      </c>
      <c r="B3491" s="1">
        <v>45519</v>
      </c>
      <c r="C3491">
        <v>36.96</v>
      </c>
      <c r="D3491">
        <v>37.630000000000003</v>
      </c>
      <c r="E3491">
        <v>40.57</v>
      </c>
      <c r="F3491">
        <v>0</v>
      </c>
      <c r="G3491">
        <v>0</v>
      </c>
    </row>
    <row r="3492" spans="1:7" x14ac:dyDescent="0.25">
      <c r="A3492" t="s">
        <v>34</v>
      </c>
      <c r="B3492" s="1">
        <v>45520</v>
      </c>
      <c r="C3492">
        <v>36.99</v>
      </c>
      <c r="D3492">
        <v>37.619999999999997</v>
      </c>
      <c r="E3492">
        <v>40.54</v>
      </c>
      <c r="F3492">
        <v>0</v>
      </c>
      <c r="G3492">
        <v>0</v>
      </c>
    </row>
    <row r="3493" spans="1:7" x14ac:dyDescent="0.25">
      <c r="A3493" t="s">
        <v>34</v>
      </c>
      <c r="B3493" s="1">
        <v>45523</v>
      </c>
      <c r="C3493">
        <v>37.020000000000003</v>
      </c>
      <c r="D3493">
        <v>37.61</v>
      </c>
      <c r="E3493">
        <v>40.51</v>
      </c>
      <c r="F3493">
        <v>0</v>
      </c>
      <c r="G3493">
        <v>0</v>
      </c>
    </row>
    <row r="3494" spans="1:7" x14ac:dyDescent="0.25">
      <c r="A3494" t="s">
        <v>34</v>
      </c>
      <c r="B3494" s="1">
        <v>45524</v>
      </c>
      <c r="C3494">
        <v>37.1</v>
      </c>
      <c r="D3494">
        <v>37.64</v>
      </c>
      <c r="E3494">
        <v>40.49</v>
      </c>
      <c r="F3494">
        <v>0</v>
      </c>
      <c r="G3494">
        <v>0</v>
      </c>
    </row>
    <row r="3495" spans="1:7" x14ac:dyDescent="0.25">
      <c r="A3495" t="s">
        <v>34</v>
      </c>
      <c r="B3495" s="1">
        <v>45525</v>
      </c>
      <c r="C3495">
        <v>37.19</v>
      </c>
      <c r="D3495">
        <v>37.659999999999997</v>
      </c>
      <c r="E3495">
        <v>40.47</v>
      </c>
      <c r="F3495">
        <v>0</v>
      </c>
      <c r="G3495">
        <v>0</v>
      </c>
    </row>
    <row r="3496" spans="1:7" x14ac:dyDescent="0.25">
      <c r="A3496" t="s">
        <v>34</v>
      </c>
      <c r="B3496" s="1">
        <v>45526</v>
      </c>
      <c r="C3496">
        <v>37.29</v>
      </c>
      <c r="D3496">
        <v>37.69</v>
      </c>
      <c r="E3496">
        <v>40.46</v>
      </c>
      <c r="F3496">
        <v>0</v>
      </c>
      <c r="G3496">
        <v>0</v>
      </c>
    </row>
    <row r="3497" spans="1:7" x14ac:dyDescent="0.25">
      <c r="A3497" t="s">
        <v>34</v>
      </c>
      <c r="B3497" s="1">
        <v>45527</v>
      </c>
      <c r="C3497">
        <v>37.39</v>
      </c>
      <c r="D3497">
        <v>37.72</v>
      </c>
      <c r="E3497">
        <v>40.450000000000003</v>
      </c>
      <c r="F3497">
        <v>0</v>
      </c>
      <c r="G3497">
        <v>0</v>
      </c>
    </row>
    <row r="3498" spans="1:7" x14ac:dyDescent="0.25">
      <c r="A3498" t="s">
        <v>34</v>
      </c>
      <c r="B3498" s="1">
        <v>45530</v>
      </c>
      <c r="C3498">
        <v>37.56</v>
      </c>
      <c r="D3498">
        <v>37.770000000000003</v>
      </c>
      <c r="E3498">
        <v>40.44</v>
      </c>
      <c r="F3498">
        <v>0</v>
      </c>
      <c r="G3498">
        <v>0</v>
      </c>
    </row>
    <row r="3499" spans="1:7" x14ac:dyDescent="0.25">
      <c r="A3499" t="s">
        <v>34</v>
      </c>
      <c r="B3499" s="1">
        <v>45531</v>
      </c>
      <c r="C3499">
        <v>37.799999999999997</v>
      </c>
      <c r="D3499">
        <v>37.83</v>
      </c>
      <c r="E3499">
        <v>40.43</v>
      </c>
      <c r="F3499">
        <v>0</v>
      </c>
      <c r="G3499">
        <v>0</v>
      </c>
    </row>
    <row r="3500" spans="1:7" x14ac:dyDescent="0.25">
      <c r="A3500" t="s">
        <v>34</v>
      </c>
      <c r="B3500" s="1">
        <v>45532</v>
      </c>
      <c r="C3500">
        <v>38.01</v>
      </c>
      <c r="D3500">
        <v>37.89</v>
      </c>
      <c r="E3500">
        <v>40.42</v>
      </c>
      <c r="F3500">
        <v>0</v>
      </c>
      <c r="G3500">
        <v>0</v>
      </c>
    </row>
    <row r="3501" spans="1:7" x14ac:dyDescent="0.25">
      <c r="A3501" t="s">
        <v>34</v>
      </c>
      <c r="B3501" s="1">
        <v>45533</v>
      </c>
      <c r="C3501">
        <v>38.26</v>
      </c>
      <c r="D3501">
        <v>37.96</v>
      </c>
      <c r="E3501">
        <v>40.409999999999997</v>
      </c>
      <c r="F3501">
        <v>0</v>
      </c>
      <c r="G3501">
        <v>0</v>
      </c>
    </row>
    <row r="3502" spans="1:7" x14ac:dyDescent="0.25">
      <c r="A3502" t="s">
        <v>34</v>
      </c>
      <c r="B3502" s="1">
        <v>45534</v>
      </c>
      <c r="C3502">
        <v>38.53</v>
      </c>
      <c r="D3502">
        <v>38.03</v>
      </c>
      <c r="E3502">
        <v>40.4</v>
      </c>
      <c r="F3502">
        <v>0</v>
      </c>
      <c r="G3502">
        <v>0</v>
      </c>
    </row>
    <row r="3503" spans="1:7" x14ac:dyDescent="0.25">
      <c r="A3503" t="s">
        <v>34</v>
      </c>
      <c r="B3503" s="1">
        <v>45539</v>
      </c>
      <c r="C3503">
        <v>38.94</v>
      </c>
      <c r="D3503">
        <v>38.130000000000003</v>
      </c>
      <c r="E3503">
        <v>40.4</v>
      </c>
      <c r="F3503">
        <v>0</v>
      </c>
      <c r="G3503">
        <v>0</v>
      </c>
    </row>
    <row r="3504" spans="1:7" x14ac:dyDescent="0.25">
      <c r="A3504" t="s">
        <v>34</v>
      </c>
      <c r="B3504" s="1">
        <v>45540</v>
      </c>
      <c r="C3504">
        <v>39.380000000000003</v>
      </c>
      <c r="D3504">
        <v>38.25</v>
      </c>
      <c r="E3504">
        <v>40.409999999999997</v>
      </c>
      <c r="F3504">
        <v>0</v>
      </c>
      <c r="G3504">
        <v>0</v>
      </c>
    </row>
    <row r="3505" spans="1:7" x14ac:dyDescent="0.25">
      <c r="A3505" t="s">
        <v>34</v>
      </c>
      <c r="B3505" s="1">
        <v>45541</v>
      </c>
      <c r="C3505">
        <v>39.72</v>
      </c>
      <c r="D3505">
        <v>38.380000000000003</v>
      </c>
      <c r="E3505">
        <v>40.42</v>
      </c>
      <c r="F3505">
        <v>0</v>
      </c>
      <c r="G3505">
        <v>0</v>
      </c>
    </row>
    <row r="3506" spans="1:7" x14ac:dyDescent="0.25">
      <c r="A3506" t="s">
        <v>34</v>
      </c>
      <c r="B3506" s="1">
        <v>45544</v>
      </c>
      <c r="C3506">
        <v>39.99</v>
      </c>
      <c r="D3506">
        <v>38.49</v>
      </c>
      <c r="E3506">
        <v>40.42</v>
      </c>
      <c r="F3506">
        <v>0</v>
      </c>
      <c r="G3506">
        <v>0</v>
      </c>
    </row>
    <row r="3507" spans="1:7" x14ac:dyDescent="0.25">
      <c r="A3507" t="s">
        <v>34</v>
      </c>
      <c r="B3507" s="1">
        <v>45545</v>
      </c>
      <c r="C3507">
        <v>40.270000000000003</v>
      </c>
      <c r="D3507">
        <v>38.590000000000003</v>
      </c>
      <c r="E3507">
        <v>40.43</v>
      </c>
      <c r="F3507">
        <v>0</v>
      </c>
      <c r="G3507">
        <v>0</v>
      </c>
    </row>
    <row r="3508" spans="1:7" x14ac:dyDescent="0.25">
      <c r="A3508" t="s">
        <v>34</v>
      </c>
      <c r="B3508" s="1">
        <v>45546</v>
      </c>
      <c r="C3508">
        <v>40.590000000000003</v>
      </c>
      <c r="D3508">
        <v>38.700000000000003</v>
      </c>
      <c r="E3508">
        <v>40.44</v>
      </c>
      <c r="F3508">
        <v>0</v>
      </c>
      <c r="G3508">
        <v>0</v>
      </c>
    </row>
    <row r="3509" spans="1:7" x14ac:dyDescent="0.25">
      <c r="A3509" t="s">
        <v>34</v>
      </c>
      <c r="B3509" s="1">
        <v>45547</v>
      </c>
      <c r="C3509">
        <v>40.93</v>
      </c>
      <c r="D3509">
        <v>38.799999999999997</v>
      </c>
      <c r="E3509">
        <v>40.450000000000003</v>
      </c>
      <c r="F3509">
        <v>0</v>
      </c>
      <c r="G3509">
        <v>0</v>
      </c>
    </row>
    <row r="3510" spans="1:7" x14ac:dyDescent="0.25">
      <c r="A3510" t="s">
        <v>34</v>
      </c>
      <c r="B3510" s="1">
        <v>45548</v>
      </c>
      <c r="C3510">
        <v>41.22</v>
      </c>
      <c r="D3510">
        <v>38.9</v>
      </c>
      <c r="E3510">
        <v>40.46</v>
      </c>
      <c r="F3510">
        <v>0</v>
      </c>
      <c r="G3510">
        <v>0</v>
      </c>
    </row>
    <row r="3511" spans="1:7" x14ac:dyDescent="0.25">
      <c r="A3511" t="s">
        <v>34</v>
      </c>
      <c r="B3511" s="1">
        <v>45551</v>
      </c>
      <c r="C3511">
        <v>41.42</v>
      </c>
      <c r="D3511">
        <v>38.96</v>
      </c>
      <c r="E3511">
        <v>40.46</v>
      </c>
      <c r="F3511">
        <v>0</v>
      </c>
      <c r="G3511">
        <v>0</v>
      </c>
    </row>
    <row r="3512" spans="1:7" x14ac:dyDescent="0.25">
      <c r="A3512" t="s">
        <v>34</v>
      </c>
      <c r="B3512" s="1">
        <v>45552</v>
      </c>
      <c r="C3512">
        <v>41.69</v>
      </c>
      <c r="D3512">
        <v>39.07</v>
      </c>
      <c r="E3512">
        <v>40.479999999999997</v>
      </c>
      <c r="F3512">
        <v>0</v>
      </c>
      <c r="G3512">
        <v>0</v>
      </c>
    </row>
    <row r="3513" spans="1:7" x14ac:dyDescent="0.25">
      <c r="A3513" t="s">
        <v>34</v>
      </c>
      <c r="B3513" s="1">
        <v>45553</v>
      </c>
      <c r="C3513">
        <v>41.96</v>
      </c>
      <c r="D3513">
        <v>39.19</v>
      </c>
      <c r="E3513">
        <v>40.5</v>
      </c>
      <c r="F3513">
        <v>0</v>
      </c>
      <c r="G3513">
        <v>0</v>
      </c>
    </row>
    <row r="3514" spans="1:7" x14ac:dyDescent="0.25">
      <c r="A3514" t="s">
        <v>34</v>
      </c>
      <c r="B3514" s="1">
        <v>45554</v>
      </c>
      <c r="C3514">
        <v>42.2</v>
      </c>
      <c r="D3514">
        <v>39.31</v>
      </c>
      <c r="E3514">
        <v>40.520000000000003</v>
      </c>
      <c r="F3514">
        <v>0</v>
      </c>
      <c r="G3514">
        <v>0</v>
      </c>
    </row>
    <row r="3515" spans="1:7" x14ac:dyDescent="0.25">
      <c r="A3515" t="s">
        <v>34</v>
      </c>
      <c r="B3515" s="1">
        <v>45555</v>
      </c>
      <c r="C3515">
        <v>42.4</v>
      </c>
      <c r="D3515">
        <v>39.42</v>
      </c>
      <c r="E3515">
        <v>40.53</v>
      </c>
      <c r="F3515">
        <v>0</v>
      </c>
      <c r="G3515">
        <v>0</v>
      </c>
    </row>
    <row r="3516" spans="1:7" x14ac:dyDescent="0.25">
      <c r="A3516" t="s">
        <v>34</v>
      </c>
      <c r="B3516" s="1">
        <v>45558</v>
      </c>
      <c r="C3516">
        <v>42.59</v>
      </c>
      <c r="D3516">
        <v>39.520000000000003</v>
      </c>
      <c r="E3516">
        <v>40.54</v>
      </c>
      <c r="F3516">
        <v>0</v>
      </c>
      <c r="G3516">
        <v>0</v>
      </c>
    </row>
    <row r="3517" spans="1:7" x14ac:dyDescent="0.25">
      <c r="A3517" t="s">
        <v>34</v>
      </c>
      <c r="B3517" s="1">
        <v>45559</v>
      </c>
      <c r="C3517">
        <v>42.81</v>
      </c>
      <c r="D3517">
        <v>39.64</v>
      </c>
      <c r="E3517">
        <v>40.53</v>
      </c>
      <c r="F3517">
        <v>0</v>
      </c>
      <c r="G3517">
        <v>0</v>
      </c>
    </row>
    <row r="3518" spans="1:7" x14ac:dyDescent="0.25">
      <c r="A3518" t="s">
        <v>34</v>
      </c>
      <c r="B3518" s="1">
        <v>45560</v>
      </c>
      <c r="C3518">
        <v>43</v>
      </c>
      <c r="D3518">
        <v>39.76</v>
      </c>
      <c r="E3518">
        <v>40.51</v>
      </c>
      <c r="F3518">
        <v>0</v>
      </c>
      <c r="G3518">
        <v>0</v>
      </c>
    </row>
    <row r="3519" spans="1:7" x14ac:dyDescent="0.25">
      <c r="A3519" t="s">
        <v>34</v>
      </c>
      <c r="B3519" s="1">
        <v>45561</v>
      </c>
      <c r="C3519">
        <v>43.15</v>
      </c>
      <c r="D3519">
        <v>39.89</v>
      </c>
      <c r="E3519">
        <v>40.51</v>
      </c>
      <c r="F3519">
        <v>0</v>
      </c>
      <c r="G3519">
        <v>0</v>
      </c>
    </row>
    <row r="3520" spans="1:7" x14ac:dyDescent="0.25">
      <c r="A3520" t="s">
        <v>34</v>
      </c>
      <c r="B3520" s="1">
        <v>45562</v>
      </c>
      <c r="C3520">
        <v>43.27</v>
      </c>
      <c r="D3520">
        <v>40.01</v>
      </c>
      <c r="E3520">
        <v>40.5</v>
      </c>
      <c r="F3520">
        <v>0</v>
      </c>
      <c r="G3520">
        <v>0</v>
      </c>
    </row>
    <row r="3521" spans="1:7" x14ac:dyDescent="0.25">
      <c r="A3521" t="s">
        <v>34</v>
      </c>
      <c r="B3521" s="1">
        <v>45565</v>
      </c>
      <c r="C3521">
        <v>43.34</v>
      </c>
      <c r="D3521">
        <v>40.119999999999997</v>
      </c>
      <c r="E3521">
        <v>40.5</v>
      </c>
      <c r="F3521">
        <v>0</v>
      </c>
      <c r="G3521">
        <v>0</v>
      </c>
    </row>
    <row r="3522" spans="1:7" x14ac:dyDescent="0.25">
      <c r="A3522" t="s">
        <v>34</v>
      </c>
      <c r="B3522" s="1">
        <v>45566</v>
      </c>
      <c r="C3522">
        <v>43.44</v>
      </c>
      <c r="D3522">
        <v>40.229999999999997</v>
      </c>
      <c r="E3522">
        <v>40.5</v>
      </c>
      <c r="F3522">
        <v>0</v>
      </c>
      <c r="G3522">
        <v>0</v>
      </c>
    </row>
    <row r="3523" spans="1:7" x14ac:dyDescent="0.25">
      <c r="A3523" t="s">
        <v>34</v>
      </c>
      <c r="B3523" s="1">
        <v>45567</v>
      </c>
      <c r="C3523">
        <v>43.48</v>
      </c>
      <c r="D3523">
        <v>40.340000000000003</v>
      </c>
      <c r="E3523">
        <v>40.49</v>
      </c>
      <c r="F3523">
        <v>0</v>
      </c>
      <c r="G3523">
        <v>0</v>
      </c>
    </row>
    <row r="3524" spans="1:7" x14ac:dyDescent="0.25">
      <c r="A3524" t="s">
        <v>34</v>
      </c>
      <c r="B3524" s="1">
        <v>45568</v>
      </c>
      <c r="C3524">
        <v>43.37</v>
      </c>
      <c r="D3524">
        <v>40.42</v>
      </c>
      <c r="E3524">
        <v>40.47</v>
      </c>
      <c r="F3524">
        <v>0</v>
      </c>
      <c r="G3524">
        <v>0</v>
      </c>
    </row>
    <row r="3525" spans="1:7" x14ac:dyDescent="0.25">
      <c r="A3525" t="s">
        <v>34</v>
      </c>
      <c r="B3525" s="1">
        <v>45569</v>
      </c>
      <c r="C3525">
        <v>43.25</v>
      </c>
      <c r="D3525">
        <v>40.49</v>
      </c>
      <c r="E3525">
        <v>40.46</v>
      </c>
      <c r="F3525">
        <v>1</v>
      </c>
      <c r="G3525">
        <v>1</v>
      </c>
    </row>
    <row r="3526" spans="1:7" x14ac:dyDescent="0.25">
      <c r="A3526" t="s">
        <v>34</v>
      </c>
      <c r="B3526" s="1">
        <v>45572</v>
      </c>
      <c r="C3526">
        <v>43.16</v>
      </c>
      <c r="D3526">
        <v>40.56</v>
      </c>
      <c r="E3526">
        <v>40.44</v>
      </c>
      <c r="F3526">
        <v>1</v>
      </c>
      <c r="G3526">
        <v>1</v>
      </c>
    </row>
    <row r="3527" spans="1:7" x14ac:dyDescent="0.25">
      <c r="A3527" t="s">
        <v>34</v>
      </c>
      <c r="B3527" s="1">
        <v>45573</v>
      </c>
      <c r="C3527">
        <v>43.1</v>
      </c>
      <c r="D3527">
        <v>40.630000000000003</v>
      </c>
      <c r="E3527">
        <v>40.43</v>
      </c>
      <c r="F3527">
        <v>1</v>
      </c>
      <c r="G3527">
        <v>1</v>
      </c>
    </row>
    <row r="3528" spans="1:7" x14ac:dyDescent="0.25">
      <c r="A3528" t="s">
        <v>34</v>
      </c>
      <c r="B3528" s="1">
        <v>45574</v>
      </c>
      <c r="C3528">
        <v>43.08</v>
      </c>
      <c r="D3528">
        <v>40.74</v>
      </c>
      <c r="E3528">
        <v>40.42</v>
      </c>
      <c r="F3528">
        <v>1</v>
      </c>
      <c r="G3528">
        <v>1</v>
      </c>
    </row>
    <row r="3529" spans="1:7" x14ac:dyDescent="0.25">
      <c r="A3529" t="s">
        <v>34</v>
      </c>
      <c r="B3529" s="1">
        <v>45575</v>
      </c>
      <c r="C3529">
        <v>43.03</v>
      </c>
      <c r="D3529">
        <v>40.85</v>
      </c>
      <c r="E3529">
        <v>40.409999999999997</v>
      </c>
      <c r="F3529">
        <v>1</v>
      </c>
      <c r="G3529">
        <v>1</v>
      </c>
    </row>
    <row r="3530" spans="1:7" x14ac:dyDescent="0.25">
      <c r="A3530" t="s">
        <v>34</v>
      </c>
      <c r="B3530" s="1">
        <v>45576</v>
      </c>
      <c r="C3530">
        <v>43.06</v>
      </c>
      <c r="D3530">
        <v>40.99</v>
      </c>
      <c r="E3530">
        <v>40.42</v>
      </c>
      <c r="F3530">
        <v>1</v>
      </c>
      <c r="G3530">
        <v>1</v>
      </c>
    </row>
    <row r="3531" spans="1:7" x14ac:dyDescent="0.25">
      <c r="A3531" t="s">
        <v>34</v>
      </c>
      <c r="B3531" s="1">
        <v>45579</v>
      </c>
      <c r="C3531">
        <v>43.24</v>
      </c>
      <c r="D3531">
        <v>41.17</v>
      </c>
      <c r="E3531">
        <v>40.44</v>
      </c>
      <c r="F3531">
        <v>1</v>
      </c>
      <c r="G3531">
        <v>1</v>
      </c>
    </row>
    <row r="3532" spans="1:7" x14ac:dyDescent="0.25">
      <c r="A3532" t="s">
        <v>34</v>
      </c>
      <c r="B3532" s="1">
        <v>45580</v>
      </c>
      <c r="C3532">
        <v>43.27</v>
      </c>
      <c r="D3532">
        <v>41.34</v>
      </c>
      <c r="E3532">
        <v>40.450000000000003</v>
      </c>
      <c r="F3532">
        <v>1</v>
      </c>
      <c r="G3532">
        <v>1</v>
      </c>
    </row>
    <row r="3533" spans="1:7" x14ac:dyDescent="0.25">
      <c r="A3533" t="s">
        <v>34</v>
      </c>
      <c r="B3533" s="1">
        <v>45581</v>
      </c>
      <c r="C3533">
        <v>43.33</v>
      </c>
      <c r="D3533">
        <v>41.55</v>
      </c>
      <c r="E3533">
        <v>40.46</v>
      </c>
      <c r="F3533">
        <v>1</v>
      </c>
      <c r="G3533">
        <v>1</v>
      </c>
    </row>
    <row r="3534" spans="1:7" x14ac:dyDescent="0.25">
      <c r="A3534" t="s">
        <v>34</v>
      </c>
      <c r="B3534" s="1">
        <v>45582</v>
      </c>
      <c r="C3534">
        <v>43.38</v>
      </c>
      <c r="D3534">
        <v>41.76</v>
      </c>
      <c r="E3534">
        <v>40.479999999999997</v>
      </c>
      <c r="F3534">
        <v>1</v>
      </c>
      <c r="G3534">
        <v>1</v>
      </c>
    </row>
    <row r="3535" spans="1:7" x14ac:dyDescent="0.25">
      <c r="A3535" t="s">
        <v>34</v>
      </c>
      <c r="B3535" s="1">
        <v>45583</v>
      </c>
      <c r="C3535">
        <v>43.45</v>
      </c>
      <c r="D3535">
        <v>41.92</v>
      </c>
      <c r="E3535">
        <v>40.49</v>
      </c>
      <c r="F3535">
        <v>1</v>
      </c>
      <c r="G3535">
        <v>1</v>
      </c>
    </row>
    <row r="3536" spans="1:7" x14ac:dyDescent="0.25">
      <c r="A3536" t="s">
        <v>34</v>
      </c>
      <c r="B3536" s="1">
        <v>45586</v>
      </c>
      <c r="C3536">
        <v>43.66</v>
      </c>
      <c r="D3536">
        <v>42.12</v>
      </c>
      <c r="E3536">
        <v>40.53</v>
      </c>
      <c r="F3536">
        <v>1</v>
      </c>
      <c r="G3536">
        <v>1</v>
      </c>
    </row>
    <row r="3537" spans="1:7" x14ac:dyDescent="0.25">
      <c r="A3537" t="s">
        <v>34</v>
      </c>
      <c r="B3537" s="1">
        <v>45587</v>
      </c>
      <c r="C3537">
        <v>43.86</v>
      </c>
      <c r="D3537">
        <v>42.34</v>
      </c>
      <c r="E3537">
        <v>40.57</v>
      </c>
      <c r="F3537">
        <v>1</v>
      </c>
      <c r="G3537">
        <v>1</v>
      </c>
    </row>
    <row r="3538" spans="1:7" x14ac:dyDescent="0.25">
      <c r="A3538" t="s">
        <v>34</v>
      </c>
      <c r="B3538" s="1">
        <v>45588</v>
      </c>
      <c r="C3538">
        <v>44</v>
      </c>
      <c r="D3538">
        <v>42.55</v>
      </c>
      <c r="E3538">
        <v>40.6</v>
      </c>
      <c r="F3538">
        <v>1</v>
      </c>
      <c r="G3538">
        <v>1</v>
      </c>
    </row>
    <row r="3539" spans="1:7" x14ac:dyDescent="0.25">
      <c r="A3539" t="s">
        <v>34</v>
      </c>
      <c r="B3539" s="1">
        <v>45589</v>
      </c>
      <c r="C3539">
        <v>43.97</v>
      </c>
      <c r="D3539">
        <v>42.7</v>
      </c>
      <c r="E3539">
        <v>40.61</v>
      </c>
      <c r="F3539">
        <v>1</v>
      </c>
      <c r="G3539">
        <v>1</v>
      </c>
    </row>
    <row r="3540" spans="1:7" x14ac:dyDescent="0.25">
      <c r="A3540" t="s">
        <v>34</v>
      </c>
      <c r="B3540" s="1">
        <v>45590</v>
      </c>
      <c r="C3540">
        <v>43.99</v>
      </c>
      <c r="D3540">
        <v>42.83</v>
      </c>
      <c r="E3540">
        <v>40.61</v>
      </c>
      <c r="F3540">
        <v>1</v>
      </c>
      <c r="G3540">
        <v>1</v>
      </c>
    </row>
    <row r="3541" spans="1:7" x14ac:dyDescent="0.25">
      <c r="A3541" t="s">
        <v>34</v>
      </c>
      <c r="B3541" s="1">
        <v>45593</v>
      </c>
      <c r="C3541">
        <v>43.99</v>
      </c>
      <c r="D3541">
        <v>42.93</v>
      </c>
      <c r="E3541">
        <v>40.61</v>
      </c>
      <c r="F3541">
        <v>1</v>
      </c>
      <c r="G3541">
        <v>1</v>
      </c>
    </row>
    <row r="3542" spans="1:7" x14ac:dyDescent="0.25">
      <c r="A3542" t="s">
        <v>34</v>
      </c>
      <c r="B3542" s="1">
        <v>45594</v>
      </c>
      <c r="C3542">
        <v>43.95</v>
      </c>
      <c r="D3542">
        <v>43.02</v>
      </c>
      <c r="E3542">
        <v>40.61</v>
      </c>
      <c r="F3542">
        <v>1</v>
      </c>
      <c r="G3542">
        <v>1</v>
      </c>
    </row>
    <row r="3543" spans="1:7" x14ac:dyDescent="0.25">
      <c r="A3543" t="s">
        <v>34</v>
      </c>
      <c r="B3543" s="1">
        <v>45595</v>
      </c>
      <c r="C3543">
        <v>43.84</v>
      </c>
      <c r="D3543">
        <v>43.07</v>
      </c>
      <c r="E3543">
        <v>40.6</v>
      </c>
      <c r="F3543">
        <v>1</v>
      </c>
      <c r="G3543">
        <v>1</v>
      </c>
    </row>
    <row r="3544" spans="1:7" x14ac:dyDescent="0.25">
      <c r="A3544" t="s">
        <v>34</v>
      </c>
      <c r="B3544" s="1">
        <v>45596</v>
      </c>
      <c r="C3544">
        <v>43.84</v>
      </c>
      <c r="D3544">
        <v>43.11</v>
      </c>
      <c r="E3544">
        <v>40.6</v>
      </c>
      <c r="F3544">
        <v>1</v>
      </c>
      <c r="G3544">
        <v>1</v>
      </c>
    </row>
    <row r="3545" spans="1:7" x14ac:dyDescent="0.25">
      <c r="A3545" t="s">
        <v>34</v>
      </c>
      <c r="B3545" s="1">
        <v>45597</v>
      </c>
      <c r="C3545">
        <v>43.84</v>
      </c>
      <c r="D3545">
        <v>43.15</v>
      </c>
      <c r="E3545">
        <v>40.590000000000003</v>
      </c>
      <c r="F3545">
        <v>1</v>
      </c>
      <c r="G3545">
        <v>1</v>
      </c>
    </row>
    <row r="3546" spans="1:7" x14ac:dyDescent="0.25">
      <c r="A3546" t="s">
        <v>34</v>
      </c>
      <c r="B3546" s="1">
        <v>45600</v>
      </c>
      <c r="C3546">
        <v>43.85</v>
      </c>
      <c r="D3546">
        <v>43.18</v>
      </c>
      <c r="E3546">
        <v>40.58</v>
      </c>
      <c r="F3546">
        <v>1</v>
      </c>
      <c r="G3546">
        <v>1</v>
      </c>
    </row>
    <row r="3547" spans="1:7" x14ac:dyDescent="0.25">
      <c r="A3547" t="s">
        <v>34</v>
      </c>
      <c r="B3547" s="1">
        <v>45601</v>
      </c>
      <c r="C3547">
        <v>43.85</v>
      </c>
      <c r="D3547">
        <v>43.22</v>
      </c>
      <c r="E3547">
        <v>40.57</v>
      </c>
      <c r="F3547">
        <v>1</v>
      </c>
      <c r="G3547">
        <v>1</v>
      </c>
    </row>
    <row r="3548" spans="1:7" x14ac:dyDescent="0.25">
      <c r="A3548" t="s">
        <v>34</v>
      </c>
      <c r="B3548" s="1">
        <v>45602</v>
      </c>
      <c r="C3548">
        <v>43.8</v>
      </c>
      <c r="D3548">
        <v>43.24</v>
      </c>
      <c r="E3548">
        <v>40.56</v>
      </c>
      <c r="F3548">
        <v>1</v>
      </c>
      <c r="G3548">
        <v>1</v>
      </c>
    </row>
    <row r="3549" spans="1:7" x14ac:dyDescent="0.25">
      <c r="A3549" t="s">
        <v>34</v>
      </c>
      <c r="B3549" s="1">
        <v>45603</v>
      </c>
      <c r="C3549">
        <v>43.76</v>
      </c>
      <c r="D3549">
        <v>43.24</v>
      </c>
      <c r="E3549">
        <v>40.54</v>
      </c>
      <c r="F3549">
        <v>1</v>
      </c>
      <c r="G3549">
        <v>1</v>
      </c>
    </row>
    <row r="3550" spans="1:7" x14ac:dyDescent="0.25">
      <c r="A3550" t="s">
        <v>34</v>
      </c>
      <c r="B3550" s="1">
        <v>45604</v>
      </c>
      <c r="C3550">
        <v>43.58</v>
      </c>
      <c r="D3550">
        <v>43.22</v>
      </c>
      <c r="E3550">
        <v>40.53</v>
      </c>
      <c r="F3550">
        <v>1</v>
      </c>
      <c r="G3550">
        <v>1</v>
      </c>
    </row>
    <row r="3551" spans="1:7" x14ac:dyDescent="0.25">
      <c r="A3551" t="s">
        <v>34</v>
      </c>
      <c r="B3551" s="1">
        <v>45607</v>
      </c>
      <c r="C3551">
        <v>43.35</v>
      </c>
      <c r="D3551">
        <v>43.2</v>
      </c>
      <c r="E3551">
        <v>40.51</v>
      </c>
      <c r="F3551">
        <v>1</v>
      </c>
      <c r="G3551">
        <v>1</v>
      </c>
    </row>
    <row r="3552" spans="1:7" x14ac:dyDescent="0.25">
      <c r="A3552" t="s">
        <v>34</v>
      </c>
      <c r="B3552" s="1">
        <v>45608</v>
      </c>
      <c r="C3552">
        <v>43.13</v>
      </c>
      <c r="D3552">
        <v>43.18</v>
      </c>
      <c r="E3552">
        <v>40.49</v>
      </c>
      <c r="F3552">
        <v>0</v>
      </c>
      <c r="G3552">
        <v>1</v>
      </c>
    </row>
    <row r="3553" spans="1:7" x14ac:dyDescent="0.25">
      <c r="A3553" t="s">
        <v>34</v>
      </c>
      <c r="B3553" s="1">
        <v>45609</v>
      </c>
      <c r="C3553">
        <v>42.89</v>
      </c>
      <c r="D3553">
        <v>43.13</v>
      </c>
      <c r="E3553">
        <v>40.47</v>
      </c>
      <c r="F3553">
        <v>0</v>
      </c>
      <c r="G3553">
        <v>1</v>
      </c>
    </row>
    <row r="3554" spans="1:7" x14ac:dyDescent="0.25">
      <c r="A3554" t="s">
        <v>34</v>
      </c>
      <c r="B3554" s="1">
        <v>45610</v>
      </c>
      <c r="C3554">
        <v>42.65</v>
      </c>
      <c r="D3554">
        <v>43.06</v>
      </c>
      <c r="E3554">
        <v>40.450000000000003</v>
      </c>
      <c r="F3554">
        <v>0</v>
      </c>
      <c r="G3554">
        <v>1</v>
      </c>
    </row>
    <row r="3555" spans="1:7" x14ac:dyDescent="0.25">
      <c r="A3555" t="s">
        <v>34</v>
      </c>
      <c r="B3555" s="1">
        <v>45611</v>
      </c>
      <c r="C3555">
        <v>42.4</v>
      </c>
      <c r="D3555">
        <v>42.99</v>
      </c>
      <c r="E3555">
        <v>40.42</v>
      </c>
      <c r="F3555">
        <v>0</v>
      </c>
      <c r="G3555">
        <v>1</v>
      </c>
    </row>
    <row r="3556" spans="1:7" x14ac:dyDescent="0.25">
      <c r="A3556" t="s">
        <v>34</v>
      </c>
      <c r="B3556" s="1">
        <v>45614</v>
      </c>
      <c r="C3556">
        <v>42.06</v>
      </c>
      <c r="D3556">
        <v>42.95</v>
      </c>
      <c r="E3556">
        <v>40.4</v>
      </c>
      <c r="F3556">
        <v>0</v>
      </c>
      <c r="G3556">
        <v>1</v>
      </c>
    </row>
    <row r="3557" spans="1:7" x14ac:dyDescent="0.25">
      <c r="A3557" t="s">
        <v>34</v>
      </c>
      <c r="B3557" s="1">
        <v>45615</v>
      </c>
      <c r="C3557">
        <v>41.75</v>
      </c>
      <c r="D3557">
        <v>42.94</v>
      </c>
      <c r="E3557">
        <v>40.39</v>
      </c>
      <c r="F3557">
        <v>0</v>
      </c>
      <c r="G3557">
        <v>1</v>
      </c>
    </row>
    <row r="3558" spans="1:7" x14ac:dyDescent="0.25">
      <c r="A3558" t="s">
        <v>34</v>
      </c>
      <c r="B3558" s="1">
        <v>45616</v>
      </c>
      <c r="C3558">
        <v>41.57</v>
      </c>
      <c r="D3558">
        <v>42.94</v>
      </c>
      <c r="E3558">
        <v>40.4</v>
      </c>
      <c r="F3558">
        <v>0</v>
      </c>
      <c r="G3558">
        <v>1</v>
      </c>
    </row>
    <row r="3559" spans="1:7" x14ac:dyDescent="0.25">
      <c r="A3559" t="s">
        <v>34</v>
      </c>
      <c r="B3559" s="1">
        <v>45617</v>
      </c>
      <c r="C3559">
        <v>41.54</v>
      </c>
      <c r="D3559">
        <v>42.94</v>
      </c>
      <c r="E3559">
        <v>40.409999999999997</v>
      </c>
      <c r="F3559">
        <v>0</v>
      </c>
      <c r="G3559">
        <v>1</v>
      </c>
    </row>
    <row r="3560" spans="1:7" x14ac:dyDescent="0.25">
      <c r="A3560" t="s">
        <v>34</v>
      </c>
      <c r="B3560" s="1">
        <v>45618</v>
      </c>
      <c r="C3560">
        <v>41.43</v>
      </c>
      <c r="D3560">
        <v>42.92</v>
      </c>
      <c r="E3560">
        <v>40.409999999999997</v>
      </c>
      <c r="F3560">
        <v>0</v>
      </c>
      <c r="G3560">
        <v>1</v>
      </c>
    </row>
    <row r="3561" spans="1:7" x14ac:dyDescent="0.25">
      <c r="A3561" t="s">
        <v>34</v>
      </c>
      <c r="B3561" s="1">
        <v>45621</v>
      </c>
      <c r="C3561">
        <v>41.43</v>
      </c>
      <c r="D3561">
        <v>42.94</v>
      </c>
      <c r="E3561">
        <v>40.42</v>
      </c>
      <c r="F3561">
        <v>0</v>
      </c>
      <c r="G3561">
        <v>1</v>
      </c>
    </row>
    <row r="3562" spans="1:7" x14ac:dyDescent="0.25">
      <c r="A3562" t="s">
        <v>34</v>
      </c>
      <c r="B3562" s="1">
        <v>45622</v>
      </c>
      <c r="C3562">
        <v>41.41</v>
      </c>
      <c r="D3562">
        <v>42.9</v>
      </c>
      <c r="E3562">
        <v>40.43</v>
      </c>
      <c r="F3562">
        <v>0</v>
      </c>
      <c r="G3562">
        <v>1</v>
      </c>
    </row>
    <row r="3563" spans="1:7" x14ac:dyDescent="0.25">
      <c r="A3563" t="s">
        <v>34</v>
      </c>
      <c r="B3563" s="1">
        <v>45623</v>
      </c>
      <c r="C3563">
        <v>41.45</v>
      </c>
      <c r="D3563">
        <v>42.86</v>
      </c>
      <c r="E3563">
        <v>40.44</v>
      </c>
      <c r="F3563">
        <v>0</v>
      </c>
      <c r="G3563">
        <v>1</v>
      </c>
    </row>
    <row r="3564" spans="1:7" x14ac:dyDescent="0.25">
      <c r="A3564" t="s">
        <v>34</v>
      </c>
      <c r="B3564" s="1">
        <v>45624</v>
      </c>
      <c r="C3564">
        <v>41.43</v>
      </c>
      <c r="D3564">
        <v>42.8</v>
      </c>
      <c r="E3564">
        <v>40.44</v>
      </c>
      <c r="F3564">
        <v>0</v>
      </c>
      <c r="G3564">
        <v>1</v>
      </c>
    </row>
    <row r="3565" spans="1:7" x14ac:dyDescent="0.25">
      <c r="A3565" t="s">
        <v>34</v>
      </c>
      <c r="B3565" s="1">
        <v>45625</v>
      </c>
      <c r="C3565">
        <v>41.39</v>
      </c>
      <c r="D3565">
        <v>42.74</v>
      </c>
      <c r="E3565">
        <v>40.44</v>
      </c>
      <c r="F3565">
        <v>0</v>
      </c>
      <c r="G3565">
        <v>1</v>
      </c>
    </row>
    <row r="3566" spans="1:7" x14ac:dyDescent="0.25">
      <c r="A3566" t="s">
        <v>34</v>
      </c>
      <c r="B3566" s="1">
        <v>45628</v>
      </c>
      <c r="C3566">
        <v>41.35</v>
      </c>
      <c r="D3566">
        <v>42.69</v>
      </c>
      <c r="E3566">
        <v>40.44</v>
      </c>
      <c r="F3566">
        <v>0</v>
      </c>
      <c r="G3566">
        <v>1</v>
      </c>
    </row>
    <row r="3567" spans="1:7" x14ac:dyDescent="0.25">
      <c r="A3567" t="s">
        <v>34</v>
      </c>
      <c r="B3567" s="1">
        <v>45629</v>
      </c>
      <c r="C3567">
        <v>41.33</v>
      </c>
      <c r="D3567">
        <v>42.62</v>
      </c>
      <c r="E3567">
        <v>40.44</v>
      </c>
      <c r="F3567">
        <v>0</v>
      </c>
      <c r="G3567">
        <v>1</v>
      </c>
    </row>
    <row r="3568" spans="1:7" x14ac:dyDescent="0.25">
      <c r="A3568" t="s">
        <v>34</v>
      </c>
      <c r="B3568" s="1">
        <v>45630</v>
      </c>
      <c r="C3568">
        <v>41.25</v>
      </c>
      <c r="D3568">
        <v>42.54</v>
      </c>
      <c r="E3568">
        <v>40.43</v>
      </c>
      <c r="F3568">
        <v>0</v>
      </c>
      <c r="G3568">
        <v>1</v>
      </c>
    </row>
    <row r="3569" spans="1:7" x14ac:dyDescent="0.25">
      <c r="A3569" t="s">
        <v>34</v>
      </c>
      <c r="B3569" s="1">
        <v>45631</v>
      </c>
      <c r="C3569">
        <v>41.25</v>
      </c>
      <c r="D3569">
        <v>42.48</v>
      </c>
      <c r="E3569">
        <v>40.43</v>
      </c>
      <c r="F3569">
        <v>0</v>
      </c>
      <c r="G3569">
        <v>1</v>
      </c>
    </row>
    <row r="3570" spans="1:7" x14ac:dyDescent="0.25">
      <c r="A3570" t="s">
        <v>34</v>
      </c>
      <c r="B3570" s="1">
        <v>45632</v>
      </c>
      <c r="C3570">
        <v>41.33</v>
      </c>
      <c r="D3570">
        <v>42.44</v>
      </c>
      <c r="E3570">
        <v>40.44</v>
      </c>
      <c r="F3570">
        <v>0</v>
      </c>
      <c r="G3570">
        <v>1</v>
      </c>
    </row>
    <row r="3571" spans="1:7" x14ac:dyDescent="0.25">
      <c r="A3571" t="s">
        <v>34</v>
      </c>
      <c r="B3571" s="1">
        <v>45635</v>
      </c>
      <c r="C3571">
        <v>41.37</v>
      </c>
      <c r="D3571">
        <v>42.41</v>
      </c>
      <c r="E3571">
        <v>40.44</v>
      </c>
      <c r="F3571">
        <v>0</v>
      </c>
      <c r="G3571">
        <v>1</v>
      </c>
    </row>
    <row r="3572" spans="1:7" x14ac:dyDescent="0.25">
      <c r="A3572" t="s">
        <v>34</v>
      </c>
      <c r="B3572" s="1">
        <v>45636</v>
      </c>
      <c r="C3572">
        <v>41.4</v>
      </c>
      <c r="D3572">
        <v>42.36</v>
      </c>
      <c r="E3572">
        <v>40.450000000000003</v>
      </c>
      <c r="F3572">
        <v>0</v>
      </c>
      <c r="G3572">
        <v>1</v>
      </c>
    </row>
    <row r="3573" spans="1:7" x14ac:dyDescent="0.25">
      <c r="A3573" t="s">
        <v>34</v>
      </c>
      <c r="B3573" s="1">
        <v>45637</v>
      </c>
      <c r="C3573">
        <v>41.43</v>
      </c>
      <c r="D3573">
        <v>42.31</v>
      </c>
      <c r="E3573">
        <v>40.450000000000003</v>
      </c>
      <c r="F3573">
        <v>0</v>
      </c>
      <c r="G3573">
        <v>1</v>
      </c>
    </row>
    <row r="3574" spans="1:7" x14ac:dyDescent="0.25">
      <c r="A3574" t="s">
        <v>34</v>
      </c>
      <c r="B3574" s="1">
        <v>45638</v>
      </c>
      <c r="C3574">
        <v>41.45</v>
      </c>
      <c r="D3574">
        <v>42.29</v>
      </c>
      <c r="E3574">
        <v>40.46</v>
      </c>
      <c r="F3574">
        <v>0</v>
      </c>
      <c r="G3574">
        <v>1</v>
      </c>
    </row>
    <row r="3575" spans="1:7" x14ac:dyDescent="0.25">
      <c r="A3575" t="s">
        <v>34</v>
      </c>
      <c r="B3575" s="1">
        <v>45639</v>
      </c>
      <c r="C3575">
        <v>41.47</v>
      </c>
      <c r="D3575">
        <v>42.28</v>
      </c>
      <c r="E3575">
        <v>40.46</v>
      </c>
      <c r="F3575">
        <v>0</v>
      </c>
      <c r="G3575">
        <v>1</v>
      </c>
    </row>
    <row r="3576" spans="1:7" x14ac:dyDescent="0.25">
      <c r="A3576" t="s">
        <v>34</v>
      </c>
      <c r="B3576" s="1">
        <v>45642</v>
      </c>
      <c r="C3576">
        <v>41.48</v>
      </c>
      <c r="D3576">
        <v>42.27</v>
      </c>
      <c r="E3576">
        <v>40.46</v>
      </c>
      <c r="F3576">
        <v>0</v>
      </c>
      <c r="G3576">
        <v>1</v>
      </c>
    </row>
    <row r="3577" spans="1:7" x14ac:dyDescent="0.25">
      <c r="A3577" t="s">
        <v>34</v>
      </c>
      <c r="B3577" s="1">
        <v>45643</v>
      </c>
      <c r="C3577">
        <v>41.43</v>
      </c>
      <c r="D3577">
        <v>42.27</v>
      </c>
      <c r="E3577">
        <v>40.47</v>
      </c>
      <c r="F3577">
        <v>0</v>
      </c>
      <c r="G3577">
        <v>1</v>
      </c>
    </row>
    <row r="3578" spans="1:7" x14ac:dyDescent="0.25">
      <c r="A3578" t="s">
        <v>34</v>
      </c>
      <c r="B3578" s="1">
        <v>45644</v>
      </c>
      <c r="C3578">
        <v>41.31</v>
      </c>
      <c r="D3578">
        <v>42.24</v>
      </c>
      <c r="E3578">
        <v>40.47</v>
      </c>
      <c r="F3578">
        <v>0</v>
      </c>
      <c r="G3578">
        <v>1</v>
      </c>
    </row>
    <row r="3579" spans="1:7" x14ac:dyDescent="0.25">
      <c r="A3579" t="s">
        <v>34</v>
      </c>
      <c r="B3579" s="1">
        <v>45645</v>
      </c>
      <c r="C3579">
        <v>41.16</v>
      </c>
      <c r="D3579">
        <v>42.2</v>
      </c>
      <c r="E3579">
        <v>40.47</v>
      </c>
      <c r="F3579">
        <v>0</v>
      </c>
      <c r="G3579">
        <v>1</v>
      </c>
    </row>
    <row r="3580" spans="1:7" x14ac:dyDescent="0.25">
      <c r="A3580" t="s">
        <v>34</v>
      </c>
      <c r="B3580" s="1">
        <v>45646</v>
      </c>
      <c r="C3580">
        <v>41.1</v>
      </c>
      <c r="D3580">
        <v>42.13</v>
      </c>
      <c r="E3580">
        <v>40.47</v>
      </c>
      <c r="F3580">
        <v>0</v>
      </c>
      <c r="G3580">
        <v>1</v>
      </c>
    </row>
    <row r="3581" spans="1:7" x14ac:dyDescent="0.25">
      <c r="A3581" t="s">
        <v>34</v>
      </c>
      <c r="B3581" s="1">
        <v>45649</v>
      </c>
      <c r="C3581">
        <v>40.99</v>
      </c>
      <c r="D3581">
        <v>42.04</v>
      </c>
      <c r="E3581">
        <v>40.47</v>
      </c>
      <c r="F3581">
        <v>0</v>
      </c>
      <c r="G3581">
        <v>1</v>
      </c>
    </row>
    <row r="3582" spans="1:7" x14ac:dyDescent="0.25">
      <c r="A3582" t="s">
        <v>34</v>
      </c>
      <c r="B3582" s="1">
        <v>45650</v>
      </c>
      <c r="C3582">
        <v>40.89</v>
      </c>
      <c r="D3582">
        <v>41.95</v>
      </c>
      <c r="E3582">
        <v>40.47</v>
      </c>
      <c r="F3582">
        <v>0</v>
      </c>
      <c r="G3582">
        <v>1</v>
      </c>
    </row>
    <row r="3583" spans="1:7" x14ac:dyDescent="0.25">
      <c r="A3583" t="s">
        <v>34</v>
      </c>
      <c r="B3583" s="1">
        <v>45651</v>
      </c>
      <c r="C3583">
        <v>40.82</v>
      </c>
      <c r="D3583">
        <v>41.86</v>
      </c>
      <c r="E3583">
        <v>40.479999999999997</v>
      </c>
      <c r="F3583">
        <v>0</v>
      </c>
      <c r="G3583">
        <v>1</v>
      </c>
    </row>
    <row r="3584" spans="1:7" x14ac:dyDescent="0.25">
      <c r="A3584" t="s">
        <v>34</v>
      </c>
      <c r="B3584" s="1">
        <v>45652</v>
      </c>
      <c r="C3584">
        <v>40.799999999999997</v>
      </c>
      <c r="D3584">
        <v>41.77</v>
      </c>
      <c r="E3584">
        <v>40.479999999999997</v>
      </c>
      <c r="F3584">
        <v>0</v>
      </c>
      <c r="G3584">
        <v>1</v>
      </c>
    </row>
    <row r="3585" spans="1:7" x14ac:dyDescent="0.25">
      <c r="A3585" t="s">
        <v>34</v>
      </c>
      <c r="B3585" s="1">
        <v>45653</v>
      </c>
      <c r="C3585">
        <v>40.78</v>
      </c>
      <c r="D3585">
        <v>41.67</v>
      </c>
      <c r="E3585">
        <v>40.49</v>
      </c>
      <c r="F3585">
        <v>0</v>
      </c>
      <c r="G3585">
        <v>1</v>
      </c>
    </row>
    <row r="3586" spans="1:7" x14ac:dyDescent="0.25">
      <c r="A3586" t="s">
        <v>34</v>
      </c>
      <c r="B3586" s="1">
        <v>45656</v>
      </c>
      <c r="C3586">
        <v>40.76</v>
      </c>
      <c r="D3586">
        <v>41.53</v>
      </c>
      <c r="E3586">
        <v>40.5</v>
      </c>
      <c r="F3586">
        <v>0</v>
      </c>
      <c r="G3586">
        <v>1</v>
      </c>
    </row>
    <row r="3587" spans="1:7" x14ac:dyDescent="0.25">
      <c r="A3587" t="s">
        <v>34</v>
      </c>
      <c r="B3587" s="1">
        <v>45657</v>
      </c>
      <c r="C3587">
        <v>40.71</v>
      </c>
      <c r="D3587">
        <v>41.36</v>
      </c>
      <c r="E3587">
        <v>40.5</v>
      </c>
      <c r="F3587">
        <v>0</v>
      </c>
      <c r="G3587">
        <v>1</v>
      </c>
    </row>
    <row r="3588" spans="1:7" x14ac:dyDescent="0.25">
      <c r="A3588" t="s">
        <v>34</v>
      </c>
      <c r="B3588" s="1">
        <v>45659</v>
      </c>
      <c r="C3588">
        <v>40.71</v>
      </c>
      <c r="D3588">
        <v>41.22</v>
      </c>
      <c r="E3588">
        <v>40.51</v>
      </c>
      <c r="F3588">
        <v>0</v>
      </c>
      <c r="G3588">
        <v>1</v>
      </c>
    </row>
    <row r="3589" spans="1:7" x14ac:dyDescent="0.25">
      <c r="A3589" t="s">
        <v>34</v>
      </c>
      <c r="B3589" s="1">
        <v>45660</v>
      </c>
      <c r="C3589">
        <v>40.630000000000003</v>
      </c>
      <c r="D3589">
        <v>41.14</v>
      </c>
      <c r="E3589">
        <v>40.51</v>
      </c>
      <c r="F3589">
        <v>0</v>
      </c>
      <c r="G3589">
        <v>1</v>
      </c>
    </row>
    <row r="3590" spans="1:7" x14ac:dyDescent="0.25">
      <c r="A3590" t="s">
        <v>34</v>
      </c>
      <c r="B3590" s="1">
        <v>45663</v>
      </c>
      <c r="C3590">
        <v>40.56</v>
      </c>
      <c r="D3590">
        <v>41.07</v>
      </c>
      <c r="E3590">
        <v>40.520000000000003</v>
      </c>
      <c r="F3590">
        <v>0</v>
      </c>
      <c r="G3590">
        <v>1</v>
      </c>
    </row>
    <row r="3591" spans="1:7" x14ac:dyDescent="0.25">
      <c r="A3591" t="s">
        <v>34</v>
      </c>
      <c r="B3591" s="1">
        <v>45664</v>
      </c>
      <c r="C3591">
        <v>40.49</v>
      </c>
      <c r="D3591">
        <v>41.01</v>
      </c>
      <c r="E3591">
        <v>40.520000000000003</v>
      </c>
      <c r="F3591">
        <v>0</v>
      </c>
      <c r="G3591">
        <v>1</v>
      </c>
    </row>
    <row r="3592" spans="1:7" x14ac:dyDescent="0.25">
      <c r="A3592" t="s">
        <v>34</v>
      </c>
      <c r="B3592" s="1">
        <v>45665</v>
      </c>
      <c r="C3592">
        <v>40.43</v>
      </c>
      <c r="D3592">
        <v>40.950000000000003</v>
      </c>
      <c r="E3592">
        <v>40.53</v>
      </c>
      <c r="F3592">
        <v>0</v>
      </c>
      <c r="G3592">
        <v>1</v>
      </c>
    </row>
    <row r="3593" spans="1:7" x14ac:dyDescent="0.25">
      <c r="A3593" t="s">
        <v>51</v>
      </c>
      <c r="B3593" s="1">
        <v>45453</v>
      </c>
      <c r="C3593">
        <v>18.98</v>
      </c>
      <c r="D3593">
        <v>18.899999999999999</v>
      </c>
      <c r="E3593">
        <v>17.46</v>
      </c>
      <c r="F3593">
        <v>1</v>
      </c>
      <c r="G3593">
        <v>1</v>
      </c>
    </row>
    <row r="3594" spans="1:7" x14ac:dyDescent="0.25">
      <c r="A3594" t="s">
        <v>51</v>
      </c>
      <c r="B3594" s="1">
        <v>45454</v>
      </c>
      <c r="C3594">
        <v>19.03</v>
      </c>
      <c r="D3594">
        <v>18.89</v>
      </c>
      <c r="E3594">
        <v>17.5</v>
      </c>
      <c r="F3594">
        <v>1</v>
      </c>
      <c r="G3594">
        <v>1</v>
      </c>
    </row>
    <row r="3595" spans="1:7" x14ac:dyDescent="0.25">
      <c r="A3595" t="s">
        <v>51</v>
      </c>
      <c r="B3595" s="1">
        <v>45455</v>
      </c>
      <c r="C3595">
        <v>19.079999999999998</v>
      </c>
      <c r="D3595">
        <v>18.88</v>
      </c>
      <c r="E3595">
        <v>17.53</v>
      </c>
      <c r="F3595">
        <v>1</v>
      </c>
      <c r="G3595">
        <v>1</v>
      </c>
    </row>
    <row r="3596" spans="1:7" x14ac:dyDescent="0.25">
      <c r="A3596" t="s">
        <v>51</v>
      </c>
      <c r="B3596" s="1">
        <v>45456</v>
      </c>
      <c r="C3596">
        <v>19.100000000000001</v>
      </c>
      <c r="D3596">
        <v>18.86</v>
      </c>
      <c r="E3596">
        <v>17.559999999999999</v>
      </c>
      <c r="F3596">
        <v>1</v>
      </c>
      <c r="G3596">
        <v>1</v>
      </c>
    </row>
    <row r="3597" spans="1:7" x14ac:dyDescent="0.25">
      <c r="A3597" t="s">
        <v>51</v>
      </c>
      <c r="B3597" s="1">
        <v>45457</v>
      </c>
      <c r="C3597">
        <v>19.11</v>
      </c>
      <c r="D3597">
        <v>18.84</v>
      </c>
      <c r="E3597">
        <v>17.59</v>
      </c>
      <c r="F3597">
        <v>1</v>
      </c>
      <c r="G3597">
        <v>1</v>
      </c>
    </row>
    <row r="3598" spans="1:7" x14ac:dyDescent="0.25">
      <c r="A3598" t="s">
        <v>51</v>
      </c>
      <c r="B3598" s="1">
        <v>45460</v>
      </c>
      <c r="C3598">
        <v>19.09</v>
      </c>
      <c r="D3598">
        <v>18.82</v>
      </c>
      <c r="E3598">
        <v>17.61</v>
      </c>
      <c r="F3598">
        <v>1</v>
      </c>
      <c r="G3598">
        <v>1</v>
      </c>
    </row>
    <row r="3599" spans="1:7" x14ac:dyDescent="0.25">
      <c r="A3599" t="s">
        <v>51</v>
      </c>
      <c r="B3599" s="1">
        <v>45461</v>
      </c>
      <c r="C3599">
        <v>19.07</v>
      </c>
      <c r="D3599">
        <v>18.809999999999999</v>
      </c>
      <c r="E3599">
        <v>17.64</v>
      </c>
      <c r="F3599">
        <v>1</v>
      </c>
      <c r="G3599">
        <v>1</v>
      </c>
    </row>
    <row r="3600" spans="1:7" x14ac:dyDescent="0.25">
      <c r="A3600" t="s">
        <v>51</v>
      </c>
      <c r="B3600" s="1">
        <v>45462</v>
      </c>
      <c r="C3600">
        <v>19.059999999999999</v>
      </c>
      <c r="D3600">
        <v>18.8</v>
      </c>
      <c r="E3600">
        <v>17.66</v>
      </c>
      <c r="F3600">
        <v>1</v>
      </c>
      <c r="G3600">
        <v>1</v>
      </c>
    </row>
    <row r="3601" spans="1:7" x14ac:dyDescent="0.25">
      <c r="A3601" t="s">
        <v>51</v>
      </c>
      <c r="B3601" s="1">
        <v>45463</v>
      </c>
      <c r="C3601">
        <v>19.05</v>
      </c>
      <c r="D3601">
        <v>18.8</v>
      </c>
      <c r="E3601">
        <v>17.68</v>
      </c>
      <c r="F3601">
        <v>1</v>
      </c>
      <c r="G3601">
        <v>1</v>
      </c>
    </row>
    <row r="3602" spans="1:7" x14ac:dyDescent="0.25">
      <c r="A3602" t="s">
        <v>51</v>
      </c>
      <c r="B3602" s="1">
        <v>45464</v>
      </c>
      <c r="C3602">
        <v>19.04</v>
      </c>
      <c r="D3602">
        <v>18.79</v>
      </c>
      <c r="E3602">
        <v>17.7</v>
      </c>
      <c r="F3602">
        <v>1</v>
      </c>
      <c r="G3602">
        <v>1</v>
      </c>
    </row>
    <row r="3603" spans="1:7" x14ac:dyDescent="0.25">
      <c r="A3603" t="s">
        <v>51</v>
      </c>
      <c r="B3603" s="1">
        <v>45467</v>
      </c>
      <c r="C3603">
        <v>19.010000000000002</v>
      </c>
      <c r="D3603">
        <v>18.77</v>
      </c>
      <c r="E3603">
        <v>17.72</v>
      </c>
      <c r="F3603">
        <v>1</v>
      </c>
      <c r="G3603">
        <v>1</v>
      </c>
    </row>
    <row r="3604" spans="1:7" x14ac:dyDescent="0.25">
      <c r="A3604" t="s">
        <v>51</v>
      </c>
      <c r="B3604" s="1">
        <v>45468</v>
      </c>
      <c r="C3604">
        <v>18.97</v>
      </c>
      <c r="D3604">
        <v>18.760000000000002</v>
      </c>
      <c r="E3604">
        <v>17.739999999999998</v>
      </c>
      <c r="F3604">
        <v>1</v>
      </c>
      <c r="G3604">
        <v>1</v>
      </c>
    </row>
    <row r="3605" spans="1:7" x14ac:dyDescent="0.25">
      <c r="A3605" t="s">
        <v>51</v>
      </c>
      <c r="B3605" s="1">
        <v>45469</v>
      </c>
      <c r="C3605">
        <v>18.940000000000001</v>
      </c>
      <c r="D3605">
        <v>18.739999999999998</v>
      </c>
      <c r="E3605">
        <v>17.75</v>
      </c>
      <c r="F3605">
        <v>1</v>
      </c>
      <c r="G3605">
        <v>1</v>
      </c>
    </row>
    <row r="3606" spans="1:7" x14ac:dyDescent="0.25">
      <c r="A3606" t="s">
        <v>51</v>
      </c>
      <c r="B3606" s="1">
        <v>45470</v>
      </c>
      <c r="C3606">
        <v>18.899999999999999</v>
      </c>
      <c r="D3606">
        <v>18.71</v>
      </c>
      <c r="E3606">
        <v>17.77</v>
      </c>
      <c r="F3606">
        <v>1</v>
      </c>
      <c r="G3606">
        <v>1</v>
      </c>
    </row>
    <row r="3607" spans="1:7" x14ac:dyDescent="0.25">
      <c r="A3607" t="s">
        <v>51</v>
      </c>
      <c r="B3607" s="1">
        <v>45471</v>
      </c>
      <c r="C3607">
        <v>18.87</v>
      </c>
      <c r="D3607">
        <v>18.7</v>
      </c>
      <c r="E3607">
        <v>17.78</v>
      </c>
      <c r="F3607">
        <v>1</v>
      </c>
      <c r="G3607">
        <v>1</v>
      </c>
    </row>
    <row r="3608" spans="1:7" x14ac:dyDescent="0.25">
      <c r="A3608" t="s">
        <v>51</v>
      </c>
      <c r="B3608" s="1">
        <v>45474</v>
      </c>
      <c r="C3608">
        <v>18.829999999999998</v>
      </c>
      <c r="D3608">
        <v>18.68</v>
      </c>
      <c r="E3608">
        <v>17.8</v>
      </c>
      <c r="F3608">
        <v>1</v>
      </c>
      <c r="G3608">
        <v>1</v>
      </c>
    </row>
    <row r="3609" spans="1:7" x14ac:dyDescent="0.25">
      <c r="A3609" t="s">
        <v>51</v>
      </c>
      <c r="B3609" s="1">
        <v>45475</v>
      </c>
      <c r="C3609">
        <v>18.78</v>
      </c>
      <c r="D3609">
        <v>18.68</v>
      </c>
      <c r="E3609">
        <v>17.82</v>
      </c>
      <c r="F3609">
        <v>1</v>
      </c>
      <c r="G3609">
        <v>1</v>
      </c>
    </row>
    <row r="3610" spans="1:7" x14ac:dyDescent="0.25">
      <c r="A3610" t="s">
        <v>51</v>
      </c>
      <c r="B3610" s="1">
        <v>45476</v>
      </c>
      <c r="C3610">
        <v>18.739999999999998</v>
      </c>
      <c r="D3610">
        <v>18.690000000000001</v>
      </c>
      <c r="E3610">
        <v>17.84</v>
      </c>
      <c r="F3610">
        <v>1</v>
      </c>
      <c r="G3610">
        <v>1</v>
      </c>
    </row>
    <row r="3611" spans="1:7" x14ac:dyDescent="0.25">
      <c r="A3611" t="s">
        <v>51</v>
      </c>
      <c r="B3611" s="1">
        <v>45477</v>
      </c>
      <c r="C3611">
        <v>18.690000000000001</v>
      </c>
      <c r="D3611">
        <v>18.690000000000001</v>
      </c>
      <c r="E3611">
        <v>17.86</v>
      </c>
      <c r="F3611">
        <v>1</v>
      </c>
      <c r="G3611">
        <v>1</v>
      </c>
    </row>
    <row r="3612" spans="1:7" x14ac:dyDescent="0.25">
      <c r="A3612" t="s">
        <v>51</v>
      </c>
      <c r="B3612" s="1">
        <v>45478</v>
      </c>
      <c r="C3612">
        <v>18.64</v>
      </c>
      <c r="D3612">
        <v>18.690000000000001</v>
      </c>
      <c r="E3612">
        <v>17.88</v>
      </c>
      <c r="F3612">
        <v>0</v>
      </c>
      <c r="G3612">
        <v>1</v>
      </c>
    </row>
    <row r="3613" spans="1:7" x14ac:dyDescent="0.25">
      <c r="A3613" t="s">
        <v>51</v>
      </c>
      <c r="B3613" s="1">
        <v>45481</v>
      </c>
      <c r="C3613">
        <v>18.579999999999998</v>
      </c>
      <c r="D3613">
        <v>18.690000000000001</v>
      </c>
      <c r="E3613">
        <v>17.899999999999999</v>
      </c>
      <c r="F3613">
        <v>0</v>
      </c>
      <c r="G3613">
        <v>1</v>
      </c>
    </row>
    <row r="3614" spans="1:7" x14ac:dyDescent="0.25">
      <c r="A3614" t="s">
        <v>51</v>
      </c>
      <c r="B3614" s="1">
        <v>45482</v>
      </c>
      <c r="C3614">
        <v>18.52</v>
      </c>
      <c r="D3614">
        <v>18.690000000000001</v>
      </c>
      <c r="E3614">
        <v>17.920000000000002</v>
      </c>
      <c r="F3614">
        <v>0</v>
      </c>
      <c r="G3614">
        <v>1</v>
      </c>
    </row>
    <row r="3615" spans="1:7" x14ac:dyDescent="0.25">
      <c r="A3615" t="s">
        <v>51</v>
      </c>
      <c r="B3615" s="1">
        <v>45483</v>
      </c>
      <c r="C3615">
        <v>18.45</v>
      </c>
      <c r="D3615">
        <v>18.7</v>
      </c>
      <c r="E3615">
        <v>17.940000000000001</v>
      </c>
      <c r="F3615">
        <v>0</v>
      </c>
      <c r="G3615">
        <v>1</v>
      </c>
    </row>
    <row r="3616" spans="1:7" x14ac:dyDescent="0.25">
      <c r="A3616" t="s">
        <v>51</v>
      </c>
      <c r="B3616" s="1">
        <v>45484</v>
      </c>
      <c r="C3616">
        <v>18.38</v>
      </c>
      <c r="D3616">
        <v>18.7</v>
      </c>
      <c r="E3616">
        <v>17.96</v>
      </c>
      <c r="F3616">
        <v>0</v>
      </c>
      <c r="G3616">
        <v>1</v>
      </c>
    </row>
    <row r="3617" spans="1:7" x14ac:dyDescent="0.25">
      <c r="A3617" t="s">
        <v>51</v>
      </c>
      <c r="B3617" s="1">
        <v>45485</v>
      </c>
      <c r="C3617">
        <v>18.329999999999998</v>
      </c>
      <c r="D3617">
        <v>18.7</v>
      </c>
      <c r="E3617">
        <v>17.98</v>
      </c>
      <c r="F3617">
        <v>0</v>
      </c>
      <c r="G3617">
        <v>1</v>
      </c>
    </row>
    <row r="3618" spans="1:7" x14ac:dyDescent="0.25">
      <c r="A3618" t="s">
        <v>51</v>
      </c>
      <c r="B3618" s="1">
        <v>45488</v>
      </c>
      <c r="C3618">
        <v>18.3</v>
      </c>
      <c r="D3618">
        <v>18.690000000000001</v>
      </c>
      <c r="E3618">
        <v>18</v>
      </c>
      <c r="F3618">
        <v>0</v>
      </c>
      <c r="G3618">
        <v>1</v>
      </c>
    </row>
    <row r="3619" spans="1:7" x14ac:dyDescent="0.25">
      <c r="A3619" t="s">
        <v>51</v>
      </c>
      <c r="B3619" s="1">
        <v>45489</v>
      </c>
      <c r="C3619">
        <v>18.27</v>
      </c>
      <c r="D3619">
        <v>18.68</v>
      </c>
      <c r="E3619">
        <v>18.02</v>
      </c>
      <c r="F3619">
        <v>0</v>
      </c>
      <c r="G3619">
        <v>1</v>
      </c>
    </row>
    <row r="3620" spans="1:7" x14ac:dyDescent="0.25">
      <c r="A3620" t="s">
        <v>51</v>
      </c>
      <c r="B3620" s="1">
        <v>45490</v>
      </c>
      <c r="C3620">
        <v>18.25</v>
      </c>
      <c r="D3620">
        <v>18.690000000000001</v>
      </c>
      <c r="E3620">
        <v>18.04</v>
      </c>
      <c r="F3620">
        <v>0</v>
      </c>
      <c r="G3620">
        <v>1</v>
      </c>
    </row>
    <row r="3621" spans="1:7" x14ac:dyDescent="0.25">
      <c r="A3621" t="s">
        <v>51</v>
      </c>
      <c r="B3621" s="1">
        <v>45491</v>
      </c>
      <c r="C3621">
        <v>18.23</v>
      </c>
      <c r="D3621">
        <v>18.68</v>
      </c>
      <c r="E3621">
        <v>18.059999999999999</v>
      </c>
      <c r="F3621">
        <v>0</v>
      </c>
      <c r="G3621">
        <v>1</v>
      </c>
    </row>
    <row r="3622" spans="1:7" x14ac:dyDescent="0.25">
      <c r="A3622" t="s">
        <v>51</v>
      </c>
      <c r="B3622" s="1">
        <v>45492</v>
      </c>
      <c r="C3622">
        <v>18.22</v>
      </c>
      <c r="D3622">
        <v>18.68</v>
      </c>
      <c r="E3622">
        <v>18.079999999999998</v>
      </c>
      <c r="F3622">
        <v>0</v>
      </c>
      <c r="G3622">
        <v>1</v>
      </c>
    </row>
    <row r="3623" spans="1:7" x14ac:dyDescent="0.25">
      <c r="A3623" t="s">
        <v>51</v>
      </c>
      <c r="B3623" s="1">
        <v>45495</v>
      </c>
      <c r="C3623">
        <v>18.22</v>
      </c>
      <c r="D3623">
        <v>18.68</v>
      </c>
      <c r="E3623">
        <v>18.100000000000001</v>
      </c>
      <c r="F3623">
        <v>0</v>
      </c>
      <c r="G3623">
        <v>1</v>
      </c>
    </row>
    <row r="3624" spans="1:7" x14ac:dyDescent="0.25">
      <c r="A3624" t="s">
        <v>51</v>
      </c>
      <c r="B3624" s="1">
        <v>45496</v>
      </c>
      <c r="C3624">
        <v>18.21</v>
      </c>
      <c r="D3624">
        <v>18.670000000000002</v>
      </c>
      <c r="E3624">
        <v>18.11</v>
      </c>
      <c r="F3624">
        <v>0</v>
      </c>
      <c r="G3624">
        <v>1</v>
      </c>
    </row>
    <row r="3625" spans="1:7" x14ac:dyDescent="0.25">
      <c r="A3625" t="s">
        <v>51</v>
      </c>
      <c r="B3625" s="1">
        <v>45497</v>
      </c>
      <c r="C3625">
        <v>18.2</v>
      </c>
      <c r="D3625">
        <v>18.66</v>
      </c>
      <c r="E3625">
        <v>18.13</v>
      </c>
      <c r="F3625">
        <v>0</v>
      </c>
      <c r="G3625">
        <v>1</v>
      </c>
    </row>
    <row r="3626" spans="1:7" x14ac:dyDescent="0.25">
      <c r="A3626" t="s">
        <v>51</v>
      </c>
      <c r="B3626" s="1">
        <v>45498</v>
      </c>
      <c r="C3626">
        <v>18.18</v>
      </c>
      <c r="D3626">
        <v>18.63</v>
      </c>
      <c r="E3626">
        <v>18.149999999999999</v>
      </c>
      <c r="F3626">
        <v>0</v>
      </c>
      <c r="G3626">
        <v>1</v>
      </c>
    </row>
    <row r="3627" spans="1:7" x14ac:dyDescent="0.25">
      <c r="A3627" t="s">
        <v>51</v>
      </c>
      <c r="B3627" s="1">
        <v>45499</v>
      </c>
      <c r="C3627">
        <v>18.18</v>
      </c>
      <c r="D3627">
        <v>18.61</v>
      </c>
      <c r="E3627">
        <v>18.16</v>
      </c>
      <c r="F3627">
        <v>0</v>
      </c>
      <c r="G3627">
        <v>1</v>
      </c>
    </row>
    <row r="3628" spans="1:7" x14ac:dyDescent="0.25">
      <c r="A3628" t="s">
        <v>51</v>
      </c>
      <c r="B3628" s="1">
        <v>45502</v>
      </c>
      <c r="C3628">
        <v>18.170000000000002</v>
      </c>
      <c r="D3628">
        <v>18.579999999999998</v>
      </c>
      <c r="E3628">
        <v>18.18</v>
      </c>
      <c r="F3628">
        <v>0</v>
      </c>
      <c r="G3628">
        <v>1</v>
      </c>
    </row>
    <row r="3629" spans="1:7" x14ac:dyDescent="0.25">
      <c r="A3629" t="s">
        <v>51</v>
      </c>
      <c r="B3629" s="1">
        <v>45503</v>
      </c>
      <c r="C3629">
        <v>18.13</v>
      </c>
      <c r="D3629">
        <v>18.55</v>
      </c>
      <c r="E3629">
        <v>18.2</v>
      </c>
      <c r="F3629">
        <v>0</v>
      </c>
      <c r="G3629">
        <v>1</v>
      </c>
    </row>
    <row r="3630" spans="1:7" x14ac:dyDescent="0.25">
      <c r="A3630" t="s">
        <v>51</v>
      </c>
      <c r="B3630" s="1">
        <v>45504</v>
      </c>
      <c r="C3630">
        <v>18.13</v>
      </c>
      <c r="D3630">
        <v>18.53</v>
      </c>
      <c r="E3630">
        <v>18.22</v>
      </c>
      <c r="F3630">
        <v>0</v>
      </c>
      <c r="G3630">
        <v>1</v>
      </c>
    </row>
    <row r="3631" spans="1:7" x14ac:dyDescent="0.25">
      <c r="A3631" t="s">
        <v>51</v>
      </c>
      <c r="B3631" s="1">
        <v>45505</v>
      </c>
      <c r="C3631">
        <v>18.100000000000001</v>
      </c>
      <c r="D3631">
        <v>18.5</v>
      </c>
      <c r="E3631">
        <v>18.239999999999998</v>
      </c>
      <c r="F3631">
        <v>0</v>
      </c>
      <c r="G3631">
        <v>1</v>
      </c>
    </row>
    <row r="3632" spans="1:7" x14ac:dyDescent="0.25">
      <c r="A3632" t="s">
        <v>51</v>
      </c>
      <c r="B3632" s="1">
        <v>45506</v>
      </c>
      <c r="C3632">
        <v>18.100000000000001</v>
      </c>
      <c r="D3632">
        <v>18.489999999999998</v>
      </c>
      <c r="E3632">
        <v>18.260000000000002</v>
      </c>
      <c r="F3632">
        <v>0</v>
      </c>
      <c r="G3632">
        <v>1</v>
      </c>
    </row>
    <row r="3633" spans="1:7" x14ac:dyDescent="0.25">
      <c r="A3633" t="s">
        <v>51</v>
      </c>
      <c r="B3633" s="1">
        <v>45509</v>
      </c>
      <c r="C3633">
        <v>18.05</v>
      </c>
      <c r="D3633">
        <v>18.46</v>
      </c>
      <c r="E3633">
        <v>18.27</v>
      </c>
      <c r="F3633">
        <v>0</v>
      </c>
      <c r="G3633">
        <v>1</v>
      </c>
    </row>
    <row r="3634" spans="1:7" x14ac:dyDescent="0.25">
      <c r="A3634" t="s">
        <v>51</v>
      </c>
      <c r="B3634" s="1">
        <v>45510</v>
      </c>
      <c r="C3634">
        <v>18.03</v>
      </c>
      <c r="D3634">
        <v>18.43</v>
      </c>
      <c r="E3634">
        <v>18.29</v>
      </c>
      <c r="F3634">
        <v>0</v>
      </c>
      <c r="G3634">
        <v>1</v>
      </c>
    </row>
    <row r="3635" spans="1:7" x14ac:dyDescent="0.25">
      <c r="A3635" t="s">
        <v>51</v>
      </c>
      <c r="B3635" s="1">
        <v>45511</v>
      </c>
      <c r="C3635">
        <v>18</v>
      </c>
      <c r="D3635">
        <v>18.41</v>
      </c>
      <c r="E3635">
        <v>18.3</v>
      </c>
      <c r="F3635">
        <v>0</v>
      </c>
      <c r="G3635">
        <v>1</v>
      </c>
    </row>
    <row r="3636" spans="1:7" x14ac:dyDescent="0.25">
      <c r="A3636" t="s">
        <v>51</v>
      </c>
      <c r="B3636" s="1">
        <v>45512</v>
      </c>
      <c r="C3636">
        <v>17.97</v>
      </c>
      <c r="D3636">
        <v>18.39</v>
      </c>
      <c r="E3636">
        <v>18.309999999999999</v>
      </c>
      <c r="F3636">
        <v>0</v>
      </c>
      <c r="G3636">
        <v>1</v>
      </c>
    </row>
    <row r="3637" spans="1:7" x14ac:dyDescent="0.25">
      <c r="A3637" t="s">
        <v>51</v>
      </c>
      <c r="B3637" s="1">
        <v>45513</v>
      </c>
      <c r="C3637">
        <v>17.95</v>
      </c>
      <c r="D3637">
        <v>18.37</v>
      </c>
      <c r="E3637">
        <v>18.329999999999998</v>
      </c>
      <c r="F3637">
        <v>0</v>
      </c>
      <c r="G3637">
        <v>1</v>
      </c>
    </row>
    <row r="3638" spans="1:7" x14ac:dyDescent="0.25">
      <c r="A3638" t="s">
        <v>51</v>
      </c>
      <c r="B3638" s="1">
        <v>45516</v>
      </c>
      <c r="C3638">
        <v>17.93</v>
      </c>
      <c r="D3638">
        <v>18.350000000000001</v>
      </c>
      <c r="E3638">
        <v>18.34</v>
      </c>
      <c r="F3638">
        <v>0</v>
      </c>
      <c r="G3638">
        <v>1</v>
      </c>
    </row>
    <row r="3639" spans="1:7" x14ac:dyDescent="0.25">
      <c r="A3639" t="s">
        <v>51</v>
      </c>
      <c r="B3639" s="1">
        <v>45517</v>
      </c>
      <c r="C3639">
        <v>17.899999999999999</v>
      </c>
      <c r="D3639">
        <v>18.32</v>
      </c>
      <c r="E3639">
        <v>18.350000000000001</v>
      </c>
      <c r="F3639">
        <v>0</v>
      </c>
      <c r="G3639">
        <v>0</v>
      </c>
    </row>
    <row r="3640" spans="1:7" x14ac:dyDescent="0.25">
      <c r="A3640" t="s">
        <v>51</v>
      </c>
      <c r="B3640" s="1">
        <v>45518</v>
      </c>
      <c r="C3640">
        <v>17.86</v>
      </c>
      <c r="D3640">
        <v>18.28</v>
      </c>
      <c r="E3640">
        <v>18.350000000000001</v>
      </c>
      <c r="F3640">
        <v>0</v>
      </c>
      <c r="G3640">
        <v>0</v>
      </c>
    </row>
    <row r="3641" spans="1:7" x14ac:dyDescent="0.25">
      <c r="A3641" t="s">
        <v>51</v>
      </c>
      <c r="B3641" s="1">
        <v>45519</v>
      </c>
      <c r="C3641">
        <v>17.82</v>
      </c>
      <c r="D3641">
        <v>18.260000000000002</v>
      </c>
      <c r="E3641">
        <v>18.36</v>
      </c>
      <c r="F3641">
        <v>0</v>
      </c>
      <c r="G3641">
        <v>0</v>
      </c>
    </row>
    <row r="3642" spans="1:7" x14ac:dyDescent="0.25">
      <c r="A3642" t="s">
        <v>51</v>
      </c>
      <c r="B3642" s="1">
        <v>45520</v>
      </c>
      <c r="C3642">
        <v>17.809999999999999</v>
      </c>
      <c r="D3642">
        <v>18.239999999999998</v>
      </c>
      <c r="E3642">
        <v>18.37</v>
      </c>
      <c r="F3642">
        <v>0</v>
      </c>
      <c r="G3642">
        <v>0</v>
      </c>
    </row>
    <row r="3643" spans="1:7" x14ac:dyDescent="0.25">
      <c r="A3643" t="s">
        <v>51</v>
      </c>
      <c r="B3643" s="1">
        <v>45523</v>
      </c>
      <c r="C3643">
        <v>17.82</v>
      </c>
      <c r="D3643">
        <v>18.22</v>
      </c>
      <c r="E3643">
        <v>18.38</v>
      </c>
      <c r="F3643">
        <v>0</v>
      </c>
      <c r="G3643">
        <v>0</v>
      </c>
    </row>
    <row r="3644" spans="1:7" x14ac:dyDescent="0.25">
      <c r="A3644" t="s">
        <v>51</v>
      </c>
      <c r="B3644" s="1">
        <v>45524</v>
      </c>
      <c r="C3644">
        <v>17.829999999999998</v>
      </c>
      <c r="D3644">
        <v>18.190000000000001</v>
      </c>
      <c r="E3644">
        <v>18.39</v>
      </c>
      <c r="F3644">
        <v>0</v>
      </c>
      <c r="G3644">
        <v>0</v>
      </c>
    </row>
    <row r="3645" spans="1:7" x14ac:dyDescent="0.25">
      <c r="A3645" t="s">
        <v>51</v>
      </c>
      <c r="B3645" s="1">
        <v>45525</v>
      </c>
      <c r="C3645">
        <v>17.850000000000001</v>
      </c>
      <c r="D3645">
        <v>18.16</v>
      </c>
      <c r="E3645">
        <v>18.399999999999999</v>
      </c>
      <c r="F3645">
        <v>0</v>
      </c>
      <c r="G3645">
        <v>0</v>
      </c>
    </row>
    <row r="3646" spans="1:7" x14ac:dyDescent="0.25">
      <c r="A3646" t="s">
        <v>51</v>
      </c>
      <c r="B3646" s="1">
        <v>45526</v>
      </c>
      <c r="C3646">
        <v>17.88</v>
      </c>
      <c r="D3646">
        <v>18.14</v>
      </c>
      <c r="E3646">
        <v>18.41</v>
      </c>
      <c r="F3646">
        <v>0</v>
      </c>
      <c r="G3646">
        <v>0</v>
      </c>
    </row>
    <row r="3647" spans="1:7" x14ac:dyDescent="0.25">
      <c r="A3647" t="s">
        <v>51</v>
      </c>
      <c r="B3647" s="1">
        <v>45527</v>
      </c>
      <c r="C3647">
        <v>17.899999999999999</v>
      </c>
      <c r="D3647">
        <v>18.12</v>
      </c>
      <c r="E3647">
        <v>18.420000000000002</v>
      </c>
      <c r="F3647">
        <v>0</v>
      </c>
      <c r="G3647">
        <v>0</v>
      </c>
    </row>
    <row r="3648" spans="1:7" x14ac:dyDescent="0.25">
      <c r="A3648" t="s">
        <v>51</v>
      </c>
      <c r="B3648" s="1">
        <v>45530</v>
      </c>
      <c r="C3648">
        <v>17.93</v>
      </c>
      <c r="D3648">
        <v>18.11</v>
      </c>
      <c r="E3648">
        <v>18.420000000000002</v>
      </c>
      <c r="F3648">
        <v>0</v>
      </c>
      <c r="G3648">
        <v>0</v>
      </c>
    </row>
    <row r="3649" spans="1:7" x14ac:dyDescent="0.25">
      <c r="A3649" t="s">
        <v>51</v>
      </c>
      <c r="B3649" s="1">
        <v>45531</v>
      </c>
      <c r="C3649">
        <v>17.96</v>
      </c>
      <c r="D3649">
        <v>18.100000000000001</v>
      </c>
      <c r="E3649">
        <v>18.43</v>
      </c>
      <c r="F3649">
        <v>0</v>
      </c>
      <c r="G3649">
        <v>0</v>
      </c>
    </row>
    <row r="3650" spans="1:7" x14ac:dyDescent="0.25">
      <c r="A3650" t="s">
        <v>51</v>
      </c>
      <c r="B3650" s="1">
        <v>45532</v>
      </c>
      <c r="C3650">
        <v>17.97</v>
      </c>
      <c r="D3650">
        <v>18.09</v>
      </c>
      <c r="E3650">
        <v>18.440000000000001</v>
      </c>
      <c r="F3650">
        <v>0</v>
      </c>
      <c r="G3650">
        <v>0</v>
      </c>
    </row>
    <row r="3651" spans="1:7" x14ac:dyDescent="0.25">
      <c r="A3651" t="s">
        <v>51</v>
      </c>
      <c r="B3651" s="1">
        <v>45533</v>
      </c>
      <c r="C3651">
        <v>18</v>
      </c>
      <c r="D3651">
        <v>18.079999999999998</v>
      </c>
      <c r="E3651">
        <v>18.440000000000001</v>
      </c>
      <c r="F3651">
        <v>0</v>
      </c>
      <c r="G3651">
        <v>0</v>
      </c>
    </row>
    <row r="3652" spans="1:7" x14ac:dyDescent="0.25">
      <c r="A3652" t="s">
        <v>51</v>
      </c>
      <c r="B3652" s="1">
        <v>45534</v>
      </c>
      <c r="C3652">
        <v>18.02</v>
      </c>
      <c r="D3652">
        <v>18.079999999999998</v>
      </c>
      <c r="E3652">
        <v>18.45</v>
      </c>
      <c r="F3652">
        <v>0</v>
      </c>
      <c r="G3652">
        <v>0</v>
      </c>
    </row>
    <row r="3653" spans="1:7" x14ac:dyDescent="0.25">
      <c r="A3653" t="s">
        <v>51</v>
      </c>
      <c r="B3653" s="1">
        <v>45539</v>
      </c>
      <c r="C3653">
        <v>18.059999999999999</v>
      </c>
      <c r="D3653">
        <v>18.079999999999998</v>
      </c>
      <c r="E3653">
        <v>18.45</v>
      </c>
      <c r="F3653">
        <v>0</v>
      </c>
      <c r="G3653">
        <v>0</v>
      </c>
    </row>
    <row r="3654" spans="1:7" x14ac:dyDescent="0.25">
      <c r="A3654" t="s">
        <v>51</v>
      </c>
      <c r="B3654" s="1">
        <v>45540</v>
      </c>
      <c r="C3654">
        <v>18.079999999999998</v>
      </c>
      <c r="D3654">
        <v>18.079999999999998</v>
      </c>
      <c r="E3654">
        <v>18.46</v>
      </c>
      <c r="F3654">
        <v>0</v>
      </c>
      <c r="G3654">
        <v>0</v>
      </c>
    </row>
    <row r="3655" spans="1:7" x14ac:dyDescent="0.25">
      <c r="A3655" t="s">
        <v>51</v>
      </c>
      <c r="B3655" s="1">
        <v>45541</v>
      </c>
      <c r="C3655">
        <v>18.100000000000001</v>
      </c>
      <c r="D3655">
        <v>18.079999999999998</v>
      </c>
      <c r="E3655">
        <v>18.46</v>
      </c>
      <c r="F3655">
        <v>0</v>
      </c>
      <c r="G3655">
        <v>0</v>
      </c>
    </row>
    <row r="3656" spans="1:7" x14ac:dyDescent="0.25">
      <c r="A3656" t="s">
        <v>51</v>
      </c>
      <c r="B3656" s="1">
        <v>45544</v>
      </c>
      <c r="C3656">
        <v>18.12</v>
      </c>
      <c r="D3656">
        <v>18.07</v>
      </c>
      <c r="E3656">
        <v>18.47</v>
      </c>
      <c r="F3656">
        <v>0</v>
      </c>
      <c r="G3656">
        <v>0</v>
      </c>
    </row>
    <row r="3657" spans="1:7" x14ac:dyDescent="0.25">
      <c r="A3657" t="s">
        <v>51</v>
      </c>
      <c r="B3657" s="1">
        <v>45545</v>
      </c>
      <c r="C3657">
        <v>18.12</v>
      </c>
      <c r="D3657">
        <v>18.07</v>
      </c>
      <c r="E3657">
        <v>18.47</v>
      </c>
      <c r="F3657">
        <v>0</v>
      </c>
      <c r="G3657">
        <v>0</v>
      </c>
    </row>
    <row r="3658" spans="1:7" x14ac:dyDescent="0.25">
      <c r="A3658" t="s">
        <v>51</v>
      </c>
      <c r="B3658" s="1">
        <v>45546</v>
      </c>
      <c r="C3658">
        <v>18.12</v>
      </c>
      <c r="D3658">
        <v>18.07</v>
      </c>
      <c r="E3658">
        <v>18.48</v>
      </c>
      <c r="F3658">
        <v>0</v>
      </c>
      <c r="G3658">
        <v>0</v>
      </c>
    </row>
    <row r="3659" spans="1:7" x14ac:dyDescent="0.25">
      <c r="A3659" t="s">
        <v>51</v>
      </c>
      <c r="B3659" s="1">
        <v>45547</v>
      </c>
      <c r="C3659">
        <v>18.149999999999999</v>
      </c>
      <c r="D3659">
        <v>18.059999999999999</v>
      </c>
      <c r="E3659">
        <v>18.48</v>
      </c>
      <c r="F3659">
        <v>0</v>
      </c>
      <c r="G3659">
        <v>0</v>
      </c>
    </row>
    <row r="3660" spans="1:7" x14ac:dyDescent="0.25">
      <c r="A3660" t="s">
        <v>51</v>
      </c>
      <c r="B3660" s="1">
        <v>45548</v>
      </c>
      <c r="C3660">
        <v>18.170000000000002</v>
      </c>
      <c r="D3660">
        <v>18.059999999999999</v>
      </c>
      <c r="E3660">
        <v>18.489999999999998</v>
      </c>
      <c r="F3660">
        <v>0</v>
      </c>
      <c r="G3660">
        <v>0</v>
      </c>
    </row>
    <row r="3661" spans="1:7" x14ac:dyDescent="0.25">
      <c r="A3661" t="s">
        <v>51</v>
      </c>
      <c r="B3661" s="1">
        <v>45551</v>
      </c>
      <c r="C3661">
        <v>18.18</v>
      </c>
      <c r="D3661">
        <v>18.05</v>
      </c>
      <c r="E3661">
        <v>18.5</v>
      </c>
      <c r="F3661">
        <v>0</v>
      </c>
      <c r="G3661">
        <v>0</v>
      </c>
    </row>
    <row r="3662" spans="1:7" x14ac:dyDescent="0.25">
      <c r="A3662" t="s">
        <v>51</v>
      </c>
      <c r="B3662" s="1">
        <v>45552</v>
      </c>
      <c r="C3662">
        <v>18.190000000000001</v>
      </c>
      <c r="D3662">
        <v>18.059999999999999</v>
      </c>
      <c r="E3662">
        <v>18.5</v>
      </c>
      <c r="F3662">
        <v>0</v>
      </c>
      <c r="G3662">
        <v>0</v>
      </c>
    </row>
    <row r="3663" spans="1:7" x14ac:dyDescent="0.25">
      <c r="A3663" t="s">
        <v>51</v>
      </c>
      <c r="B3663" s="1">
        <v>45553</v>
      </c>
      <c r="C3663">
        <v>18.18</v>
      </c>
      <c r="D3663">
        <v>18.059999999999999</v>
      </c>
      <c r="E3663">
        <v>18.5</v>
      </c>
      <c r="F3663">
        <v>0</v>
      </c>
      <c r="G3663">
        <v>0</v>
      </c>
    </row>
    <row r="3664" spans="1:7" x14ac:dyDescent="0.25">
      <c r="A3664" t="s">
        <v>51</v>
      </c>
      <c r="B3664" s="1">
        <v>45554</v>
      </c>
      <c r="C3664">
        <v>18.18</v>
      </c>
      <c r="D3664">
        <v>18.059999999999999</v>
      </c>
      <c r="E3664">
        <v>18.5</v>
      </c>
      <c r="F3664">
        <v>0</v>
      </c>
      <c r="G3664">
        <v>0</v>
      </c>
    </row>
    <row r="3665" spans="1:7" x14ac:dyDescent="0.25">
      <c r="A3665" t="s">
        <v>51</v>
      </c>
      <c r="B3665" s="1">
        <v>45555</v>
      </c>
      <c r="C3665">
        <v>18.190000000000001</v>
      </c>
      <c r="D3665">
        <v>18.059999999999999</v>
      </c>
      <c r="E3665">
        <v>18.510000000000002</v>
      </c>
      <c r="F3665">
        <v>0</v>
      </c>
      <c r="G3665">
        <v>0</v>
      </c>
    </row>
    <row r="3666" spans="1:7" x14ac:dyDescent="0.25">
      <c r="A3666" t="s">
        <v>51</v>
      </c>
      <c r="B3666" s="1">
        <v>45558</v>
      </c>
      <c r="C3666">
        <v>18.190000000000001</v>
      </c>
      <c r="D3666">
        <v>18.07</v>
      </c>
      <c r="E3666">
        <v>18.510000000000002</v>
      </c>
      <c r="F3666">
        <v>0</v>
      </c>
      <c r="G3666">
        <v>0</v>
      </c>
    </row>
    <row r="3667" spans="1:7" x14ac:dyDescent="0.25">
      <c r="A3667" t="s">
        <v>51</v>
      </c>
      <c r="B3667" s="1">
        <v>45559</v>
      </c>
      <c r="C3667">
        <v>18.23</v>
      </c>
      <c r="D3667">
        <v>18.079999999999998</v>
      </c>
      <c r="E3667">
        <v>18.510000000000002</v>
      </c>
      <c r="F3667">
        <v>0</v>
      </c>
      <c r="G3667">
        <v>0</v>
      </c>
    </row>
    <row r="3668" spans="1:7" x14ac:dyDescent="0.25">
      <c r="A3668" t="s">
        <v>51</v>
      </c>
      <c r="B3668" s="1">
        <v>45560</v>
      </c>
      <c r="C3668">
        <v>18.28</v>
      </c>
      <c r="D3668">
        <v>18.11</v>
      </c>
      <c r="E3668">
        <v>18.52</v>
      </c>
      <c r="F3668">
        <v>0</v>
      </c>
      <c r="G3668">
        <v>0</v>
      </c>
    </row>
    <row r="3669" spans="1:7" x14ac:dyDescent="0.25">
      <c r="A3669" t="s">
        <v>51</v>
      </c>
      <c r="B3669" s="1">
        <v>45561</v>
      </c>
      <c r="C3669">
        <v>18.34</v>
      </c>
      <c r="D3669">
        <v>18.13</v>
      </c>
      <c r="E3669">
        <v>18.52</v>
      </c>
      <c r="F3669">
        <v>0</v>
      </c>
      <c r="G3669">
        <v>0</v>
      </c>
    </row>
    <row r="3670" spans="1:7" x14ac:dyDescent="0.25">
      <c r="A3670" t="s">
        <v>51</v>
      </c>
      <c r="B3670" s="1">
        <v>45562</v>
      </c>
      <c r="C3670">
        <v>18.39</v>
      </c>
      <c r="D3670">
        <v>18.149999999999999</v>
      </c>
      <c r="E3670">
        <v>18.53</v>
      </c>
      <c r="F3670">
        <v>0</v>
      </c>
      <c r="G3670">
        <v>0</v>
      </c>
    </row>
    <row r="3671" spans="1:7" x14ac:dyDescent="0.25">
      <c r="A3671" t="s">
        <v>51</v>
      </c>
      <c r="B3671" s="1">
        <v>45565</v>
      </c>
      <c r="C3671">
        <v>18.440000000000001</v>
      </c>
      <c r="D3671">
        <v>18.170000000000002</v>
      </c>
      <c r="E3671">
        <v>18.54</v>
      </c>
      <c r="F3671">
        <v>0</v>
      </c>
      <c r="G3671">
        <v>0</v>
      </c>
    </row>
    <row r="3672" spans="1:7" x14ac:dyDescent="0.25">
      <c r="A3672" t="s">
        <v>51</v>
      </c>
      <c r="B3672" s="1">
        <v>45566</v>
      </c>
      <c r="C3672">
        <v>18.510000000000002</v>
      </c>
      <c r="D3672">
        <v>18.2</v>
      </c>
      <c r="E3672">
        <v>18.55</v>
      </c>
      <c r="F3672">
        <v>0</v>
      </c>
      <c r="G3672">
        <v>0</v>
      </c>
    </row>
    <row r="3673" spans="1:7" x14ac:dyDescent="0.25">
      <c r="A3673" t="s">
        <v>51</v>
      </c>
      <c r="B3673" s="1">
        <v>45567</v>
      </c>
      <c r="C3673">
        <v>18.579999999999998</v>
      </c>
      <c r="D3673">
        <v>18.22</v>
      </c>
      <c r="E3673">
        <v>18.559999999999999</v>
      </c>
      <c r="F3673">
        <v>0</v>
      </c>
      <c r="G3673">
        <v>0</v>
      </c>
    </row>
    <row r="3674" spans="1:7" x14ac:dyDescent="0.25">
      <c r="A3674" t="s">
        <v>51</v>
      </c>
      <c r="B3674" s="1">
        <v>45568</v>
      </c>
      <c r="C3674">
        <v>18.64</v>
      </c>
      <c r="D3674">
        <v>18.25</v>
      </c>
      <c r="E3674">
        <v>18.559999999999999</v>
      </c>
      <c r="F3674">
        <v>0</v>
      </c>
      <c r="G3674">
        <v>0</v>
      </c>
    </row>
    <row r="3675" spans="1:7" x14ac:dyDescent="0.25">
      <c r="A3675" t="s">
        <v>51</v>
      </c>
      <c r="B3675" s="1">
        <v>45569</v>
      </c>
      <c r="C3675">
        <v>18.690000000000001</v>
      </c>
      <c r="D3675">
        <v>18.27</v>
      </c>
      <c r="E3675">
        <v>18.57</v>
      </c>
      <c r="F3675">
        <v>0</v>
      </c>
      <c r="G3675">
        <v>0</v>
      </c>
    </row>
    <row r="3676" spans="1:7" x14ac:dyDescent="0.25">
      <c r="A3676" t="s">
        <v>51</v>
      </c>
      <c r="B3676" s="1">
        <v>45572</v>
      </c>
      <c r="C3676">
        <v>18.760000000000002</v>
      </c>
      <c r="D3676">
        <v>18.3</v>
      </c>
      <c r="E3676">
        <v>18.579999999999998</v>
      </c>
      <c r="F3676">
        <v>0</v>
      </c>
      <c r="G3676">
        <v>0</v>
      </c>
    </row>
    <row r="3677" spans="1:7" x14ac:dyDescent="0.25">
      <c r="A3677" t="s">
        <v>51</v>
      </c>
      <c r="B3677" s="1">
        <v>45573</v>
      </c>
      <c r="C3677">
        <v>18.829999999999998</v>
      </c>
      <c r="D3677">
        <v>18.329999999999998</v>
      </c>
      <c r="E3677">
        <v>18.579999999999998</v>
      </c>
      <c r="F3677">
        <v>0</v>
      </c>
      <c r="G3677">
        <v>0</v>
      </c>
    </row>
    <row r="3678" spans="1:7" x14ac:dyDescent="0.25">
      <c r="A3678" t="s">
        <v>51</v>
      </c>
      <c r="B3678" s="1">
        <v>45574</v>
      </c>
      <c r="C3678">
        <v>18.89</v>
      </c>
      <c r="D3678">
        <v>18.36</v>
      </c>
      <c r="E3678">
        <v>18.59</v>
      </c>
      <c r="F3678">
        <v>0</v>
      </c>
      <c r="G3678">
        <v>0</v>
      </c>
    </row>
    <row r="3679" spans="1:7" x14ac:dyDescent="0.25">
      <c r="A3679" t="s">
        <v>51</v>
      </c>
      <c r="B3679" s="1">
        <v>45575</v>
      </c>
      <c r="C3679">
        <v>18.940000000000001</v>
      </c>
      <c r="D3679">
        <v>18.39</v>
      </c>
      <c r="E3679">
        <v>18.59</v>
      </c>
      <c r="F3679">
        <v>0</v>
      </c>
      <c r="G3679">
        <v>0</v>
      </c>
    </row>
    <row r="3680" spans="1:7" x14ac:dyDescent="0.25">
      <c r="A3680" t="s">
        <v>51</v>
      </c>
      <c r="B3680" s="1">
        <v>45576</v>
      </c>
      <c r="C3680">
        <v>19</v>
      </c>
      <c r="D3680">
        <v>18.41</v>
      </c>
      <c r="E3680">
        <v>18.600000000000001</v>
      </c>
      <c r="F3680">
        <v>0</v>
      </c>
      <c r="G3680">
        <v>0</v>
      </c>
    </row>
    <row r="3681" spans="1:7" x14ac:dyDescent="0.25">
      <c r="A3681" t="s">
        <v>51</v>
      </c>
      <c r="B3681" s="1">
        <v>45579</v>
      </c>
      <c r="C3681">
        <v>19.05</v>
      </c>
      <c r="D3681">
        <v>18.43</v>
      </c>
      <c r="E3681">
        <v>18.61</v>
      </c>
      <c r="F3681">
        <v>0</v>
      </c>
      <c r="G3681">
        <v>0</v>
      </c>
    </row>
    <row r="3682" spans="1:7" x14ac:dyDescent="0.25">
      <c r="A3682" t="s">
        <v>51</v>
      </c>
      <c r="B3682" s="1">
        <v>45580</v>
      </c>
      <c r="C3682">
        <v>19.100000000000001</v>
      </c>
      <c r="D3682">
        <v>18.46</v>
      </c>
      <c r="E3682">
        <v>18.62</v>
      </c>
      <c r="F3682">
        <v>0</v>
      </c>
      <c r="G3682">
        <v>0</v>
      </c>
    </row>
    <row r="3683" spans="1:7" x14ac:dyDescent="0.25">
      <c r="A3683" t="s">
        <v>51</v>
      </c>
      <c r="B3683" s="1">
        <v>45581</v>
      </c>
      <c r="C3683">
        <v>19.149999999999999</v>
      </c>
      <c r="D3683">
        <v>18.489999999999998</v>
      </c>
      <c r="E3683">
        <v>18.63</v>
      </c>
      <c r="F3683">
        <v>0</v>
      </c>
      <c r="G3683">
        <v>0</v>
      </c>
    </row>
    <row r="3684" spans="1:7" x14ac:dyDescent="0.25">
      <c r="A3684" t="s">
        <v>51</v>
      </c>
      <c r="B3684" s="1">
        <v>45582</v>
      </c>
      <c r="C3684">
        <v>19.2</v>
      </c>
      <c r="D3684">
        <v>18.52</v>
      </c>
      <c r="E3684">
        <v>18.63</v>
      </c>
      <c r="F3684">
        <v>0</v>
      </c>
      <c r="G3684">
        <v>0</v>
      </c>
    </row>
    <row r="3685" spans="1:7" x14ac:dyDescent="0.25">
      <c r="A3685" t="s">
        <v>51</v>
      </c>
      <c r="B3685" s="1">
        <v>45583</v>
      </c>
      <c r="C3685">
        <v>19.25</v>
      </c>
      <c r="D3685">
        <v>18.559999999999999</v>
      </c>
      <c r="E3685">
        <v>18.64</v>
      </c>
      <c r="F3685">
        <v>0</v>
      </c>
      <c r="G3685">
        <v>0</v>
      </c>
    </row>
    <row r="3686" spans="1:7" x14ac:dyDescent="0.25">
      <c r="A3686" t="s">
        <v>51</v>
      </c>
      <c r="B3686" s="1">
        <v>45586</v>
      </c>
      <c r="C3686">
        <v>19.28</v>
      </c>
      <c r="D3686">
        <v>18.59</v>
      </c>
      <c r="E3686">
        <v>18.649999999999999</v>
      </c>
      <c r="F3686">
        <v>0</v>
      </c>
      <c r="G3686">
        <v>0</v>
      </c>
    </row>
    <row r="3687" spans="1:7" x14ac:dyDescent="0.25">
      <c r="A3687" t="s">
        <v>51</v>
      </c>
      <c r="B3687" s="1">
        <v>45587</v>
      </c>
      <c r="C3687">
        <v>19.27</v>
      </c>
      <c r="D3687">
        <v>18.61</v>
      </c>
      <c r="E3687">
        <v>18.649999999999999</v>
      </c>
      <c r="F3687">
        <v>0</v>
      </c>
      <c r="G3687">
        <v>0</v>
      </c>
    </row>
    <row r="3688" spans="1:7" x14ac:dyDescent="0.25">
      <c r="A3688" t="s">
        <v>51</v>
      </c>
      <c r="B3688" s="1">
        <v>45588</v>
      </c>
      <c r="C3688">
        <v>19.23</v>
      </c>
      <c r="D3688">
        <v>18.63</v>
      </c>
      <c r="E3688">
        <v>18.649999999999999</v>
      </c>
      <c r="F3688">
        <v>0</v>
      </c>
      <c r="G3688">
        <v>0</v>
      </c>
    </row>
    <row r="3689" spans="1:7" x14ac:dyDescent="0.25">
      <c r="A3689" t="s">
        <v>51</v>
      </c>
      <c r="B3689" s="1">
        <v>45589</v>
      </c>
      <c r="C3689">
        <v>19.18</v>
      </c>
      <c r="D3689">
        <v>18.649999999999999</v>
      </c>
      <c r="E3689">
        <v>18.64</v>
      </c>
      <c r="F3689">
        <v>1</v>
      </c>
      <c r="G3689">
        <v>1</v>
      </c>
    </row>
    <row r="3690" spans="1:7" x14ac:dyDescent="0.25">
      <c r="A3690" t="s">
        <v>51</v>
      </c>
      <c r="B3690" s="1">
        <v>45590</v>
      </c>
      <c r="C3690">
        <v>19.13</v>
      </c>
      <c r="D3690">
        <v>18.66</v>
      </c>
      <c r="E3690">
        <v>18.63</v>
      </c>
      <c r="F3690">
        <v>1</v>
      </c>
      <c r="G3690">
        <v>1</v>
      </c>
    </row>
    <row r="3691" spans="1:7" x14ac:dyDescent="0.25">
      <c r="A3691" t="s">
        <v>51</v>
      </c>
      <c r="B3691" s="1">
        <v>45593</v>
      </c>
      <c r="C3691">
        <v>19.079999999999998</v>
      </c>
      <c r="D3691">
        <v>18.670000000000002</v>
      </c>
      <c r="E3691">
        <v>18.62</v>
      </c>
      <c r="F3691">
        <v>1</v>
      </c>
      <c r="G3691">
        <v>1</v>
      </c>
    </row>
    <row r="3692" spans="1:7" x14ac:dyDescent="0.25">
      <c r="A3692" t="s">
        <v>51</v>
      </c>
      <c r="B3692" s="1">
        <v>45594</v>
      </c>
      <c r="C3692">
        <v>19.02</v>
      </c>
      <c r="D3692">
        <v>18.68</v>
      </c>
      <c r="E3692">
        <v>18.61</v>
      </c>
      <c r="F3692">
        <v>1</v>
      </c>
      <c r="G3692">
        <v>1</v>
      </c>
    </row>
    <row r="3693" spans="1:7" x14ac:dyDescent="0.25">
      <c r="A3693" t="s">
        <v>51</v>
      </c>
      <c r="B3693" s="1">
        <v>45595</v>
      </c>
      <c r="C3693">
        <v>19</v>
      </c>
      <c r="D3693">
        <v>18.690000000000001</v>
      </c>
      <c r="E3693">
        <v>18.600000000000001</v>
      </c>
      <c r="F3693">
        <v>1</v>
      </c>
      <c r="G3693">
        <v>1</v>
      </c>
    </row>
    <row r="3694" spans="1:7" x14ac:dyDescent="0.25">
      <c r="A3694" t="s">
        <v>51</v>
      </c>
      <c r="B3694" s="1">
        <v>45596</v>
      </c>
      <c r="C3694">
        <v>18.98</v>
      </c>
      <c r="D3694">
        <v>18.71</v>
      </c>
      <c r="E3694">
        <v>18.600000000000001</v>
      </c>
      <c r="F3694">
        <v>1</v>
      </c>
      <c r="G3694">
        <v>1</v>
      </c>
    </row>
    <row r="3695" spans="1:7" x14ac:dyDescent="0.25">
      <c r="A3695" t="s">
        <v>51</v>
      </c>
      <c r="B3695" s="1">
        <v>45597</v>
      </c>
      <c r="C3695">
        <v>18.96</v>
      </c>
      <c r="D3695">
        <v>18.72</v>
      </c>
      <c r="E3695">
        <v>18.59</v>
      </c>
      <c r="F3695">
        <v>1</v>
      </c>
      <c r="G3695">
        <v>1</v>
      </c>
    </row>
    <row r="3696" spans="1:7" x14ac:dyDescent="0.25">
      <c r="A3696" t="s">
        <v>51</v>
      </c>
      <c r="B3696" s="1">
        <v>45600</v>
      </c>
      <c r="C3696">
        <v>18.93</v>
      </c>
      <c r="D3696">
        <v>18.72</v>
      </c>
      <c r="E3696">
        <v>18.579999999999998</v>
      </c>
      <c r="F3696">
        <v>1</v>
      </c>
      <c r="G3696">
        <v>1</v>
      </c>
    </row>
    <row r="3697" spans="1:7" x14ac:dyDescent="0.25">
      <c r="A3697" t="s">
        <v>51</v>
      </c>
      <c r="B3697" s="1">
        <v>45601</v>
      </c>
      <c r="C3697">
        <v>18.89</v>
      </c>
      <c r="D3697">
        <v>18.72</v>
      </c>
      <c r="E3697">
        <v>18.559999999999999</v>
      </c>
      <c r="F3697">
        <v>1</v>
      </c>
      <c r="G3697">
        <v>1</v>
      </c>
    </row>
    <row r="3698" spans="1:7" x14ac:dyDescent="0.25">
      <c r="A3698" t="s">
        <v>51</v>
      </c>
      <c r="B3698" s="1">
        <v>45602</v>
      </c>
      <c r="C3698">
        <v>18.86</v>
      </c>
      <c r="D3698">
        <v>18.73</v>
      </c>
      <c r="E3698">
        <v>18.55</v>
      </c>
      <c r="F3698">
        <v>1</v>
      </c>
      <c r="G3698">
        <v>1</v>
      </c>
    </row>
    <row r="3699" spans="1:7" x14ac:dyDescent="0.25">
      <c r="A3699" t="s">
        <v>51</v>
      </c>
      <c r="B3699" s="1">
        <v>45603</v>
      </c>
      <c r="C3699">
        <v>18.829999999999998</v>
      </c>
      <c r="D3699">
        <v>18.73</v>
      </c>
      <c r="E3699">
        <v>18.55</v>
      </c>
      <c r="F3699">
        <v>1</v>
      </c>
      <c r="G3699">
        <v>1</v>
      </c>
    </row>
    <row r="3700" spans="1:7" x14ac:dyDescent="0.25">
      <c r="A3700" t="s">
        <v>51</v>
      </c>
      <c r="B3700" s="1">
        <v>45604</v>
      </c>
      <c r="C3700">
        <v>18.79</v>
      </c>
      <c r="D3700">
        <v>18.73</v>
      </c>
      <c r="E3700">
        <v>18.54</v>
      </c>
      <c r="F3700">
        <v>1</v>
      </c>
      <c r="G3700">
        <v>1</v>
      </c>
    </row>
    <row r="3701" spans="1:7" x14ac:dyDescent="0.25">
      <c r="A3701" t="s">
        <v>51</v>
      </c>
      <c r="B3701" s="1">
        <v>45607</v>
      </c>
      <c r="C3701">
        <v>18.75</v>
      </c>
      <c r="D3701">
        <v>18.73</v>
      </c>
      <c r="E3701">
        <v>18.54</v>
      </c>
      <c r="F3701">
        <v>1</v>
      </c>
      <c r="G3701">
        <v>1</v>
      </c>
    </row>
    <row r="3702" spans="1:7" x14ac:dyDescent="0.25">
      <c r="A3702" t="s">
        <v>51</v>
      </c>
      <c r="B3702" s="1">
        <v>45608</v>
      </c>
      <c r="C3702">
        <v>18.71</v>
      </c>
      <c r="D3702">
        <v>18.73</v>
      </c>
      <c r="E3702">
        <v>18.53</v>
      </c>
      <c r="F3702">
        <v>0</v>
      </c>
      <c r="G3702">
        <v>1</v>
      </c>
    </row>
    <row r="3703" spans="1:7" x14ac:dyDescent="0.25">
      <c r="A3703" t="s">
        <v>51</v>
      </c>
      <c r="B3703" s="1">
        <v>45609</v>
      </c>
      <c r="C3703">
        <v>18.670000000000002</v>
      </c>
      <c r="D3703">
        <v>18.73</v>
      </c>
      <c r="E3703">
        <v>18.53</v>
      </c>
      <c r="F3703">
        <v>0</v>
      </c>
      <c r="G3703">
        <v>1</v>
      </c>
    </row>
    <row r="3704" spans="1:7" x14ac:dyDescent="0.25">
      <c r="A3704" t="s">
        <v>51</v>
      </c>
      <c r="B3704" s="1">
        <v>45610</v>
      </c>
      <c r="C3704">
        <v>18.61</v>
      </c>
      <c r="D3704">
        <v>18.73</v>
      </c>
      <c r="E3704">
        <v>18.52</v>
      </c>
      <c r="F3704">
        <v>0</v>
      </c>
      <c r="G3704">
        <v>1</v>
      </c>
    </row>
    <row r="3705" spans="1:7" x14ac:dyDescent="0.25">
      <c r="A3705" t="s">
        <v>51</v>
      </c>
      <c r="B3705" s="1">
        <v>45611</v>
      </c>
      <c r="C3705">
        <v>18.54</v>
      </c>
      <c r="D3705">
        <v>18.739999999999998</v>
      </c>
      <c r="E3705">
        <v>18.52</v>
      </c>
      <c r="F3705">
        <v>0</v>
      </c>
      <c r="G3705">
        <v>1</v>
      </c>
    </row>
    <row r="3706" spans="1:7" x14ac:dyDescent="0.25">
      <c r="A3706" t="s">
        <v>51</v>
      </c>
      <c r="B3706" s="1">
        <v>45614</v>
      </c>
      <c r="C3706">
        <v>18.489999999999998</v>
      </c>
      <c r="D3706">
        <v>18.739999999999998</v>
      </c>
      <c r="E3706">
        <v>18.510000000000002</v>
      </c>
      <c r="F3706">
        <v>0</v>
      </c>
      <c r="G3706">
        <v>1</v>
      </c>
    </row>
    <row r="3707" spans="1:7" x14ac:dyDescent="0.25">
      <c r="A3707" t="s">
        <v>51</v>
      </c>
      <c r="B3707" s="1">
        <v>45615</v>
      </c>
      <c r="C3707">
        <v>18.45</v>
      </c>
      <c r="D3707">
        <v>18.739999999999998</v>
      </c>
      <c r="E3707">
        <v>18.5</v>
      </c>
      <c r="F3707">
        <v>0</v>
      </c>
      <c r="G3707">
        <v>1</v>
      </c>
    </row>
    <row r="3708" spans="1:7" x14ac:dyDescent="0.25">
      <c r="A3708" t="s">
        <v>51</v>
      </c>
      <c r="B3708" s="1">
        <v>45616</v>
      </c>
      <c r="C3708">
        <v>18.43</v>
      </c>
      <c r="D3708">
        <v>18.75</v>
      </c>
      <c r="E3708">
        <v>18.5</v>
      </c>
      <c r="F3708">
        <v>0</v>
      </c>
      <c r="G3708">
        <v>1</v>
      </c>
    </row>
    <row r="3709" spans="1:7" x14ac:dyDescent="0.25">
      <c r="A3709" t="s">
        <v>51</v>
      </c>
      <c r="B3709" s="1">
        <v>45617</v>
      </c>
      <c r="C3709">
        <v>18.420000000000002</v>
      </c>
      <c r="D3709">
        <v>18.75</v>
      </c>
      <c r="E3709">
        <v>18.5</v>
      </c>
      <c r="F3709">
        <v>0</v>
      </c>
      <c r="G3709">
        <v>1</v>
      </c>
    </row>
    <row r="3710" spans="1:7" x14ac:dyDescent="0.25">
      <c r="A3710" t="s">
        <v>51</v>
      </c>
      <c r="B3710" s="1">
        <v>45618</v>
      </c>
      <c r="C3710">
        <v>18.420000000000002</v>
      </c>
      <c r="D3710">
        <v>18.760000000000002</v>
      </c>
      <c r="E3710">
        <v>18.5</v>
      </c>
      <c r="F3710">
        <v>0</v>
      </c>
      <c r="G3710">
        <v>1</v>
      </c>
    </row>
    <row r="3711" spans="1:7" x14ac:dyDescent="0.25">
      <c r="A3711" t="s">
        <v>51</v>
      </c>
      <c r="B3711" s="1">
        <v>45621</v>
      </c>
      <c r="C3711">
        <v>18.43</v>
      </c>
      <c r="D3711">
        <v>18.77</v>
      </c>
      <c r="E3711">
        <v>18.5</v>
      </c>
      <c r="F3711">
        <v>0</v>
      </c>
      <c r="G3711">
        <v>1</v>
      </c>
    </row>
    <row r="3712" spans="1:7" x14ac:dyDescent="0.25">
      <c r="A3712" t="s">
        <v>51</v>
      </c>
      <c r="B3712" s="1">
        <v>45622</v>
      </c>
      <c r="C3712">
        <v>18.420000000000002</v>
      </c>
      <c r="D3712">
        <v>18.77</v>
      </c>
      <c r="E3712">
        <v>18.510000000000002</v>
      </c>
      <c r="F3712">
        <v>0</v>
      </c>
      <c r="G3712">
        <v>1</v>
      </c>
    </row>
    <row r="3713" spans="1:7" x14ac:dyDescent="0.25">
      <c r="A3713" t="s">
        <v>51</v>
      </c>
      <c r="B3713" s="1">
        <v>45623</v>
      </c>
      <c r="C3713">
        <v>18.39</v>
      </c>
      <c r="D3713">
        <v>18.78</v>
      </c>
      <c r="E3713">
        <v>18.510000000000002</v>
      </c>
      <c r="F3713">
        <v>0</v>
      </c>
      <c r="G3713">
        <v>1</v>
      </c>
    </row>
    <row r="3714" spans="1:7" x14ac:dyDescent="0.25">
      <c r="A3714" t="s">
        <v>51</v>
      </c>
      <c r="B3714" s="1">
        <v>45624</v>
      </c>
      <c r="C3714">
        <v>18.39</v>
      </c>
      <c r="D3714">
        <v>18.79</v>
      </c>
      <c r="E3714">
        <v>18.510000000000002</v>
      </c>
      <c r="F3714">
        <v>0</v>
      </c>
      <c r="G3714">
        <v>1</v>
      </c>
    </row>
    <row r="3715" spans="1:7" x14ac:dyDescent="0.25">
      <c r="A3715" t="s">
        <v>51</v>
      </c>
      <c r="B3715" s="1">
        <v>45625</v>
      </c>
      <c r="C3715">
        <v>18.399999999999999</v>
      </c>
      <c r="D3715">
        <v>18.8</v>
      </c>
      <c r="E3715">
        <v>18.52</v>
      </c>
      <c r="F3715">
        <v>0</v>
      </c>
      <c r="G3715">
        <v>1</v>
      </c>
    </row>
    <row r="3716" spans="1:7" x14ac:dyDescent="0.25">
      <c r="A3716" t="s">
        <v>51</v>
      </c>
      <c r="B3716" s="1">
        <v>45628</v>
      </c>
      <c r="C3716">
        <v>18.420000000000002</v>
      </c>
      <c r="D3716">
        <v>18.809999999999999</v>
      </c>
      <c r="E3716">
        <v>18.52</v>
      </c>
      <c r="F3716">
        <v>0</v>
      </c>
      <c r="G3716">
        <v>1</v>
      </c>
    </row>
    <row r="3717" spans="1:7" x14ac:dyDescent="0.25">
      <c r="A3717" t="s">
        <v>51</v>
      </c>
      <c r="B3717" s="1">
        <v>45629</v>
      </c>
      <c r="C3717">
        <v>18.43</v>
      </c>
      <c r="D3717">
        <v>18.8</v>
      </c>
      <c r="E3717">
        <v>18.53</v>
      </c>
      <c r="F3717">
        <v>0</v>
      </c>
      <c r="G3717">
        <v>1</v>
      </c>
    </row>
    <row r="3718" spans="1:7" x14ac:dyDescent="0.25">
      <c r="A3718" t="s">
        <v>51</v>
      </c>
      <c r="B3718" s="1">
        <v>45630</v>
      </c>
      <c r="C3718">
        <v>18.440000000000001</v>
      </c>
      <c r="D3718">
        <v>18.79</v>
      </c>
      <c r="E3718">
        <v>18.53</v>
      </c>
      <c r="F3718">
        <v>0</v>
      </c>
      <c r="G3718">
        <v>1</v>
      </c>
    </row>
    <row r="3719" spans="1:7" x14ac:dyDescent="0.25">
      <c r="A3719" t="s">
        <v>51</v>
      </c>
      <c r="B3719" s="1">
        <v>45631</v>
      </c>
      <c r="C3719">
        <v>18.489999999999998</v>
      </c>
      <c r="D3719">
        <v>18.79</v>
      </c>
      <c r="E3719">
        <v>18.54</v>
      </c>
      <c r="F3719">
        <v>0</v>
      </c>
      <c r="G3719">
        <v>1</v>
      </c>
    </row>
    <row r="3720" spans="1:7" x14ac:dyDescent="0.25">
      <c r="A3720" t="s">
        <v>51</v>
      </c>
      <c r="B3720" s="1">
        <v>45632</v>
      </c>
      <c r="C3720">
        <v>18.53</v>
      </c>
      <c r="D3720">
        <v>18.79</v>
      </c>
      <c r="E3720">
        <v>18.54</v>
      </c>
      <c r="F3720">
        <v>0</v>
      </c>
      <c r="G3720">
        <v>1</v>
      </c>
    </row>
    <row r="3721" spans="1:7" x14ac:dyDescent="0.25">
      <c r="A3721" t="s">
        <v>51</v>
      </c>
      <c r="B3721" s="1">
        <v>45635</v>
      </c>
      <c r="C3721">
        <v>18.59</v>
      </c>
      <c r="D3721">
        <v>18.79</v>
      </c>
      <c r="E3721">
        <v>18.55</v>
      </c>
      <c r="F3721">
        <v>0</v>
      </c>
      <c r="G3721">
        <v>1</v>
      </c>
    </row>
    <row r="3722" spans="1:7" x14ac:dyDescent="0.25">
      <c r="A3722" t="s">
        <v>51</v>
      </c>
      <c r="B3722" s="1">
        <v>45636</v>
      </c>
      <c r="C3722">
        <v>18.64</v>
      </c>
      <c r="D3722">
        <v>18.78</v>
      </c>
      <c r="E3722">
        <v>18.55</v>
      </c>
      <c r="F3722">
        <v>0</v>
      </c>
      <c r="G3722">
        <v>1</v>
      </c>
    </row>
    <row r="3723" spans="1:7" x14ac:dyDescent="0.25">
      <c r="A3723" t="s">
        <v>51</v>
      </c>
      <c r="B3723" s="1">
        <v>45637</v>
      </c>
      <c r="C3723">
        <v>18.68</v>
      </c>
      <c r="D3723">
        <v>18.77</v>
      </c>
      <c r="E3723">
        <v>18.559999999999999</v>
      </c>
      <c r="F3723">
        <v>0</v>
      </c>
      <c r="G3723">
        <v>1</v>
      </c>
    </row>
    <row r="3724" spans="1:7" x14ac:dyDescent="0.25">
      <c r="A3724" t="s">
        <v>51</v>
      </c>
      <c r="B3724" s="1">
        <v>45638</v>
      </c>
      <c r="C3724">
        <v>18.72</v>
      </c>
      <c r="D3724">
        <v>18.77</v>
      </c>
      <c r="E3724">
        <v>18.559999999999999</v>
      </c>
      <c r="F3724">
        <v>0</v>
      </c>
      <c r="G3724">
        <v>1</v>
      </c>
    </row>
    <row r="3725" spans="1:7" x14ac:dyDescent="0.25">
      <c r="A3725" t="s">
        <v>51</v>
      </c>
      <c r="B3725" s="1">
        <v>45639</v>
      </c>
      <c r="C3725">
        <v>18.78</v>
      </c>
      <c r="D3725">
        <v>18.77</v>
      </c>
      <c r="E3725">
        <v>18.57</v>
      </c>
      <c r="F3725">
        <v>1</v>
      </c>
      <c r="G3725">
        <v>1</v>
      </c>
    </row>
    <row r="3726" spans="1:7" x14ac:dyDescent="0.25">
      <c r="A3726" t="s">
        <v>51</v>
      </c>
      <c r="B3726" s="1">
        <v>45642</v>
      </c>
      <c r="C3726">
        <v>18.829999999999998</v>
      </c>
      <c r="D3726">
        <v>18.77</v>
      </c>
      <c r="E3726">
        <v>18.57</v>
      </c>
      <c r="F3726">
        <v>1</v>
      </c>
      <c r="G3726">
        <v>1</v>
      </c>
    </row>
    <row r="3727" spans="1:7" x14ac:dyDescent="0.25">
      <c r="A3727" t="s">
        <v>51</v>
      </c>
      <c r="B3727" s="1">
        <v>45643</v>
      </c>
      <c r="C3727">
        <v>18.89</v>
      </c>
      <c r="D3727">
        <v>18.77</v>
      </c>
      <c r="E3727">
        <v>18.57</v>
      </c>
      <c r="F3727">
        <v>1</v>
      </c>
      <c r="G3727">
        <v>1</v>
      </c>
    </row>
    <row r="3728" spans="1:7" x14ac:dyDescent="0.25">
      <c r="A3728" t="s">
        <v>51</v>
      </c>
      <c r="B3728" s="1">
        <v>45644</v>
      </c>
      <c r="C3728">
        <v>18.940000000000001</v>
      </c>
      <c r="D3728">
        <v>18.77</v>
      </c>
      <c r="E3728">
        <v>18.57</v>
      </c>
      <c r="F3728">
        <v>1</v>
      </c>
      <c r="G3728">
        <v>1</v>
      </c>
    </row>
    <row r="3729" spans="1:7" x14ac:dyDescent="0.25">
      <c r="A3729" t="s">
        <v>51</v>
      </c>
      <c r="B3729" s="1">
        <v>45645</v>
      </c>
      <c r="C3729">
        <v>18.97</v>
      </c>
      <c r="D3729">
        <v>18.760000000000002</v>
      </c>
      <c r="E3729">
        <v>18.57</v>
      </c>
      <c r="F3729">
        <v>1</v>
      </c>
      <c r="G3729">
        <v>1</v>
      </c>
    </row>
    <row r="3730" spans="1:7" x14ac:dyDescent="0.25">
      <c r="A3730" t="s">
        <v>51</v>
      </c>
      <c r="B3730" s="1">
        <v>45646</v>
      </c>
      <c r="C3730">
        <v>19.010000000000002</v>
      </c>
      <c r="D3730">
        <v>18.760000000000002</v>
      </c>
      <c r="E3730">
        <v>18.57</v>
      </c>
      <c r="F3730">
        <v>1</v>
      </c>
      <c r="G3730">
        <v>1</v>
      </c>
    </row>
    <row r="3731" spans="1:7" x14ac:dyDescent="0.25">
      <c r="A3731" t="s">
        <v>51</v>
      </c>
      <c r="B3731" s="1">
        <v>45649</v>
      </c>
      <c r="C3731">
        <v>19.03</v>
      </c>
      <c r="D3731">
        <v>18.760000000000002</v>
      </c>
      <c r="E3731">
        <v>18.559999999999999</v>
      </c>
      <c r="F3731">
        <v>1</v>
      </c>
      <c r="G3731">
        <v>1</v>
      </c>
    </row>
    <row r="3732" spans="1:7" x14ac:dyDescent="0.25">
      <c r="A3732" t="s">
        <v>51</v>
      </c>
      <c r="B3732" s="1">
        <v>45650</v>
      </c>
      <c r="C3732">
        <v>19.059999999999999</v>
      </c>
      <c r="D3732">
        <v>18.760000000000002</v>
      </c>
      <c r="E3732">
        <v>18.57</v>
      </c>
      <c r="F3732">
        <v>1</v>
      </c>
      <c r="G3732">
        <v>1</v>
      </c>
    </row>
    <row r="3733" spans="1:7" x14ac:dyDescent="0.25">
      <c r="A3733" t="s">
        <v>51</v>
      </c>
      <c r="B3733" s="1">
        <v>45651</v>
      </c>
      <c r="C3733">
        <v>19.09</v>
      </c>
      <c r="D3733">
        <v>18.760000000000002</v>
      </c>
      <c r="E3733">
        <v>18.57</v>
      </c>
      <c r="F3733">
        <v>1</v>
      </c>
      <c r="G3733">
        <v>1</v>
      </c>
    </row>
    <row r="3734" spans="1:7" x14ac:dyDescent="0.25">
      <c r="A3734" t="s">
        <v>51</v>
      </c>
      <c r="B3734" s="1">
        <v>45652</v>
      </c>
      <c r="C3734">
        <v>19.13</v>
      </c>
      <c r="D3734">
        <v>18.77</v>
      </c>
      <c r="E3734">
        <v>18.57</v>
      </c>
      <c r="F3734">
        <v>1</v>
      </c>
      <c r="G3734">
        <v>1</v>
      </c>
    </row>
    <row r="3735" spans="1:7" x14ac:dyDescent="0.25">
      <c r="A3735" t="s">
        <v>51</v>
      </c>
      <c r="B3735" s="1">
        <v>45653</v>
      </c>
      <c r="C3735">
        <v>19.18</v>
      </c>
      <c r="D3735">
        <v>18.78</v>
      </c>
      <c r="E3735">
        <v>18.579999999999998</v>
      </c>
      <c r="F3735">
        <v>1</v>
      </c>
      <c r="G3735">
        <v>1</v>
      </c>
    </row>
    <row r="3736" spans="1:7" x14ac:dyDescent="0.25">
      <c r="A3736" t="s">
        <v>51</v>
      </c>
      <c r="B3736" s="1">
        <v>45656</v>
      </c>
      <c r="C3736">
        <v>19.23</v>
      </c>
      <c r="D3736">
        <v>18.79</v>
      </c>
      <c r="E3736">
        <v>18.59</v>
      </c>
      <c r="F3736">
        <v>1</v>
      </c>
      <c r="G3736">
        <v>1</v>
      </c>
    </row>
    <row r="3737" spans="1:7" x14ac:dyDescent="0.25">
      <c r="A3737" t="s">
        <v>51</v>
      </c>
      <c r="B3737" s="1">
        <v>45657</v>
      </c>
      <c r="C3737">
        <v>19.27</v>
      </c>
      <c r="D3737">
        <v>18.809999999999999</v>
      </c>
      <c r="E3737">
        <v>18.600000000000001</v>
      </c>
      <c r="F3737">
        <v>1</v>
      </c>
      <c r="G3737">
        <v>1</v>
      </c>
    </row>
    <row r="3738" spans="1:7" x14ac:dyDescent="0.25">
      <c r="A3738" t="s">
        <v>51</v>
      </c>
      <c r="B3738" s="1">
        <v>45659</v>
      </c>
      <c r="C3738">
        <v>19.32</v>
      </c>
      <c r="D3738">
        <v>18.829999999999998</v>
      </c>
      <c r="E3738">
        <v>18.600000000000001</v>
      </c>
      <c r="F3738">
        <v>1</v>
      </c>
      <c r="G3738">
        <v>1</v>
      </c>
    </row>
    <row r="3739" spans="1:7" x14ac:dyDescent="0.25">
      <c r="A3739" t="s">
        <v>51</v>
      </c>
      <c r="B3739" s="1">
        <v>45660</v>
      </c>
      <c r="C3739">
        <v>19.309999999999999</v>
      </c>
      <c r="D3739">
        <v>18.84</v>
      </c>
      <c r="E3739">
        <v>18.600000000000001</v>
      </c>
      <c r="F3739">
        <v>1</v>
      </c>
      <c r="G3739">
        <v>1</v>
      </c>
    </row>
    <row r="3740" spans="1:7" x14ac:dyDescent="0.25">
      <c r="A3740" t="s">
        <v>51</v>
      </c>
      <c r="B3740" s="1">
        <v>45663</v>
      </c>
      <c r="C3740">
        <v>19.3</v>
      </c>
      <c r="D3740">
        <v>18.86</v>
      </c>
      <c r="E3740">
        <v>18.600000000000001</v>
      </c>
      <c r="F3740">
        <v>1</v>
      </c>
      <c r="G3740">
        <v>1</v>
      </c>
    </row>
    <row r="3741" spans="1:7" x14ac:dyDescent="0.25">
      <c r="A3741" t="s">
        <v>51</v>
      </c>
      <c r="B3741" s="1">
        <v>45664</v>
      </c>
      <c r="C3741">
        <v>19.309999999999999</v>
      </c>
      <c r="D3741">
        <v>18.88</v>
      </c>
      <c r="E3741">
        <v>18.600000000000001</v>
      </c>
      <c r="F3741">
        <v>1</v>
      </c>
      <c r="G3741">
        <v>1</v>
      </c>
    </row>
    <row r="3742" spans="1:7" x14ac:dyDescent="0.25">
      <c r="A3742" t="s">
        <v>51</v>
      </c>
      <c r="B3742" s="1">
        <v>45665</v>
      </c>
      <c r="C3742">
        <v>19.3</v>
      </c>
      <c r="D3742">
        <v>18.89</v>
      </c>
      <c r="E3742">
        <v>18.600000000000001</v>
      </c>
      <c r="F3742">
        <v>1</v>
      </c>
      <c r="G3742">
        <v>1</v>
      </c>
    </row>
    <row r="3743" spans="1:7" x14ac:dyDescent="0.25">
      <c r="A3743" t="s">
        <v>81</v>
      </c>
      <c r="B3743" s="1">
        <v>45453</v>
      </c>
      <c r="C3743">
        <v>44.96</v>
      </c>
      <c r="D3743">
        <v>45.45</v>
      </c>
      <c r="E3743">
        <v>44.38</v>
      </c>
      <c r="F3743">
        <v>0</v>
      </c>
      <c r="G3743">
        <v>1</v>
      </c>
    </row>
    <row r="3744" spans="1:7" x14ac:dyDescent="0.25">
      <c r="A3744" t="s">
        <v>81</v>
      </c>
      <c r="B3744" s="1">
        <v>45454</v>
      </c>
      <c r="C3744">
        <v>44.82</v>
      </c>
      <c r="D3744">
        <v>45.38</v>
      </c>
      <c r="E3744">
        <v>44.39</v>
      </c>
      <c r="F3744">
        <v>0</v>
      </c>
      <c r="G3744">
        <v>1</v>
      </c>
    </row>
    <row r="3745" spans="1:7" x14ac:dyDescent="0.25">
      <c r="A3745" t="s">
        <v>81</v>
      </c>
      <c r="B3745" s="1">
        <v>45455</v>
      </c>
      <c r="C3745">
        <v>44.67</v>
      </c>
      <c r="D3745">
        <v>45.29</v>
      </c>
      <c r="E3745">
        <v>44.41</v>
      </c>
      <c r="F3745">
        <v>0</v>
      </c>
      <c r="G3745">
        <v>1</v>
      </c>
    </row>
    <row r="3746" spans="1:7" x14ac:dyDescent="0.25">
      <c r="A3746" t="s">
        <v>81</v>
      </c>
      <c r="B3746" s="1">
        <v>45456</v>
      </c>
      <c r="C3746">
        <v>44.49</v>
      </c>
      <c r="D3746">
        <v>45.2</v>
      </c>
      <c r="E3746">
        <v>44.43</v>
      </c>
      <c r="F3746">
        <v>0</v>
      </c>
      <c r="G3746">
        <v>1</v>
      </c>
    </row>
    <row r="3747" spans="1:7" x14ac:dyDescent="0.25">
      <c r="A3747" t="s">
        <v>81</v>
      </c>
      <c r="B3747" s="1">
        <v>45457</v>
      </c>
      <c r="C3747">
        <v>44.25</v>
      </c>
      <c r="D3747">
        <v>45.08</v>
      </c>
      <c r="E3747">
        <v>44.43</v>
      </c>
      <c r="F3747">
        <v>0</v>
      </c>
      <c r="G3747">
        <v>1</v>
      </c>
    </row>
    <row r="3748" spans="1:7" x14ac:dyDescent="0.25">
      <c r="A3748" t="s">
        <v>81</v>
      </c>
      <c r="B3748" s="1">
        <v>45460</v>
      </c>
      <c r="C3748">
        <v>44.01</v>
      </c>
      <c r="D3748">
        <v>44.97</v>
      </c>
      <c r="E3748">
        <v>44.43</v>
      </c>
      <c r="F3748">
        <v>0</v>
      </c>
      <c r="G3748">
        <v>1</v>
      </c>
    </row>
    <row r="3749" spans="1:7" x14ac:dyDescent="0.25">
      <c r="A3749" t="s">
        <v>81</v>
      </c>
      <c r="B3749" s="1">
        <v>45461</v>
      </c>
      <c r="C3749">
        <v>43.79</v>
      </c>
      <c r="D3749">
        <v>44.86</v>
      </c>
      <c r="E3749">
        <v>44.43</v>
      </c>
      <c r="F3749">
        <v>0</v>
      </c>
      <c r="G3749">
        <v>1</v>
      </c>
    </row>
    <row r="3750" spans="1:7" x14ac:dyDescent="0.25">
      <c r="A3750" t="s">
        <v>81</v>
      </c>
      <c r="B3750" s="1">
        <v>45462</v>
      </c>
      <c r="C3750">
        <v>43.6</v>
      </c>
      <c r="D3750">
        <v>44.73</v>
      </c>
      <c r="E3750">
        <v>44.42</v>
      </c>
      <c r="F3750">
        <v>0</v>
      </c>
      <c r="G3750">
        <v>1</v>
      </c>
    </row>
    <row r="3751" spans="1:7" x14ac:dyDescent="0.25">
      <c r="A3751" t="s">
        <v>81</v>
      </c>
      <c r="B3751" s="1">
        <v>45463</v>
      </c>
      <c r="C3751">
        <v>43.39</v>
      </c>
      <c r="D3751">
        <v>44.6</v>
      </c>
      <c r="E3751">
        <v>44.39</v>
      </c>
      <c r="F3751">
        <v>0</v>
      </c>
      <c r="G3751">
        <v>1</v>
      </c>
    </row>
    <row r="3752" spans="1:7" x14ac:dyDescent="0.25">
      <c r="A3752" t="s">
        <v>81</v>
      </c>
      <c r="B3752" s="1">
        <v>45464</v>
      </c>
      <c r="C3752">
        <v>43.22</v>
      </c>
      <c r="D3752">
        <v>44.48</v>
      </c>
      <c r="E3752">
        <v>44.37</v>
      </c>
      <c r="F3752">
        <v>0</v>
      </c>
      <c r="G3752">
        <v>1</v>
      </c>
    </row>
    <row r="3753" spans="1:7" x14ac:dyDescent="0.25">
      <c r="A3753" t="s">
        <v>81</v>
      </c>
      <c r="B3753" s="1">
        <v>45467</v>
      </c>
      <c r="C3753">
        <v>43.03</v>
      </c>
      <c r="D3753">
        <v>44.35</v>
      </c>
      <c r="E3753">
        <v>44.34</v>
      </c>
      <c r="F3753">
        <v>0</v>
      </c>
      <c r="G3753">
        <v>1</v>
      </c>
    </row>
    <row r="3754" spans="1:7" x14ac:dyDescent="0.25">
      <c r="A3754" t="s">
        <v>81</v>
      </c>
      <c r="B3754" s="1">
        <v>45468</v>
      </c>
      <c r="C3754">
        <v>42.83</v>
      </c>
      <c r="D3754">
        <v>44.2</v>
      </c>
      <c r="E3754">
        <v>44.32</v>
      </c>
      <c r="F3754">
        <v>0</v>
      </c>
      <c r="G3754">
        <v>0</v>
      </c>
    </row>
    <row r="3755" spans="1:7" x14ac:dyDescent="0.25">
      <c r="A3755" t="s">
        <v>81</v>
      </c>
      <c r="B3755" s="1">
        <v>45469</v>
      </c>
      <c r="C3755">
        <v>42.67</v>
      </c>
      <c r="D3755">
        <v>44.06</v>
      </c>
      <c r="E3755">
        <v>44.29</v>
      </c>
      <c r="F3755">
        <v>0</v>
      </c>
      <c r="G3755">
        <v>0</v>
      </c>
    </row>
    <row r="3756" spans="1:7" x14ac:dyDescent="0.25">
      <c r="A3756" t="s">
        <v>81</v>
      </c>
      <c r="B3756" s="1">
        <v>45470</v>
      </c>
      <c r="C3756">
        <v>42.57</v>
      </c>
      <c r="D3756">
        <v>43.91</v>
      </c>
      <c r="E3756">
        <v>44.26</v>
      </c>
      <c r="F3756">
        <v>0</v>
      </c>
      <c r="G3756">
        <v>0</v>
      </c>
    </row>
    <row r="3757" spans="1:7" x14ac:dyDescent="0.25">
      <c r="A3757" t="s">
        <v>81</v>
      </c>
      <c r="B3757" s="1">
        <v>45471</v>
      </c>
      <c r="C3757">
        <v>42.45</v>
      </c>
      <c r="D3757">
        <v>43.8</v>
      </c>
      <c r="E3757">
        <v>44.26</v>
      </c>
      <c r="F3757">
        <v>0</v>
      </c>
      <c r="G3757">
        <v>0</v>
      </c>
    </row>
    <row r="3758" spans="1:7" x14ac:dyDescent="0.25">
      <c r="A3758" t="s">
        <v>81</v>
      </c>
      <c r="B3758" s="1">
        <v>45474</v>
      </c>
      <c r="C3758">
        <v>42.32</v>
      </c>
      <c r="D3758">
        <v>43.69</v>
      </c>
      <c r="E3758">
        <v>44.25</v>
      </c>
      <c r="F3758">
        <v>0</v>
      </c>
      <c r="G3758">
        <v>0</v>
      </c>
    </row>
    <row r="3759" spans="1:7" x14ac:dyDescent="0.25">
      <c r="A3759" t="s">
        <v>81</v>
      </c>
      <c r="B3759" s="1">
        <v>45475</v>
      </c>
      <c r="C3759">
        <v>42.19</v>
      </c>
      <c r="D3759">
        <v>43.63</v>
      </c>
      <c r="E3759">
        <v>44.24</v>
      </c>
      <c r="F3759">
        <v>0</v>
      </c>
      <c r="G3759">
        <v>0</v>
      </c>
    </row>
    <row r="3760" spans="1:7" x14ac:dyDescent="0.25">
      <c r="A3760" t="s">
        <v>81</v>
      </c>
      <c r="B3760" s="1">
        <v>45476</v>
      </c>
      <c r="C3760">
        <v>42.05</v>
      </c>
      <c r="D3760">
        <v>43.6</v>
      </c>
      <c r="E3760">
        <v>44.24</v>
      </c>
      <c r="F3760">
        <v>0</v>
      </c>
      <c r="G3760">
        <v>0</v>
      </c>
    </row>
    <row r="3761" spans="1:7" x14ac:dyDescent="0.25">
      <c r="A3761" t="s">
        <v>81</v>
      </c>
      <c r="B3761" s="1">
        <v>45477</v>
      </c>
      <c r="C3761">
        <v>41.94</v>
      </c>
      <c r="D3761">
        <v>43.59</v>
      </c>
      <c r="E3761">
        <v>44.24</v>
      </c>
      <c r="F3761">
        <v>0</v>
      </c>
      <c r="G3761">
        <v>0</v>
      </c>
    </row>
    <row r="3762" spans="1:7" x14ac:dyDescent="0.25">
      <c r="A3762" t="s">
        <v>81</v>
      </c>
      <c r="B3762" s="1">
        <v>45478</v>
      </c>
      <c r="C3762">
        <v>41.83</v>
      </c>
      <c r="D3762">
        <v>43.6</v>
      </c>
      <c r="E3762">
        <v>44.24</v>
      </c>
      <c r="F3762">
        <v>0</v>
      </c>
      <c r="G3762">
        <v>0</v>
      </c>
    </row>
    <row r="3763" spans="1:7" x14ac:dyDescent="0.25">
      <c r="A3763" t="s">
        <v>81</v>
      </c>
      <c r="B3763" s="1">
        <v>45481</v>
      </c>
      <c r="C3763">
        <v>41.68</v>
      </c>
      <c r="D3763">
        <v>43.57</v>
      </c>
      <c r="E3763">
        <v>44.23</v>
      </c>
      <c r="F3763">
        <v>0</v>
      </c>
      <c r="G3763">
        <v>0</v>
      </c>
    </row>
    <row r="3764" spans="1:7" x14ac:dyDescent="0.25">
      <c r="A3764" t="s">
        <v>81</v>
      </c>
      <c r="B3764" s="1">
        <v>45482</v>
      </c>
      <c r="C3764">
        <v>41.56</v>
      </c>
      <c r="D3764">
        <v>43.55</v>
      </c>
      <c r="E3764">
        <v>44.22</v>
      </c>
      <c r="F3764">
        <v>0</v>
      </c>
      <c r="G3764">
        <v>0</v>
      </c>
    </row>
    <row r="3765" spans="1:7" x14ac:dyDescent="0.25">
      <c r="A3765" t="s">
        <v>81</v>
      </c>
      <c r="B3765" s="1">
        <v>45483</v>
      </c>
      <c r="C3765">
        <v>41.42</v>
      </c>
      <c r="D3765">
        <v>43.47</v>
      </c>
      <c r="E3765">
        <v>44.21</v>
      </c>
      <c r="F3765">
        <v>0</v>
      </c>
      <c r="G3765">
        <v>0</v>
      </c>
    </row>
    <row r="3766" spans="1:7" x14ac:dyDescent="0.25">
      <c r="A3766" t="s">
        <v>81</v>
      </c>
      <c r="B3766" s="1">
        <v>45484</v>
      </c>
      <c r="C3766">
        <v>41.32</v>
      </c>
      <c r="D3766">
        <v>43.41</v>
      </c>
      <c r="E3766">
        <v>44.2</v>
      </c>
      <c r="F3766">
        <v>0</v>
      </c>
      <c r="G3766">
        <v>0</v>
      </c>
    </row>
    <row r="3767" spans="1:7" x14ac:dyDescent="0.25">
      <c r="A3767" t="s">
        <v>81</v>
      </c>
      <c r="B3767" s="1">
        <v>45485</v>
      </c>
      <c r="C3767">
        <v>41.31</v>
      </c>
      <c r="D3767">
        <v>43.35</v>
      </c>
      <c r="E3767">
        <v>44.2</v>
      </c>
      <c r="F3767">
        <v>0</v>
      </c>
      <c r="G3767">
        <v>0</v>
      </c>
    </row>
    <row r="3768" spans="1:7" x14ac:dyDescent="0.25">
      <c r="A3768" t="s">
        <v>81</v>
      </c>
      <c r="B3768" s="1">
        <v>45488</v>
      </c>
      <c r="C3768">
        <v>41.28</v>
      </c>
      <c r="D3768">
        <v>43.28</v>
      </c>
      <c r="E3768">
        <v>44.19</v>
      </c>
      <c r="F3768">
        <v>0</v>
      </c>
      <c r="G3768">
        <v>0</v>
      </c>
    </row>
    <row r="3769" spans="1:7" x14ac:dyDescent="0.25">
      <c r="A3769" t="s">
        <v>81</v>
      </c>
      <c r="B3769" s="1">
        <v>45489</v>
      </c>
      <c r="C3769">
        <v>41.22</v>
      </c>
      <c r="D3769">
        <v>43.21</v>
      </c>
      <c r="E3769">
        <v>44.18</v>
      </c>
      <c r="F3769">
        <v>0</v>
      </c>
      <c r="G3769">
        <v>0</v>
      </c>
    </row>
    <row r="3770" spans="1:7" x14ac:dyDescent="0.25">
      <c r="A3770" t="s">
        <v>81</v>
      </c>
      <c r="B3770" s="1">
        <v>45490</v>
      </c>
      <c r="C3770">
        <v>41.18</v>
      </c>
      <c r="D3770">
        <v>43.11</v>
      </c>
      <c r="E3770">
        <v>44.16</v>
      </c>
      <c r="F3770">
        <v>0</v>
      </c>
      <c r="G3770">
        <v>0</v>
      </c>
    </row>
    <row r="3771" spans="1:7" x14ac:dyDescent="0.25">
      <c r="A3771" t="s">
        <v>81</v>
      </c>
      <c r="B3771" s="1">
        <v>45491</v>
      </c>
      <c r="C3771">
        <v>41.13</v>
      </c>
      <c r="D3771">
        <v>43.01</v>
      </c>
      <c r="E3771">
        <v>44.15</v>
      </c>
      <c r="F3771">
        <v>0</v>
      </c>
      <c r="G3771">
        <v>0</v>
      </c>
    </row>
    <row r="3772" spans="1:7" x14ac:dyDescent="0.25">
      <c r="A3772" t="s">
        <v>81</v>
      </c>
      <c r="B3772" s="1">
        <v>45492</v>
      </c>
      <c r="C3772">
        <v>41.09</v>
      </c>
      <c r="D3772">
        <v>42.93</v>
      </c>
      <c r="E3772">
        <v>44.13</v>
      </c>
      <c r="F3772">
        <v>0</v>
      </c>
      <c r="G3772">
        <v>0</v>
      </c>
    </row>
    <row r="3773" spans="1:7" x14ac:dyDescent="0.25">
      <c r="A3773" t="s">
        <v>81</v>
      </c>
      <c r="B3773" s="1">
        <v>45495</v>
      </c>
      <c r="C3773">
        <v>41.07</v>
      </c>
      <c r="D3773">
        <v>42.84</v>
      </c>
      <c r="E3773">
        <v>44.11</v>
      </c>
      <c r="F3773">
        <v>0</v>
      </c>
      <c r="G3773">
        <v>0</v>
      </c>
    </row>
    <row r="3774" spans="1:7" x14ac:dyDescent="0.25">
      <c r="A3774" t="s">
        <v>81</v>
      </c>
      <c r="B3774" s="1">
        <v>45496</v>
      </c>
      <c r="C3774">
        <v>41.05</v>
      </c>
      <c r="D3774">
        <v>42.74</v>
      </c>
      <c r="E3774">
        <v>44.09</v>
      </c>
      <c r="F3774">
        <v>0</v>
      </c>
      <c r="G3774">
        <v>0</v>
      </c>
    </row>
    <row r="3775" spans="1:7" x14ac:dyDescent="0.25">
      <c r="A3775" t="s">
        <v>81</v>
      </c>
      <c r="B3775" s="1">
        <v>45497</v>
      </c>
      <c r="C3775">
        <v>41.04</v>
      </c>
      <c r="D3775">
        <v>42.63</v>
      </c>
      <c r="E3775">
        <v>44.07</v>
      </c>
      <c r="F3775">
        <v>0</v>
      </c>
      <c r="G3775">
        <v>0</v>
      </c>
    </row>
    <row r="3776" spans="1:7" x14ac:dyDescent="0.25">
      <c r="A3776" t="s">
        <v>81</v>
      </c>
      <c r="B3776" s="1">
        <v>45498</v>
      </c>
      <c r="C3776">
        <v>41.07</v>
      </c>
      <c r="D3776">
        <v>42.53</v>
      </c>
      <c r="E3776">
        <v>44.05</v>
      </c>
      <c r="F3776">
        <v>0</v>
      </c>
      <c r="G3776">
        <v>0</v>
      </c>
    </row>
    <row r="3777" spans="1:7" x14ac:dyDescent="0.25">
      <c r="A3777" t="s">
        <v>81</v>
      </c>
      <c r="B3777" s="1">
        <v>45499</v>
      </c>
      <c r="C3777">
        <v>41.09</v>
      </c>
      <c r="D3777">
        <v>42.42</v>
      </c>
      <c r="E3777">
        <v>44.04</v>
      </c>
      <c r="F3777">
        <v>0</v>
      </c>
      <c r="G3777">
        <v>0</v>
      </c>
    </row>
    <row r="3778" spans="1:7" x14ac:dyDescent="0.25">
      <c r="A3778" t="s">
        <v>81</v>
      </c>
      <c r="B3778" s="1">
        <v>45502</v>
      </c>
      <c r="C3778">
        <v>41.1</v>
      </c>
      <c r="D3778">
        <v>42.32</v>
      </c>
      <c r="E3778">
        <v>44.03</v>
      </c>
      <c r="F3778">
        <v>0</v>
      </c>
      <c r="G3778">
        <v>0</v>
      </c>
    </row>
    <row r="3779" spans="1:7" x14ac:dyDescent="0.25">
      <c r="A3779" t="s">
        <v>81</v>
      </c>
      <c r="B3779" s="1">
        <v>45503</v>
      </c>
      <c r="C3779">
        <v>41.13</v>
      </c>
      <c r="D3779">
        <v>42.24</v>
      </c>
      <c r="E3779">
        <v>44.02</v>
      </c>
      <c r="F3779">
        <v>0</v>
      </c>
      <c r="G3779">
        <v>0</v>
      </c>
    </row>
    <row r="3780" spans="1:7" x14ac:dyDescent="0.25">
      <c r="A3780" t="s">
        <v>81</v>
      </c>
      <c r="B3780" s="1">
        <v>45504</v>
      </c>
      <c r="C3780">
        <v>41.18</v>
      </c>
      <c r="D3780">
        <v>42.17</v>
      </c>
      <c r="E3780">
        <v>44.01</v>
      </c>
      <c r="F3780">
        <v>0</v>
      </c>
      <c r="G3780">
        <v>0</v>
      </c>
    </row>
    <row r="3781" spans="1:7" x14ac:dyDescent="0.25">
      <c r="A3781" t="s">
        <v>81</v>
      </c>
      <c r="B3781" s="1">
        <v>45505</v>
      </c>
      <c r="C3781">
        <v>41.21</v>
      </c>
      <c r="D3781">
        <v>42.1</v>
      </c>
      <c r="E3781">
        <v>44.01</v>
      </c>
      <c r="F3781">
        <v>0</v>
      </c>
      <c r="G3781">
        <v>0</v>
      </c>
    </row>
    <row r="3782" spans="1:7" x14ac:dyDescent="0.25">
      <c r="A3782" t="s">
        <v>81</v>
      </c>
      <c r="B3782" s="1">
        <v>45506</v>
      </c>
      <c r="C3782">
        <v>41.24</v>
      </c>
      <c r="D3782">
        <v>42.04</v>
      </c>
      <c r="E3782">
        <v>44</v>
      </c>
      <c r="F3782">
        <v>0</v>
      </c>
      <c r="G3782">
        <v>0</v>
      </c>
    </row>
    <row r="3783" spans="1:7" x14ac:dyDescent="0.25">
      <c r="A3783" t="s">
        <v>81</v>
      </c>
      <c r="B3783" s="1">
        <v>45509</v>
      </c>
      <c r="C3783">
        <v>41.29</v>
      </c>
      <c r="D3783">
        <v>41.97</v>
      </c>
      <c r="E3783">
        <v>43.99</v>
      </c>
      <c r="F3783">
        <v>0</v>
      </c>
      <c r="G3783">
        <v>0</v>
      </c>
    </row>
    <row r="3784" spans="1:7" x14ac:dyDescent="0.25">
      <c r="A3784" t="s">
        <v>81</v>
      </c>
      <c r="B3784" s="1">
        <v>45510</v>
      </c>
      <c r="C3784">
        <v>41.31</v>
      </c>
      <c r="D3784">
        <v>41.89</v>
      </c>
      <c r="E3784">
        <v>43.97</v>
      </c>
      <c r="F3784">
        <v>0</v>
      </c>
      <c r="G3784">
        <v>0</v>
      </c>
    </row>
    <row r="3785" spans="1:7" x14ac:dyDescent="0.25">
      <c r="A3785" t="s">
        <v>81</v>
      </c>
      <c r="B3785" s="1">
        <v>45511</v>
      </c>
      <c r="C3785">
        <v>41.4</v>
      </c>
      <c r="D3785">
        <v>41.85</v>
      </c>
      <c r="E3785">
        <v>43.96</v>
      </c>
      <c r="F3785">
        <v>0</v>
      </c>
      <c r="G3785">
        <v>0</v>
      </c>
    </row>
    <row r="3786" spans="1:7" x14ac:dyDescent="0.25">
      <c r="A3786" t="s">
        <v>81</v>
      </c>
      <c r="B3786" s="1">
        <v>45512</v>
      </c>
      <c r="C3786">
        <v>41.43</v>
      </c>
      <c r="D3786">
        <v>41.83</v>
      </c>
      <c r="E3786">
        <v>43.94</v>
      </c>
      <c r="F3786">
        <v>0</v>
      </c>
      <c r="G3786">
        <v>0</v>
      </c>
    </row>
    <row r="3787" spans="1:7" x14ac:dyDescent="0.25">
      <c r="A3787" t="s">
        <v>81</v>
      </c>
      <c r="B3787" s="1">
        <v>45513</v>
      </c>
      <c r="C3787">
        <v>41.41</v>
      </c>
      <c r="D3787">
        <v>41.78</v>
      </c>
      <c r="E3787">
        <v>43.92</v>
      </c>
      <c r="F3787">
        <v>0</v>
      </c>
      <c r="G3787">
        <v>0</v>
      </c>
    </row>
    <row r="3788" spans="1:7" x14ac:dyDescent="0.25">
      <c r="A3788" t="s">
        <v>81</v>
      </c>
      <c r="B3788" s="1">
        <v>45516</v>
      </c>
      <c r="C3788">
        <v>41.37</v>
      </c>
      <c r="D3788">
        <v>41.71</v>
      </c>
      <c r="E3788">
        <v>43.9</v>
      </c>
      <c r="F3788">
        <v>0</v>
      </c>
      <c r="G3788">
        <v>0</v>
      </c>
    </row>
    <row r="3789" spans="1:7" x14ac:dyDescent="0.25">
      <c r="A3789" t="s">
        <v>81</v>
      </c>
      <c r="B3789" s="1">
        <v>45517</v>
      </c>
      <c r="C3789">
        <v>41.35</v>
      </c>
      <c r="D3789">
        <v>41.64</v>
      </c>
      <c r="E3789">
        <v>43.88</v>
      </c>
      <c r="F3789">
        <v>0</v>
      </c>
      <c r="G3789">
        <v>0</v>
      </c>
    </row>
    <row r="3790" spans="1:7" x14ac:dyDescent="0.25">
      <c r="A3790" t="s">
        <v>81</v>
      </c>
      <c r="B3790" s="1">
        <v>45518</v>
      </c>
      <c r="C3790">
        <v>41.36</v>
      </c>
      <c r="D3790">
        <v>41.58</v>
      </c>
      <c r="E3790">
        <v>43.85</v>
      </c>
      <c r="F3790">
        <v>0</v>
      </c>
      <c r="G3790">
        <v>0</v>
      </c>
    </row>
    <row r="3791" spans="1:7" x14ac:dyDescent="0.25">
      <c r="A3791" t="s">
        <v>81</v>
      </c>
      <c r="B3791" s="1">
        <v>45519</v>
      </c>
      <c r="C3791">
        <v>41.38</v>
      </c>
      <c r="D3791">
        <v>41.52</v>
      </c>
      <c r="E3791">
        <v>43.83</v>
      </c>
      <c r="F3791">
        <v>0</v>
      </c>
      <c r="G3791">
        <v>0</v>
      </c>
    </row>
    <row r="3792" spans="1:7" x14ac:dyDescent="0.25">
      <c r="A3792" t="s">
        <v>81</v>
      </c>
      <c r="B3792" s="1">
        <v>45520</v>
      </c>
      <c r="C3792">
        <v>41.4</v>
      </c>
      <c r="D3792">
        <v>41.47</v>
      </c>
      <c r="E3792">
        <v>43.81</v>
      </c>
      <c r="F3792">
        <v>0</v>
      </c>
      <c r="G3792">
        <v>0</v>
      </c>
    </row>
    <row r="3793" spans="1:7" x14ac:dyDescent="0.25">
      <c r="A3793" t="s">
        <v>81</v>
      </c>
      <c r="B3793" s="1">
        <v>45523</v>
      </c>
      <c r="C3793">
        <v>41.42</v>
      </c>
      <c r="D3793">
        <v>41.42</v>
      </c>
      <c r="E3793">
        <v>43.79</v>
      </c>
      <c r="F3793">
        <v>0</v>
      </c>
      <c r="G3793">
        <v>0</v>
      </c>
    </row>
    <row r="3794" spans="1:7" x14ac:dyDescent="0.25">
      <c r="A3794" t="s">
        <v>81</v>
      </c>
      <c r="B3794" s="1">
        <v>45524</v>
      </c>
      <c r="C3794">
        <v>41.46</v>
      </c>
      <c r="D3794">
        <v>41.39</v>
      </c>
      <c r="E3794">
        <v>43.78</v>
      </c>
      <c r="F3794">
        <v>0</v>
      </c>
      <c r="G3794">
        <v>0</v>
      </c>
    </row>
    <row r="3795" spans="1:7" x14ac:dyDescent="0.25">
      <c r="A3795" t="s">
        <v>81</v>
      </c>
      <c r="B3795" s="1">
        <v>45525</v>
      </c>
      <c r="C3795">
        <v>41.51</v>
      </c>
      <c r="D3795">
        <v>41.36</v>
      </c>
      <c r="E3795">
        <v>43.77</v>
      </c>
      <c r="F3795">
        <v>0</v>
      </c>
      <c r="G3795">
        <v>0</v>
      </c>
    </row>
    <row r="3796" spans="1:7" x14ac:dyDescent="0.25">
      <c r="A3796" t="s">
        <v>81</v>
      </c>
      <c r="B3796" s="1">
        <v>45526</v>
      </c>
      <c r="C3796">
        <v>41.5</v>
      </c>
      <c r="D3796">
        <v>41.33</v>
      </c>
      <c r="E3796">
        <v>43.76</v>
      </c>
      <c r="F3796">
        <v>0</v>
      </c>
      <c r="G3796">
        <v>0</v>
      </c>
    </row>
    <row r="3797" spans="1:7" x14ac:dyDescent="0.25">
      <c r="A3797" t="s">
        <v>81</v>
      </c>
      <c r="B3797" s="1">
        <v>45527</v>
      </c>
      <c r="C3797">
        <v>41.5</v>
      </c>
      <c r="D3797">
        <v>41.32</v>
      </c>
      <c r="E3797">
        <v>43.75</v>
      </c>
      <c r="F3797">
        <v>0</v>
      </c>
      <c r="G3797">
        <v>0</v>
      </c>
    </row>
    <row r="3798" spans="1:7" x14ac:dyDescent="0.25">
      <c r="A3798" t="s">
        <v>81</v>
      </c>
      <c r="B3798" s="1">
        <v>45530</v>
      </c>
      <c r="C3798">
        <v>41.53</v>
      </c>
      <c r="D3798">
        <v>41.33</v>
      </c>
      <c r="E3798">
        <v>43.74</v>
      </c>
      <c r="F3798">
        <v>0</v>
      </c>
      <c r="G3798">
        <v>0</v>
      </c>
    </row>
    <row r="3799" spans="1:7" x14ac:dyDescent="0.25">
      <c r="A3799" t="s">
        <v>81</v>
      </c>
      <c r="B3799" s="1">
        <v>45531</v>
      </c>
      <c r="C3799">
        <v>41.67</v>
      </c>
      <c r="D3799">
        <v>41.39</v>
      </c>
      <c r="E3799">
        <v>43.75</v>
      </c>
      <c r="F3799">
        <v>0</v>
      </c>
      <c r="G3799">
        <v>0</v>
      </c>
    </row>
    <row r="3800" spans="1:7" x14ac:dyDescent="0.25">
      <c r="A3800" t="s">
        <v>81</v>
      </c>
      <c r="B3800" s="1">
        <v>45532</v>
      </c>
      <c r="C3800">
        <v>41.78</v>
      </c>
      <c r="D3800">
        <v>41.44</v>
      </c>
      <c r="E3800">
        <v>43.76</v>
      </c>
      <c r="F3800">
        <v>0</v>
      </c>
      <c r="G3800">
        <v>0</v>
      </c>
    </row>
    <row r="3801" spans="1:7" x14ac:dyDescent="0.25">
      <c r="A3801" t="s">
        <v>81</v>
      </c>
      <c r="B3801" s="1">
        <v>45533</v>
      </c>
      <c r="C3801">
        <v>41.88</v>
      </c>
      <c r="D3801">
        <v>41.5</v>
      </c>
      <c r="E3801">
        <v>43.77</v>
      </c>
      <c r="F3801">
        <v>0</v>
      </c>
      <c r="G3801">
        <v>0</v>
      </c>
    </row>
    <row r="3802" spans="1:7" x14ac:dyDescent="0.25">
      <c r="A3802" t="s">
        <v>81</v>
      </c>
      <c r="B3802" s="1">
        <v>45534</v>
      </c>
      <c r="C3802">
        <v>41.99</v>
      </c>
      <c r="D3802">
        <v>41.55</v>
      </c>
      <c r="E3802">
        <v>43.77</v>
      </c>
      <c r="F3802">
        <v>0</v>
      </c>
      <c r="G3802">
        <v>0</v>
      </c>
    </row>
    <row r="3803" spans="1:7" x14ac:dyDescent="0.25">
      <c r="A3803" t="s">
        <v>81</v>
      </c>
      <c r="B3803" s="1">
        <v>45539</v>
      </c>
      <c r="C3803">
        <v>42.13</v>
      </c>
      <c r="D3803">
        <v>41.61</v>
      </c>
      <c r="E3803">
        <v>43.78</v>
      </c>
      <c r="F3803">
        <v>0</v>
      </c>
      <c r="G3803">
        <v>0</v>
      </c>
    </row>
    <row r="3804" spans="1:7" x14ac:dyDescent="0.25">
      <c r="A3804" t="s">
        <v>81</v>
      </c>
      <c r="B3804" s="1">
        <v>45540</v>
      </c>
      <c r="C3804">
        <v>42.31</v>
      </c>
      <c r="D3804">
        <v>41.69</v>
      </c>
      <c r="E3804">
        <v>43.79</v>
      </c>
      <c r="F3804">
        <v>0</v>
      </c>
      <c r="G3804">
        <v>0</v>
      </c>
    </row>
    <row r="3805" spans="1:7" x14ac:dyDescent="0.25">
      <c r="A3805" t="s">
        <v>81</v>
      </c>
      <c r="B3805" s="1">
        <v>45541</v>
      </c>
      <c r="C3805">
        <v>42.43</v>
      </c>
      <c r="D3805">
        <v>41.75</v>
      </c>
      <c r="E3805">
        <v>43.8</v>
      </c>
      <c r="F3805">
        <v>0</v>
      </c>
      <c r="G3805">
        <v>0</v>
      </c>
    </row>
    <row r="3806" spans="1:7" x14ac:dyDescent="0.25">
      <c r="A3806" t="s">
        <v>81</v>
      </c>
      <c r="B3806" s="1">
        <v>45544</v>
      </c>
      <c r="C3806">
        <v>42.53</v>
      </c>
      <c r="D3806">
        <v>41.81</v>
      </c>
      <c r="E3806">
        <v>43.81</v>
      </c>
      <c r="F3806">
        <v>0</v>
      </c>
      <c r="G3806">
        <v>0</v>
      </c>
    </row>
    <row r="3807" spans="1:7" x14ac:dyDescent="0.25">
      <c r="A3807" t="s">
        <v>81</v>
      </c>
      <c r="B3807" s="1">
        <v>45545</v>
      </c>
      <c r="C3807">
        <v>42.62</v>
      </c>
      <c r="D3807">
        <v>41.84</v>
      </c>
      <c r="E3807">
        <v>43.81</v>
      </c>
      <c r="F3807">
        <v>0</v>
      </c>
      <c r="G3807">
        <v>0</v>
      </c>
    </row>
    <row r="3808" spans="1:7" x14ac:dyDescent="0.25">
      <c r="A3808" t="s">
        <v>81</v>
      </c>
      <c r="B3808" s="1">
        <v>45546</v>
      </c>
      <c r="C3808">
        <v>42.74</v>
      </c>
      <c r="D3808">
        <v>41.88</v>
      </c>
      <c r="E3808">
        <v>43.81</v>
      </c>
      <c r="F3808">
        <v>0</v>
      </c>
      <c r="G3808">
        <v>0</v>
      </c>
    </row>
    <row r="3809" spans="1:7" x14ac:dyDescent="0.25">
      <c r="A3809" t="s">
        <v>81</v>
      </c>
      <c r="B3809" s="1">
        <v>45547</v>
      </c>
      <c r="C3809">
        <v>42.85</v>
      </c>
      <c r="D3809">
        <v>41.9</v>
      </c>
      <c r="E3809">
        <v>43.82</v>
      </c>
      <c r="F3809">
        <v>0</v>
      </c>
      <c r="G3809">
        <v>0</v>
      </c>
    </row>
    <row r="3810" spans="1:7" x14ac:dyDescent="0.25">
      <c r="A3810" t="s">
        <v>81</v>
      </c>
      <c r="B3810" s="1">
        <v>45548</v>
      </c>
      <c r="C3810">
        <v>42.95</v>
      </c>
      <c r="D3810">
        <v>41.93</v>
      </c>
      <c r="E3810">
        <v>43.82</v>
      </c>
      <c r="F3810">
        <v>0</v>
      </c>
      <c r="G3810">
        <v>0</v>
      </c>
    </row>
    <row r="3811" spans="1:7" x14ac:dyDescent="0.25">
      <c r="A3811" t="s">
        <v>81</v>
      </c>
      <c r="B3811" s="1">
        <v>45551</v>
      </c>
      <c r="C3811">
        <v>43.01</v>
      </c>
      <c r="D3811">
        <v>41.95</v>
      </c>
      <c r="E3811">
        <v>43.82</v>
      </c>
      <c r="F3811">
        <v>0</v>
      </c>
      <c r="G3811">
        <v>0</v>
      </c>
    </row>
    <row r="3812" spans="1:7" x14ac:dyDescent="0.25">
      <c r="A3812" t="s">
        <v>81</v>
      </c>
      <c r="B3812" s="1">
        <v>45552</v>
      </c>
      <c r="C3812">
        <v>43.1</v>
      </c>
      <c r="D3812">
        <v>41.98</v>
      </c>
      <c r="E3812">
        <v>43.83</v>
      </c>
      <c r="F3812">
        <v>0</v>
      </c>
      <c r="G3812">
        <v>0</v>
      </c>
    </row>
    <row r="3813" spans="1:7" x14ac:dyDescent="0.25">
      <c r="A3813" t="s">
        <v>81</v>
      </c>
      <c r="B3813" s="1">
        <v>45553</v>
      </c>
      <c r="C3813">
        <v>43.17</v>
      </c>
      <c r="D3813">
        <v>42.02</v>
      </c>
      <c r="E3813">
        <v>43.83</v>
      </c>
      <c r="F3813">
        <v>0</v>
      </c>
      <c r="G3813">
        <v>0</v>
      </c>
    </row>
    <row r="3814" spans="1:7" x14ac:dyDescent="0.25">
      <c r="A3814" t="s">
        <v>81</v>
      </c>
      <c r="B3814" s="1">
        <v>45554</v>
      </c>
      <c r="C3814">
        <v>43.24</v>
      </c>
      <c r="D3814">
        <v>42.06</v>
      </c>
      <c r="E3814">
        <v>43.83</v>
      </c>
      <c r="F3814">
        <v>0</v>
      </c>
      <c r="G3814">
        <v>0</v>
      </c>
    </row>
    <row r="3815" spans="1:7" x14ac:dyDescent="0.25">
      <c r="A3815" t="s">
        <v>81</v>
      </c>
      <c r="B3815" s="1">
        <v>45555</v>
      </c>
      <c r="C3815">
        <v>43.26</v>
      </c>
      <c r="D3815">
        <v>42.1</v>
      </c>
      <c r="E3815">
        <v>43.83</v>
      </c>
      <c r="F3815">
        <v>0</v>
      </c>
      <c r="G3815">
        <v>0</v>
      </c>
    </row>
    <row r="3816" spans="1:7" x14ac:dyDescent="0.25">
      <c r="A3816" t="s">
        <v>81</v>
      </c>
      <c r="B3816" s="1">
        <v>45558</v>
      </c>
      <c r="C3816">
        <v>43.3</v>
      </c>
      <c r="D3816">
        <v>42.12</v>
      </c>
      <c r="E3816">
        <v>43.82</v>
      </c>
      <c r="F3816">
        <v>0</v>
      </c>
      <c r="G3816">
        <v>0</v>
      </c>
    </row>
    <row r="3817" spans="1:7" x14ac:dyDescent="0.25">
      <c r="A3817" t="s">
        <v>81</v>
      </c>
      <c r="B3817" s="1">
        <v>45559</v>
      </c>
      <c r="C3817">
        <v>43.35</v>
      </c>
      <c r="D3817">
        <v>42.14</v>
      </c>
      <c r="E3817">
        <v>43.79</v>
      </c>
      <c r="F3817">
        <v>0</v>
      </c>
      <c r="G3817">
        <v>0</v>
      </c>
    </row>
    <row r="3818" spans="1:7" x14ac:dyDescent="0.25">
      <c r="A3818" t="s">
        <v>81</v>
      </c>
      <c r="B3818" s="1">
        <v>45560</v>
      </c>
      <c r="C3818">
        <v>43.37</v>
      </c>
      <c r="D3818">
        <v>42.16</v>
      </c>
      <c r="E3818">
        <v>43.75</v>
      </c>
      <c r="F3818">
        <v>0</v>
      </c>
      <c r="G3818">
        <v>0</v>
      </c>
    </row>
    <row r="3819" spans="1:7" x14ac:dyDescent="0.25">
      <c r="A3819" t="s">
        <v>81</v>
      </c>
      <c r="B3819" s="1">
        <v>45561</v>
      </c>
      <c r="C3819">
        <v>43.24</v>
      </c>
      <c r="D3819">
        <v>42.19</v>
      </c>
      <c r="E3819">
        <v>43.72</v>
      </c>
      <c r="F3819">
        <v>0</v>
      </c>
      <c r="G3819">
        <v>0</v>
      </c>
    </row>
    <row r="3820" spans="1:7" x14ac:dyDescent="0.25">
      <c r="A3820" t="s">
        <v>81</v>
      </c>
      <c r="B3820" s="1">
        <v>45562</v>
      </c>
      <c r="C3820">
        <v>43.15</v>
      </c>
      <c r="D3820">
        <v>42.23</v>
      </c>
      <c r="E3820">
        <v>43.68</v>
      </c>
      <c r="F3820">
        <v>0</v>
      </c>
      <c r="G3820">
        <v>0</v>
      </c>
    </row>
    <row r="3821" spans="1:7" x14ac:dyDescent="0.25">
      <c r="A3821" t="s">
        <v>81</v>
      </c>
      <c r="B3821" s="1">
        <v>45565</v>
      </c>
      <c r="C3821">
        <v>43.04</v>
      </c>
      <c r="D3821">
        <v>42.26</v>
      </c>
      <c r="E3821">
        <v>43.66</v>
      </c>
      <c r="F3821">
        <v>0</v>
      </c>
      <c r="G3821">
        <v>0</v>
      </c>
    </row>
    <row r="3822" spans="1:7" x14ac:dyDescent="0.25">
      <c r="A3822" t="s">
        <v>81</v>
      </c>
      <c r="B3822" s="1">
        <v>45566</v>
      </c>
      <c r="C3822">
        <v>42.94</v>
      </c>
      <c r="D3822">
        <v>42.29</v>
      </c>
      <c r="E3822">
        <v>43.65</v>
      </c>
      <c r="F3822">
        <v>0</v>
      </c>
      <c r="G3822">
        <v>0</v>
      </c>
    </row>
    <row r="3823" spans="1:7" x14ac:dyDescent="0.25">
      <c r="A3823" t="s">
        <v>81</v>
      </c>
      <c r="B3823" s="1">
        <v>45567</v>
      </c>
      <c r="C3823">
        <v>42.85</v>
      </c>
      <c r="D3823">
        <v>42.32</v>
      </c>
      <c r="E3823">
        <v>43.63</v>
      </c>
      <c r="F3823">
        <v>0</v>
      </c>
      <c r="G3823">
        <v>0</v>
      </c>
    </row>
    <row r="3824" spans="1:7" x14ac:dyDescent="0.25">
      <c r="A3824" t="s">
        <v>81</v>
      </c>
      <c r="B3824" s="1">
        <v>45568</v>
      </c>
      <c r="C3824">
        <v>42.66</v>
      </c>
      <c r="D3824">
        <v>42.33</v>
      </c>
      <c r="E3824">
        <v>43.6</v>
      </c>
      <c r="F3824">
        <v>0</v>
      </c>
      <c r="G3824">
        <v>0</v>
      </c>
    </row>
    <row r="3825" spans="1:7" x14ac:dyDescent="0.25">
      <c r="A3825" t="s">
        <v>81</v>
      </c>
      <c r="B3825" s="1">
        <v>45569</v>
      </c>
      <c r="C3825">
        <v>42.48</v>
      </c>
      <c r="D3825">
        <v>42.33</v>
      </c>
      <c r="E3825">
        <v>43.57</v>
      </c>
      <c r="F3825">
        <v>0</v>
      </c>
      <c r="G3825">
        <v>0</v>
      </c>
    </row>
    <row r="3826" spans="1:7" x14ac:dyDescent="0.25">
      <c r="A3826" t="s">
        <v>81</v>
      </c>
      <c r="B3826" s="1">
        <v>45572</v>
      </c>
      <c r="C3826">
        <v>42.34</v>
      </c>
      <c r="D3826">
        <v>42.32</v>
      </c>
      <c r="E3826">
        <v>43.54</v>
      </c>
      <c r="F3826">
        <v>0</v>
      </c>
      <c r="G3826">
        <v>0</v>
      </c>
    </row>
    <row r="3827" spans="1:7" x14ac:dyDescent="0.25">
      <c r="A3827" t="s">
        <v>81</v>
      </c>
      <c r="B3827" s="1">
        <v>45573</v>
      </c>
      <c r="C3827">
        <v>42.23</v>
      </c>
      <c r="D3827">
        <v>42.3</v>
      </c>
      <c r="E3827">
        <v>43.51</v>
      </c>
      <c r="F3827">
        <v>0</v>
      </c>
      <c r="G3827">
        <v>0</v>
      </c>
    </row>
    <row r="3828" spans="1:7" x14ac:dyDescent="0.25">
      <c r="A3828" t="s">
        <v>81</v>
      </c>
      <c r="B3828" s="1">
        <v>45574</v>
      </c>
      <c r="C3828">
        <v>42.16</v>
      </c>
      <c r="D3828">
        <v>42.3</v>
      </c>
      <c r="E3828">
        <v>43.49</v>
      </c>
      <c r="F3828">
        <v>0</v>
      </c>
      <c r="G3828">
        <v>0</v>
      </c>
    </row>
    <row r="3829" spans="1:7" x14ac:dyDescent="0.25">
      <c r="A3829" t="s">
        <v>81</v>
      </c>
      <c r="B3829" s="1">
        <v>45575</v>
      </c>
      <c r="C3829">
        <v>42.09</v>
      </c>
      <c r="D3829">
        <v>42.29</v>
      </c>
      <c r="E3829">
        <v>43.46</v>
      </c>
      <c r="F3829">
        <v>0</v>
      </c>
      <c r="G3829">
        <v>0</v>
      </c>
    </row>
    <row r="3830" spans="1:7" x14ac:dyDescent="0.25">
      <c r="A3830" t="s">
        <v>81</v>
      </c>
      <c r="B3830" s="1">
        <v>45576</v>
      </c>
      <c r="C3830">
        <v>42.03</v>
      </c>
      <c r="D3830">
        <v>42.28</v>
      </c>
      <c r="E3830">
        <v>43.44</v>
      </c>
      <c r="F3830">
        <v>0</v>
      </c>
      <c r="G3830">
        <v>0</v>
      </c>
    </row>
    <row r="3831" spans="1:7" x14ac:dyDescent="0.25">
      <c r="A3831" t="s">
        <v>81</v>
      </c>
      <c r="B3831" s="1">
        <v>45579</v>
      </c>
      <c r="C3831">
        <v>42.04</v>
      </c>
      <c r="D3831">
        <v>42.28</v>
      </c>
      <c r="E3831">
        <v>43.42</v>
      </c>
      <c r="F3831">
        <v>0</v>
      </c>
      <c r="G3831">
        <v>0</v>
      </c>
    </row>
    <row r="3832" spans="1:7" x14ac:dyDescent="0.25">
      <c r="A3832" t="s">
        <v>81</v>
      </c>
      <c r="B3832" s="1">
        <v>45580</v>
      </c>
      <c r="C3832">
        <v>41.97</v>
      </c>
      <c r="D3832">
        <v>42.27</v>
      </c>
      <c r="E3832">
        <v>43.4</v>
      </c>
      <c r="F3832">
        <v>0</v>
      </c>
      <c r="G3832">
        <v>0</v>
      </c>
    </row>
    <row r="3833" spans="1:7" x14ac:dyDescent="0.25">
      <c r="A3833" t="s">
        <v>81</v>
      </c>
      <c r="B3833" s="1">
        <v>45581</v>
      </c>
      <c r="C3833">
        <v>41.92</v>
      </c>
      <c r="D3833">
        <v>42.27</v>
      </c>
      <c r="E3833">
        <v>43.38</v>
      </c>
      <c r="F3833">
        <v>0</v>
      </c>
      <c r="G3833">
        <v>0</v>
      </c>
    </row>
    <row r="3834" spans="1:7" x14ac:dyDescent="0.25">
      <c r="A3834" t="s">
        <v>81</v>
      </c>
      <c r="B3834" s="1">
        <v>45582</v>
      </c>
      <c r="C3834">
        <v>41.85</v>
      </c>
      <c r="D3834">
        <v>42.28</v>
      </c>
      <c r="E3834">
        <v>43.36</v>
      </c>
      <c r="F3834">
        <v>0</v>
      </c>
      <c r="G3834">
        <v>0</v>
      </c>
    </row>
    <row r="3835" spans="1:7" x14ac:dyDescent="0.25">
      <c r="A3835" t="s">
        <v>81</v>
      </c>
      <c r="B3835" s="1">
        <v>45583</v>
      </c>
      <c r="C3835">
        <v>41.83</v>
      </c>
      <c r="D3835">
        <v>42.27</v>
      </c>
      <c r="E3835">
        <v>43.33</v>
      </c>
      <c r="F3835">
        <v>0</v>
      </c>
      <c r="G3835">
        <v>0</v>
      </c>
    </row>
    <row r="3836" spans="1:7" x14ac:dyDescent="0.25">
      <c r="A3836" t="s">
        <v>81</v>
      </c>
      <c r="B3836" s="1">
        <v>45586</v>
      </c>
      <c r="C3836">
        <v>41.82</v>
      </c>
      <c r="D3836">
        <v>42.28</v>
      </c>
      <c r="E3836">
        <v>43.32</v>
      </c>
      <c r="F3836">
        <v>0</v>
      </c>
      <c r="G3836">
        <v>0</v>
      </c>
    </row>
    <row r="3837" spans="1:7" x14ac:dyDescent="0.25">
      <c r="A3837" t="s">
        <v>81</v>
      </c>
      <c r="B3837" s="1">
        <v>45587</v>
      </c>
      <c r="C3837">
        <v>41.8</v>
      </c>
      <c r="D3837">
        <v>42.3</v>
      </c>
      <c r="E3837">
        <v>43.29</v>
      </c>
      <c r="F3837">
        <v>0</v>
      </c>
      <c r="G3837">
        <v>0</v>
      </c>
    </row>
    <row r="3838" spans="1:7" x14ac:dyDescent="0.25">
      <c r="A3838" t="s">
        <v>81</v>
      </c>
      <c r="B3838" s="1">
        <v>45588</v>
      </c>
      <c r="C3838">
        <v>41.83</v>
      </c>
      <c r="D3838">
        <v>42.35</v>
      </c>
      <c r="E3838">
        <v>43.27</v>
      </c>
      <c r="F3838">
        <v>0</v>
      </c>
      <c r="G3838">
        <v>0</v>
      </c>
    </row>
    <row r="3839" spans="1:7" x14ac:dyDescent="0.25">
      <c r="A3839" t="s">
        <v>81</v>
      </c>
      <c r="B3839" s="1">
        <v>45589</v>
      </c>
      <c r="C3839">
        <v>41.81</v>
      </c>
      <c r="D3839">
        <v>42.38</v>
      </c>
      <c r="E3839">
        <v>43.24</v>
      </c>
      <c r="F3839">
        <v>0</v>
      </c>
      <c r="G3839">
        <v>0</v>
      </c>
    </row>
    <row r="3840" spans="1:7" x14ac:dyDescent="0.25">
      <c r="A3840" t="s">
        <v>81</v>
      </c>
      <c r="B3840" s="1">
        <v>45590</v>
      </c>
      <c r="C3840">
        <v>41.76</v>
      </c>
      <c r="D3840">
        <v>42.39</v>
      </c>
      <c r="E3840">
        <v>43.21</v>
      </c>
      <c r="F3840">
        <v>0</v>
      </c>
      <c r="G3840">
        <v>0</v>
      </c>
    </row>
    <row r="3841" spans="1:7" x14ac:dyDescent="0.25">
      <c r="A3841" t="s">
        <v>81</v>
      </c>
      <c r="B3841" s="1">
        <v>45593</v>
      </c>
      <c r="C3841">
        <v>41.73</v>
      </c>
      <c r="D3841">
        <v>42.4</v>
      </c>
      <c r="E3841">
        <v>43.17</v>
      </c>
      <c r="F3841">
        <v>0</v>
      </c>
      <c r="G3841">
        <v>0</v>
      </c>
    </row>
    <row r="3842" spans="1:7" x14ac:dyDescent="0.25">
      <c r="A3842" t="s">
        <v>81</v>
      </c>
      <c r="B3842" s="1">
        <v>45594</v>
      </c>
      <c r="C3842">
        <v>41.68</v>
      </c>
      <c r="D3842">
        <v>42.41</v>
      </c>
      <c r="E3842">
        <v>43.13</v>
      </c>
      <c r="F3842">
        <v>0</v>
      </c>
      <c r="G3842">
        <v>0</v>
      </c>
    </row>
    <row r="3843" spans="1:7" x14ac:dyDescent="0.25">
      <c r="A3843" t="s">
        <v>81</v>
      </c>
      <c r="B3843" s="1">
        <v>45595</v>
      </c>
      <c r="C3843">
        <v>41.63</v>
      </c>
      <c r="D3843">
        <v>42.4</v>
      </c>
      <c r="E3843">
        <v>43.09</v>
      </c>
      <c r="F3843">
        <v>0</v>
      </c>
      <c r="G3843">
        <v>0</v>
      </c>
    </row>
    <row r="3844" spans="1:7" x14ac:dyDescent="0.25">
      <c r="A3844" t="s">
        <v>81</v>
      </c>
      <c r="B3844" s="1">
        <v>45596</v>
      </c>
      <c r="C3844">
        <v>41.64</v>
      </c>
      <c r="D3844">
        <v>42.4</v>
      </c>
      <c r="E3844">
        <v>43.06</v>
      </c>
      <c r="F3844">
        <v>0</v>
      </c>
      <c r="G3844">
        <v>0</v>
      </c>
    </row>
    <row r="3845" spans="1:7" x14ac:dyDescent="0.25">
      <c r="A3845" t="s">
        <v>81</v>
      </c>
      <c r="B3845" s="1">
        <v>45597</v>
      </c>
      <c r="C3845">
        <v>41.65</v>
      </c>
      <c r="D3845">
        <v>42.39</v>
      </c>
      <c r="E3845">
        <v>43.01</v>
      </c>
      <c r="F3845">
        <v>0</v>
      </c>
      <c r="G3845">
        <v>0</v>
      </c>
    </row>
    <row r="3846" spans="1:7" x14ac:dyDescent="0.25">
      <c r="A3846" t="s">
        <v>81</v>
      </c>
      <c r="B3846" s="1">
        <v>45600</v>
      </c>
      <c r="C3846">
        <v>41.67</v>
      </c>
      <c r="D3846">
        <v>42.38</v>
      </c>
      <c r="E3846">
        <v>42.97</v>
      </c>
      <c r="F3846">
        <v>0</v>
      </c>
      <c r="G3846">
        <v>0</v>
      </c>
    </row>
    <row r="3847" spans="1:7" x14ac:dyDescent="0.25">
      <c r="A3847" t="s">
        <v>81</v>
      </c>
      <c r="B3847" s="1">
        <v>45601</v>
      </c>
      <c r="C3847">
        <v>41.69</v>
      </c>
      <c r="D3847">
        <v>42.38</v>
      </c>
      <c r="E3847">
        <v>42.93</v>
      </c>
      <c r="F3847">
        <v>0</v>
      </c>
      <c r="G3847">
        <v>0</v>
      </c>
    </row>
    <row r="3848" spans="1:7" x14ac:dyDescent="0.25">
      <c r="A3848" t="s">
        <v>81</v>
      </c>
      <c r="B3848" s="1">
        <v>45602</v>
      </c>
      <c r="C3848">
        <v>41.7</v>
      </c>
      <c r="D3848">
        <v>42.37</v>
      </c>
      <c r="E3848">
        <v>42.89</v>
      </c>
      <c r="F3848">
        <v>0</v>
      </c>
      <c r="G3848">
        <v>0</v>
      </c>
    </row>
    <row r="3849" spans="1:7" x14ac:dyDescent="0.25">
      <c r="A3849" t="s">
        <v>81</v>
      </c>
      <c r="B3849" s="1">
        <v>45603</v>
      </c>
      <c r="C3849">
        <v>41.71</v>
      </c>
      <c r="D3849">
        <v>42.3</v>
      </c>
      <c r="E3849">
        <v>42.85</v>
      </c>
      <c r="F3849">
        <v>0</v>
      </c>
      <c r="G3849">
        <v>0</v>
      </c>
    </row>
    <row r="3850" spans="1:7" x14ac:dyDescent="0.25">
      <c r="A3850" t="s">
        <v>81</v>
      </c>
      <c r="B3850" s="1">
        <v>45604</v>
      </c>
      <c r="C3850">
        <v>41.67</v>
      </c>
      <c r="D3850">
        <v>42.24</v>
      </c>
      <c r="E3850">
        <v>42.8</v>
      </c>
      <c r="F3850">
        <v>0</v>
      </c>
      <c r="G3850">
        <v>0</v>
      </c>
    </row>
    <row r="3851" spans="1:7" x14ac:dyDescent="0.25">
      <c r="A3851" t="s">
        <v>81</v>
      </c>
      <c r="B3851" s="1">
        <v>45607</v>
      </c>
      <c r="C3851">
        <v>41.61</v>
      </c>
      <c r="D3851">
        <v>42.17</v>
      </c>
      <c r="E3851">
        <v>42.76</v>
      </c>
      <c r="F3851">
        <v>0</v>
      </c>
      <c r="G3851">
        <v>0</v>
      </c>
    </row>
    <row r="3852" spans="1:7" x14ac:dyDescent="0.25">
      <c r="A3852" t="s">
        <v>81</v>
      </c>
      <c r="B3852" s="1">
        <v>45608</v>
      </c>
      <c r="C3852">
        <v>41.55</v>
      </c>
      <c r="D3852">
        <v>42.09</v>
      </c>
      <c r="E3852">
        <v>42.71</v>
      </c>
      <c r="F3852">
        <v>0</v>
      </c>
      <c r="G3852">
        <v>0</v>
      </c>
    </row>
    <row r="3853" spans="1:7" x14ac:dyDescent="0.25">
      <c r="A3853" t="s">
        <v>81</v>
      </c>
      <c r="B3853" s="1">
        <v>45609</v>
      </c>
      <c r="C3853">
        <v>41.51</v>
      </c>
      <c r="D3853">
        <v>42.03</v>
      </c>
      <c r="E3853">
        <v>42.66</v>
      </c>
      <c r="F3853">
        <v>0</v>
      </c>
      <c r="G3853">
        <v>0</v>
      </c>
    </row>
    <row r="3854" spans="1:7" x14ac:dyDescent="0.25">
      <c r="A3854" t="s">
        <v>81</v>
      </c>
      <c r="B3854" s="1">
        <v>45610</v>
      </c>
      <c r="C3854">
        <v>41.47</v>
      </c>
      <c r="D3854">
        <v>41.94</v>
      </c>
      <c r="E3854">
        <v>42.61</v>
      </c>
      <c r="F3854">
        <v>0</v>
      </c>
      <c r="G3854">
        <v>0</v>
      </c>
    </row>
    <row r="3855" spans="1:7" x14ac:dyDescent="0.25">
      <c r="A3855" t="s">
        <v>81</v>
      </c>
      <c r="B3855" s="1">
        <v>45611</v>
      </c>
      <c r="C3855">
        <v>41.4</v>
      </c>
      <c r="D3855">
        <v>41.86</v>
      </c>
      <c r="E3855">
        <v>42.56</v>
      </c>
      <c r="F3855">
        <v>0</v>
      </c>
      <c r="G3855">
        <v>0</v>
      </c>
    </row>
    <row r="3856" spans="1:7" x14ac:dyDescent="0.25">
      <c r="A3856" t="s">
        <v>81</v>
      </c>
      <c r="B3856" s="1">
        <v>45614</v>
      </c>
      <c r="C3856">
        <v>41.31</v>
      </c>
      <c r="D3856">
        <v>41.79</v>
      </c>
      <c r="E3856">
        <v>42.5</v>
      </c>
      <c r="F3856">
        <v>0</v>
      </c>
      <c r="G3856">
        <v>0</v>
      </c>
    </row>
    <row r="3857" spans="1:7" x14ac:dyDescent="0.25">
      <c r="A3857" t="s">
        <v>81</v>
      </c>
      <c r="B3857" s="1">
        <v>45615</v>
      </c>
      <c r="C3857">
        <v>41.22</v>
      </c>
      <c r="D3857">
        <v>41.74</v>
      </c>
      <c r="E3857">
        <v>42.46</v>
      </c>
      <c r="F3857">
        <v>0</v>
      </c>
      <c r="G3857">
        <v>0</v>
      </c>
    </row>
    <row r="3858" spans="1:7" x14ac:dyDescent="0.25">
      <c r="A3858" t="s">
        <v>81</v>
      </c>
      <c r="B3858" s="1">
        <v>45616</v>
      </c>
      <c r="C3858">
        <v>41.08</v>
      </c>
      <c r="D3858">
        <v>41.69</v>
      </c>
      <c r="E3858">
        <v>42.42</v>
      </c>
      <c r="F3858">
        <v>0</v>
      </c>
      <c r="G3858">
        <v>0</v>
      </c>
    </row>
    <row r="3859" spans="1:7" x14ac:dyDescent="0.25">
      <c r="A3859" t="s">
        <v>81</v>
      </c>
      <c r="B3859" s="1">
        <v>45617</v>
      </c>
      <c r="C3859">
        <v>40.99</v>
      </c>
      <c r="D3859">
        <v>41.63</v>
      </c>
      <c r="E3859">
        <v>42.39</v>
      </c>
      <c r="F3859">
        <v>0</v>
      </c>
      <c r="G3859">
        <v>0</v>
      </c>
    </row>
    <row r="3860" spans="1:7" x14ac:dyDescent="0.25">
      <c r="A3860" t="s">
        <v>81</v>
      </c>
      <c r="B3860" s="1">
        <v>45618</v>
      </c>
      <c r="C3860">
        <v>40.94</v>
      </c>
      <c r="D3860">
        <v>41.58</v>
      </c>
      <c r="E3860">
        <v>42.37</v>
      </c>
      <c r="F3860">
        <v>0</v>
      </c>
      <c r="G3860">
        <v>0</v>
      </c>
    </row>
    <row r="3861" spans="1:7" x14ac:dyDescent="0.25">
      <c r="A3861" t="s">
        <v>81</v>
      </c>
      <c r="B3861" s="1">
        <v>45621</v>
      </c>
      <c r="C3861">
        <v>40.909999999999997</v>
      </c>
      <c r="D3861">
        <v>41.56</v>
      </c>
      <c r="E3861">
        <v>42.37</v>
      </c>
      <c r="F3861">
        <v>0</v>
      </c>
      <c r="G3861">
        <v>0</v>
      </c>
    </row>
    <row r="3862" spans="1:7" x14ac:dyDescent="0.25">
      <c r="A3862" t="s">
        <v>81</v>
      </c>
      <c r="B3862" s="1">
        <v>45622</v>
      </c>
      <c r="C3862">
        <v>40.9</v>
      </c>
      <c r="D3862">
        <v>41.53</v>
      </c>
      <c r="E3862">
        <v>42.37</v>
      </c>
      <c r="F3862">
        <v>0</v>
      </c>
      <c r="G3862">
        <v>0</v>
      </c>
    </row>
    <row r="3863" spans="1:7" x14ac:dyDescent="0.25">
      <c r="A3863" t="s">
        <v>81</v>
      </c>
      <c r="B3863" s="1">
        <v>45623</v>
      </c>
      <c r="C3863">
        <v>40.880000000000003</v>
      </c>
      <c r="D3863">
        <v>41.49</v>
      </c>
      <c r="E3863">
        <v>42.36</v>
      </c>
      <c r="F3863">
        <v>0</v>
      </c>
      <c r="G3863">
        <v>0</v>
      </c>
    </row>
    <row r="3864" spans="1:7" x14ac:dyDescent="0.25">
      <c r="A3864" t="s">
        <v>81</v>
      </c>
      <c r="B3864" s="1">
        <v>45624</v>
      </c>
      <c r="C3864">
        <v>40.840000000000003</v>
      </c>
      <c r="D3864">
        <v>41.44</v>
      </c>
      <c r="E3864">
        <v>42.35</v>
      </c>
      <c r="F3864">
        <v>0</v>
      </c>
      <c r="G3864">
        <v>0</v>
      </c>
    </row>
    <row r="3865" spans="1:7" x14ac:dyDescent="0.25">
      <c r="A3865" t="s">
        <v>81</v>
      </c>
      <c r="B3865" s="1">
        <v>45625</v>
      </c>
      <c r="C3865">
        <v>40.81</v>
      </c>
      <c r="D3865">
        <v>41.41</v>
      </c>
      <c r="E3865">
        <v>42.33</v>
      </c>
      <c r="F3865">
        <v>0</v>
      </c>
      <c r="G3865">
        <v>0</v>
      </c>
    </row>
    <row r="3866" spans="1:7" x14ac:dyDescent="0.25">
      <c r="A3866" t="s">
        <v>81</v>
      </c>
      <c r="B3866" s="1">
        <v>45628</v>
      </c>
      <c r="C3866">
        <v>40.76</v>
      </c>
      <c r="D3866">
        <v>41.37</v>
      </c>
      <c r="E3866">
        <v>42.3</v>
      </c>
      <c r="F3866">
        <v>0</v>
      </c>
      <c r="G3866">
        <v>0</v>
      </c>
    </row>
    <row r="3867" spans="1:7" x14ac:dyDescent="0.25">
      <c r="A3867" t="s">
        <v>81</v>
      </c>
      <c r="B3867" s="1">
        <v>45629</v>
      </c>
      <c r="C3867">
        <v>40.72</v>
      </c>
      <c r="D3867">
        <v>41.33</v>
      </c>
      <c r="E3867">
        <v>42.27</v>
      </c>
      <c r="F3867">
        <v>0</v>
      </c>
      <c r="G3867">
        <v>0</v>
      </c>
    </row>
    <row r="3868" spans="1:7" x14ac:dyDescent="0.25">
      <c r="A3868" t="s">
        <v>81</v>
      </c>
      <c r="B3868" s="1">
        <v>45630</v>
      </c>
      <c r="C3868">
        <v>40.630000000000003</v>
      </c>
      <c r="D3868">
        <v>41.27</v>
      </c>
      <c r="E3868">
        <v>42.24</v>
      </c>
      <c r="F3868">
        <v>0</v>
      </c>
      <c r="G3868">
        <v>0</v>
      </c>
    </row>
    <row r="3869" spans="1:7" x14ac:dyDescent="0.25">
      <c r="A3869" t="s">
        <v>81</v>
      </c>
      <c r="B3869" s="1">
        <v>45631</v>
      </c>
      <c r="C3869">
        <v>40.590000000000003</v>
      </c>
      <c r="D3869">
        <v>41.24</v>
      </c>
      <c r="E3869">
        <v>42.21</v>
      </c>
      <c r="F3869">
        <v>0</v>
      </c>
      <c r="G3869">
        <v>0</v>
      </c>
    </row>
    <row r="3870" spans="1:7" x14ac:dyDescent="0.25">
      <c r="A3870" t="s">
        <v>81</v>
      </c>
      <c r="B3870" s="1">
        <v>45632</v>
      </c>
      <c r="C3870">
        <v>40.630000000000003</v>
      </c>
      <c r="D3870">
        <v>41.23</v>
      </c>
      <c r="E3870">
        <v>42.19</v>
      </c>
      <c r="F3870">
        <v>0</v>
      </c>
      <c r="G3870">
        <v>0</v>
      </c>
    </row>
    <row r="3871" spans="1:7" x14ac:dyDescent="0.25">
      <c r="A3871" t="s">
        <v>81</v>
      </c>
      <c r="B3871" s="1">
        <v>45635</v>
      </c>
      <c r="C3871">
        <v>40.68</v>
      </c>
      <c r="D3871">
        <v>41.22</v>
      </c>
      <c r="E3871">
        <v>42.17</v>
      </c>
      <c r="F3871">
        <v>0</v>
      </c>
      <c r="G3871">
        <v>0</v>
      </c>
    </row>
    <row r="3872" spans="1:7" x14ac:dyDescent="0.25">
      <c r="A3872" t="s">
        <v>81</v>
      </c>
      <c r="B3872" s="1">
        <v>45636</v>
      </c>
      <c r="C3872">
        <v>40.71</v>
      </c>
      <c r="D3872">
        <v>41.2</v>
      </c>
      <c r="E3872">
        <v>42.14</v>
      </c>
      <c r="F3872">
        <v>0</v>
      </c>
      <c r="G3872">
        <v>0</v>
      </c>
    </row>
    <row r="3873" spans="1:7" x14ac:dyDescent="0.25">
      <c r="A3873" t="s">
        <v>81</v>
      </c>
      <c r="B3873" s="1">
        <v>45637</v>
      </c>
      <c r="C3873">
        <v>40.75</v>
      </c>
      <c r="D3873">
        <v>41.19</v>
      </c>
      <c r="E3873">
        <v>42.12</v>
      </c>
      <c r="F3873">
        <v>0</v>
      </c>
      <c r="G3873">
        <v>0</v>
      </c>
    </row>
    <row r="3874" spans="1:7" x14ac:dyDescent="0.25">
      <c r="A3874" t="s">
        <v>81</v>
      </c>
      <c r="B3874" s="1">
        <v>45638</v>
      </c>
      <c r="C3874">
        <v>40.76</v>
      </c>
      <c r="D3874">
        <v>41.18</v>
      </c>
      <c r="E3874">
        <v>42.08</v>
      </c>
      <c r="F3874">
        <v>0</v>
      </c>
      <c r="G3874">
        <v>0</v>
      </c>
    </row>
    <row r="3875" spans="1:7" x14ac:dyDescent="0.25">
      <c r="A3875" t="s">
        <v>81</v>
      </c>
      <c r="B3875" s="1">
        <v>45639</v>
      </c>
      <c r="C3875">
        <v>40.770000000000003</v>
      </c>
      <c r="D3875">
        <v>41.17</v>
      </c>
      <c r="E3875">
        <v>42.04</v>
      </c>
      <c r="F3875">
        <v>0</v>
      </c>
      <c r="G3875">
        <v>0</v>
      </c>
    </row>
    <row r="3876" spans="1:7" x14ac:dyDescent="0.25">
      <c r="A3876" t="s">
        <v>81</v>
      </c>
      <c r="B3876" s="1">
        <v>45642</v>
      </c>
      <c r="C3876">
        <v>40.78</v>
      </c>
      <c r="D3876">
        <v>41.17</v>
      </c>
      <c r="E3876">
        <v>42</v>
      </c>
      <c r="F3876">
        <v>0</v>
      </c>
      <c r="G3876">
        <v>0</v>
      </c>
    </row>
    <row r="3877" spans="1:7" x14ac:dyDescent="0.25">
      <c r="A3877" t="s">
        <v>81</v>
      </c>
      <c r="B3877" s="1">
        <v>45643</v>
      </c>
      <c r="C3877">
        <v>40.79</v>
      </c>
      <c r="D3877">
        <v>41.16</v>
      </c>
      <c r="E3877">
        <v>41.96</v>
      </c>
      <c r="F3877">
        <v>0</v>
      </c>
      <c r="G3877">
        <v>0</v>
      </c>
    </row>
    <row r="3878" spans="1:7" x14ac:dyDescent="0.25">
      <c r="A3878" t="s">
        <v>81</v>
      </c>
      <c r="B3878" s="1">
        <v>45644</v>
      </c>
      <c r="C3878">
        <v>40.81</v>
      </c>
      <c r="D3878">
        <v>41.14</v>
      </c>
      <c r="E3878">
        <v>41.92</v>
      </c>
      <c r="F3878">
        <v>0</v>
      </c>
      <c r="G3878">
        <v>0</v>
      </c>
    </row>
    <row r="3879" spans="1:7" x14ac:dyDescent="0.25">
      <c r="A3879" t="s">
        <v>81</v>
      </c>
      <c r="B3879" s="1">
        <v>45645</v>
      </c>
      <c r="C3879">
        <v>40.81</v>
      </c>
      <c r="D3879">
        <v>41.12</v>
      </c>
      <c r="E3879">
        <v>41.88</v>
      </c>
      <c r="F3879">
        <v>0</v>
      </c>
      <c r="G3879">
        <v>0</v>
      </c>
    </row>
    <row r="3880" spans="1:7" x14ac:dyDescent="0.25">
      <c r="A3880" t="s">
        <v>81</v>
      </c>
      <c r="B3880" s="1">
        <v>45646</v>
      </c>
      <c r="C3880">
        <v>40.81</v>
      </c>
      <c r="D3880">
        <v>41.1</v>
      </c>
      <c r="E3880">
        <v>41.85</v>
      </c>
      <c r="F3880">
        <v>0</v>
      </c>
      <c r="G3880">
        <v>0</v>
      </c>
    </row>
    <row r="3881" spans="1:7" x14ac:dyDescent="0.25">
      <c r="A3881" t="s">
        <v>81</v>
      </c>
      <c r="B3881" s="1">
        <v>45649</v>
      </c>
      <c r="C3881">
        <v>40.79</v>
      </c>
      <c r="D3881">
        <v>41.06</v>
      </c>
      <c r="E3881">
        <v>41.81</v>
      </c>
      <c r="F3881">
        <v>0</v>
      </c>
      <c r="G3881">
        <v>0</v>
      </c>
    </row>
    <row r="3882" spans="1:7" x14ac:dyDescent="0.25">
      <c r="A3882" t="s">
        <v>81</v>
      </c>
      <c r="B3882" s="1">
        <v>45650</v>
      </c>
      <c r="C3882">
        <v>40.76</v>
      </c>
      <c r="D3882">
        <v>41.04</v>
      </c>
      <c r="E3882">
        <v>41.79</v>
      </c>
      <c r="F3882">
        <v>0</v>
      </c>
      <c r="G3882">
        <v>0</v>
      </c>
    </row>
    <row r="3883" spans="1:7" x14ac:dyDescent="0.25">
      <c r="A3883" t="s">
        <v>81</v>
      </c>
      <c r="B3883" s="1">
        <v>45651</v>
      </c>
      <c r="C3883">
        <v>40.76</v>
      </c>
      <c r="D3883">
        <v>41.03</v>
      </c>
      <c r="E3883">
        <v>41.76</v>
      </c>
      <c r="F3883">
        <v>0</v>
      </c>
      <c r="G3883">
        <v>0</v>
      </c>
    </row>
    <row r="3884" spans="1:7" x14ac:dyDescent="0.25">
      <c r="A3884" t="s">
        <v>81</v>
      </c>
      <c r="B3884" s="1">
        <v>45652</v>
      </c>
      <c r="C3884">
        <v>40.76</v>
      </c>
      <c r="D3884">
        <v>41.01</v>
      </c>
      <c r="E3884">
        <v>41.73</v>
      </c>
      <c r="F3884">
        <v>0</v>
      </c>
      <c r="G3884">
        <v>0</v>
      </c>
    </row>
    <row r="3885" spans="1:7" x14ac:dyDescent="0.25">
      <c r="A3885" t="s">
        <v>81</v>
      </c>
      <c r="B3885" s="1">
        <v>45653</v>
      </c>
      <c r="C3885">
        <v>40.76</v>
      </c>
      <c r="D3885">
        <v>40.98</v>
      </c>
      <c r="E3885">
        <v>41.7</v>
      </c>
      <c r="F3885">
        <v>0</v>
      </c>
      <c r="G3885">
        <v>0</v>
      </c>
    </row>
    <row r="3886" spans="1:7" x14ac:dyDescent="0.25">
      <c r="A3886" t="s">
        <v>81</v>
      </c>
      <c r="B3886" s="1">
        <v>45656</v>
      </c>
      <c r="C3886">
        <v>40.770000000000003</v>
      </c>
      <c r="D3886">
        <v>40.950000000000003</v>
      </c>
      <c r="E3886">
        <v>41.68</v>
      </c>
      <c r="F3886">
        <v>0</v>
      </c>
      <c r="G3886">
        <v>0</v>
      </c>
    </row>
    <row r="3887" spans="1:7" x14ac:dyDescent="0.25">
      <c r="A3887" t="s">
        <v>81</v>
      </c>
      <c r="B3887" s="1">
        <v>45657</v>
      </c>
      <c r="C3887">
        <v>40.78</v>
      </c>
      <c r="D3887">
        <v>40.92</v>
      </c>
      <c r="E3887">
        <v>41.66</v>
      </c>
      <c r="F3887">
        <v>0</v>
      </c>
      <c r="G3887">
        <v>0</v>
      </c>
    </row>
    <row r="3888" spans="1:7" x14ac:dyDescent="0.25">
      <c r="A3888" t="s">
        <v>81</v>
      </c>
      <c r="B3888" s="1">
        <v>45659</v>
      </c>
      <c r="C3888">
        <v>40.81</v>
      </c>
      <c r="D3888">
        <v>40.86</v>
      </c>
      <c r="E3888">
        <v>41.64</v>
      </c>
      <c r="F3888">
        <v>0</v>
      </c>
      <c r="G3888">
        <v>0</v>
      </c>
    </row>
    <row r="3889" spans="1:7" x14ac:dyDescent="0.25">
      <c r="A3889" t="s">
        <v>81</v>
      </c>
      <c r="B3889" s="1">
        <v>45660</v>
      </c>
      <c r="C3889">
        <v>40.79</v>
      </c>
      <c r="D3889">
        <v>40.83</v>
      </c>
      <c r="E3889">
        <v>41.62</v>
      </c>
      <c r="F3889">
        <v>0</v>
      </c>
      <c r="G3889">
        <v>0</v>
      </c>
    </row>
    <row r="3890" spans="1:7" x14ac:dyDescent="0.25">
      <c r="A3890" t="s">
        <v>81</v>
      </c>
      <c r="B3890" s="1">
        <v>45663</v>
      </c>
      <c r="C3890">
        <v>40.72</v>
      </c>
      <c r="D3890">
        <v>40.81</v>
      </c>
      <c r="E3890">
        <v>41.59</v>
      </c>
      <c r="F3890">
        <v>0</v>
      </c>
      <c r="G3890">
        <v>0</v>
      </c>
    </row>
    <row r="3891" spans="1:7" x14ac:dyDescent="0.25">
      <c r="A3891" t="s">
        <v>81</v>
      </c>
      <c r="B3891" s="1">
        <v>45664</v>
      </c>
      <c r="C3891">
        <v>40.65</v>
      </c>
      <c r="D3891">
        <v>40.79</v>
      </c>
      <c r="E3891">
        <v>41.57</v>
      </c>
      <c r="F3891">
        <v>0</v>
      </c>
      <c r="G3891">
        <v>0</v>
      </c>
    </row>
    <row r="3892" spans="1:7" x14ac:dyDescent="0.25">
      <c r="A3892" t="s">
        <v>81</v>
      </c>
      <c r="B3892" s="1">
        <v>45665</v>
      </c>
      <c r="C3892">
        <v>40.61</v>
      </c>
      <c r="D3892">
        <v>40.770000000000003</v>
      </c>
      <c r="E3892">
        <v>41.55</v>
      </c>
      <c r="F3892">
        <v>0</v>
      </c>
      <c r="G3892">
        <v>0</v>
      </c>
    </row>
    <row r="3893" spans="1:7" x14ac:dyDescent="0.25">
      <c r="A3893" t="s">
        <v>82</v>
      </c>
      <c r="B3893" s="1">
        <v>45453</v>
      </c>
      <c r="C3893">
        <v>110.86</v>
      </c>
      <c r="D3893">
        <v>108</v>
      </c>
      <c r="E3893">
        <v>106.08</v>
      </c>
      <c r="F3893">
        <v>1</v>
      </c>
      <c r="G3893">
        <v>1</v>
      </c>
    </row>
    <row r="3894" spans="1:7" x14ac:dyDescent="0.25">
      <c r="A3894" t="s">
        <v>82</v>
      </c>
      <c r="B3894" s="1">
        <v>45454</v>
      </c>
      <c r="C3894">
        <v>110.29</v>
      </c>
      <c r="D3894">
        <v>108.06</v>
      </c>
      <c r="E3894">
        <v>106.12</v>
      </c>
      <c r="F3894">
        <v>1</v>
      </c>
      <c r="G3894">
        <v>1</v>
      </c>
    </row>
    <row r="3895" spans="1:7" x14ac:dyDescent="0.25">
      <c r="A3895" t="s">
        <v>82</v>
      </c>
      <c r="B3895" s="1">
        <v>45455</v>
      </c>
      <c r="C3895">
        <v>109.75</v>
      </c>
      <c r="D3895">
        <v>108.12</v>
      </c>
      <c r="E3895">
        <v>106.14</v>
      </c>
      <c r="F3895">
        <v>1</v>
      </c>
      <c r="G3895">
        <v>1</v>
      </c>
    </row>
    <row r="3896" spans="1:7" x14ac:dyDescent="0.25">
      <c r="A3896" t="s">
        <v>82</v>
      </c>
      <c r="B3896" s="1">
        <v>45456</v>
      </c>
      <c r="C3896">
        <v>109.17</v>
      </c>
      <c r="D3896">
        <v>108.18</v>
      </c>
      <c r="E3896">
        <v>106.14</v>
      </c>
      <c r="F3896">
        <v>1</v>
      </c>
      <c r="G3896">
        <v>1</v>
      </c>
    </row>
    <row r="3897" spans="1:7" x14ac:dyDescent="0.25">
      <c r="A3897" t="s">
        <v>82</v>
      </c>
      <c r="B3897" s="1">
        <v>45457</v>
      </c>
      <c r="C3897">
        <v>108.54</v>
      </c>
      <c r="D3897">
        <v>108.22</v>
      </c>
      <c r="E3897">
        <v>106.13</v>
      </c>
      <c r="F3897">
        <v>1</v>
      </c>
      <c r="G3897">
        <v>1</v>
      </c>
    </row>
    <row r="3898" spans="1:7" x14ac:dyDescent="0.25">
      <c r="A3898" t="s">
        <v>82</v>
      </c>
      <c r="B3898" s="1">
        <v>45460</v>
      </c>
      <c r="C3898">
        <v>108.05</v>
      </c>
      <c r="D3898">
        <v>108.26</v>
      </c>
      <c r="E3898">
        <v>106.12</v>
      </c>
      <c r="F3898">
        <v>0</v>
      </c>
      <c r="G3898">
        <v>1</v>
      </c>
    </row>
    <row r="3899" spans="1:7" x14ac:dyDescent="0.25">
      <c r="A3899" t="s">
        <v>82</v>
      </c>
      <c r="B3899" s="1">
        <v>45461</v>
      </c>
      <c r="C3899">
        <v>107.65</v>
      </c>
      <c r="D3899">
        <v>108.31</v>
      </c>
      <c r="E3899">
        <v>106.11</v>
      </c>
      <c r="F3899">
        <v>0</v>
      </c>
      <c r="G3899">
        <v>1</v>
      </c>
    </row>
    <row r="3900" spans="1:7" x14ac:dyDescent="0.25">
      <c r="A3900" t="s">
        <v>82</v>
      </c>
      <c r="B3900" s="1">
        <v>45462</v>
      </c>
      <c r="C3900">
        <v>107.36</v>
      </c>
      <c r="D3900">
        <v>108.33</v>
      </c>
      <c r="E3900">
        <v>106.04</v>
      </c>
      <c r="F3900">
        <v>0</v>
      </c>
      <c r="G3900">
        <v>1</v>
      </c>
    </row>
    <row r="3901" spans="1:7" x14ac:dyDescent="0.25">
      <c r="A3901" t="s">
        <v>82</v>
      </c>
      <c r="B3901" s="1">
        <v>45463</v>
      </c>
      <c r="C3901">
        <v>106.99</v>
      </c>
      <c r="D3901">
        <v>108.37</v>
      </c>
      <c r="E3901">
        <v>106.01</v>
      </c>
      <c r="F3901">
        <v>0</v>
      </c>
      <c r="G3901">
        <v>1</v>
      </c>
    </row>
    <row r="3902" spans="1:7" x14ac:dyDescent="0.25">
      <c r="A3902" t="s">
        <v>82</v>
      </c>
      <c r="B3902" s="1">
        <v>45464</v>
      </c>
      <c r="C3902">
        <v>106.71</v>
      </c>
      <c r="D3902">
        <v>108.4</v>
      </c>
      <c r="E3902">
        <v>105.97</v>
      </c>
      <c r="F3902">
        <v>0</v>
      </c>
      <c r="G3902">
        <v>1</v>
      </c>
    </row>
    <row r="3903" spans="1:7" x14ac:dyDescent="0.25">
      <c r="A3903" t="s">
        <v>82</v>
      </c>
      <c r="B3903" s="1">
        <v>45467</v>
      </c>
      <c r="C3903">
        <v>106.34</v>
      </c>
      <c r="D3903">
        <v>108.38</v>
      </c>
      <c r="E3903">
        <v>105.93</v>
      </c>
      <c r="F3903">
        <v>0</v>
      </c>
      <c r="G3903">
        <v>1</v>
      </c>
    </row>
    <row r="3904" spans="1:7" x14ac:dyDescent="0.25">
      <c r="A3904" t="s">
        <v>82</v>
      </c>
      <c r="B3904" s="1">
        <v>45468</v>
      </c>
      <c r="C3904">
        <v>105.94</v>
      </c>
      <c r="D3904">
        <v>108.38</v>
      </c>
      <c r="E3904">
        <v>105.88</v>
      </c>
      <c r="F3904">
        <v>0</v>
      </c>
      <c r="G3904">
        <v>1</v>
      </c>
    </row>
    <row r="3905" spans="1:7" x14ac:dyDescent="0.25">
      <c r="A3905" t="s">
        <v>82</v>
      </c>
      <c r="B3905" s="1">
        <v>45469</v>
      </c>
      <c r="C3905">
        <v>105.63</v>
      </c>
      <c r="D3905">
        <v>108.39</v>
      </c>
      <c r="E3905">
        <v>105.84</v>
      </c>
      <c r="F3905">
        <v>0</v>
      </c>
      <c r="G3905">
        <v>1</v>
      </c>
    </row>
    <row r="3906" spans="1:7" x14ac:dyDescent="0.25">
      <c r="A3906" t="s">
        <v>82</v>
      </c>
      <c r="B3906" s="1">
        <v>45470</v>
      </c>
      <c r="C3906">
        <v>105.38</v>
      </c>
      <c r="D3906">
        <v>108.29</v>
      </c>
      <c r="E3906">
        <v>105.79</v>
      </c>
      <c r="F3906">
        <v>0</v>
      </c>
      <c r="G3906">
        <v>1</v>
      </c>
    </row>
    <row r="3907" spans="1:7" x14ac:dyDescent="0.25">
      <c r="A3907" t="s">
        <v>82</v>
      </c>
      <c r="B3907" s="1">
        <v>45471</v>
      </c>
      <c r="C3907">
        <v>105.1</v>
      </c>
      <c r="D3907">
        <v>108.2</v>
      </c>
      <c r="E3907">
        <v>105.77</v>
      </c>
      <c r="F3907">
        <v>0</v>
      </c>
      <c r="G3907">
        <v>1</v>
      </c>
    </row>
    <row r="3908" spans="1:7" x14ac:dyDescent="0.25">
      <c r="A3908" t="s">
        <v>82</v>
      </c>
      <c r="B3908" s="1">
        <v>45474</v>
      </c>
      <c r="C3908">
        <v>104.69</v>
      </c>
      <c r="D3908">
        <v>108.09</v>
      </c>
      <c r="E3908">
        <v>105.73</v>
      </c>
      <c r="F3908">
        <v>0</v>
      </c>
      <c r="G3908">
        <v>1</v>
      </c>
    </row>
    <row r="3909" spans="1:7" x14ac:dyDescent="0.25">
      <c r="A3909" t="s">
        <v>82</v>
      </c>
      <c r="B3909" s="1">
        <v>45475</v>
      </c>
      <c r="C3909">
        <v>104.32</v>
      </c>
      <c r="D3909">
        <v>108.05</v>
      </c>
      <c r="E3909">
        <v>105.7</v>
      </c>
      <c r="F3909">
        <v>0</v>
      </c>
      <c r="G3909">
        <v>1</v>
      </c>
    </row>
    <row r="3910" spans="1:7" x14ac:dyDescent="0.25">
      <c r="A3910" t="s">
        <v>82</v>
      </c>
      <c r="B3910" s="1">
        <v>45476</v>
      </c>
      <c r="C3910">
        <v>103.99</v>
      </c>
      <c r="D3910">
        <v>108</v>
      </c>
      <c r="E3910">
        <v>105.65</v>
      </c>
      <c r="F3910">
        <v>0</v>
      </c>
      <c r="G3910">
        <v>1</v>
      </c>
    </row>
    <row r="3911" spans="1:7" x14ac:dyDescent="0.25">
      <c r="A3911" t="s">
        <v>82</v>
      </c>
      <c r="B3911" s="1">
        <v>45477</v>
      </c>
      <c r="C3911">
        <v>103.61</v>
      </c>
      <c r="D3911">
        <v>107.96</v>
      </c>
      <c r="E3911">
        <v>105.62</v>
      </c>
      <c r="F3911">
        <v>0</v>
      </c>
      <c r="G3911">
        <v>1</v>
      </c>
    </row>
    <row r="3912" spans="1:7" x14ac:dyDescent="0.25">
      <c r="A3912" t="s">
        <v>82</v>
      </c>
      <c r="B3912" s="1">
        <v>45478</v>
      </c>
      <c r="C3912">
        <v>103.25</v>
      </c>
      <c r="D3912">
        <v>107.94</v>
      </c>
      <c r="E3912">
        <v>105.59</v>
      </c>
      <c r="F3912">
        <v>0</v>
      </c>
      <c r="G3912">
        <v>1</v>
      </c>
    </row>
    <row r="3913" spans="1:7" x14ac:dyDescent="0.25">
      <c r="A3913" t="s">
        <v>82</v>
      </c>
      <c r="B3913" s="1">
        <v>45481</v>
      </c>
      <c r="C3913">
        <v>102.86</v>
      </c>
      <c r="D3913">
        <v>107.89</v>
      </c>
      <c r="E3913">
        <v>105.56</v>
      </c>
      <c r="F3913">
        <v>0</v>
      </c>
      <c r="G3913">
        <v>1</v>
      </c>
    </row>
    <row r="3914" spans="1:7" x14ac:dyDescent="0.25">
      <c r="A3914" t="s">
        <v>82</v>
      </c>
      <c r="B3914" s="1">
        <v>45482</v>
      </c>
      <c r="C3914">
        <v>102.64</v>
      </c>
      <c r="D3914">
        <v>107.85</v>
      </c>
      <c r="E3914">
        <v>105.53</v>
      </c>
      <c r="F3914">
        <v>0</v>
      </c>
      <c r="G3914">
        <v>1</v>
      </c>
    </row>
    <row r="3915" spans="1:7" x14ac:dyDescent="0.25">
      <c r="A3915" t="s">
        <v>82</v>
      </c>
      <c r="B3915" s="1">
        <v>45483</v>
      </c>
      <c r="C3915">
        <v>102.38</v>
      </c>
      <c r="D3915">
        <v>107.79</v>
      </c>
      <c r="E3915">
        <v>105.49</v>
      </c>
      <c r="F3915">
        <v>0</v>
      </c>
      <c r="G3915">
        <v>1</v>
      </c>
    </row>
    <row r="3916" spans="1:7" x14ac:dyDescent="0.25">
      <c r="A3916" t="s">
        <v>82</v>
      </c>
      <c r="B3916" s="1">
        <v>45484</v>
      </c>
      <c r="C3916">
        <v>102.13</v>
      </c>
      <c r="D3916">
        <v>107.73</v>
      </c>
      <c r="E3916">
        <v>105.48</v>
      </c>
      <c r="F3916">
        <v>0</v>
      </c>
      <c r="G3916">
        <v>1</v>
      </c>
    </row>
    <row r="3917" spans="1:7" x14ac:dyDescent="0.25">
      <c r="A3917" t="s">
        <v>82</v>
      </c>
      <c r="B3917" s="1">
        <v>45485</v>
      </c>
      <c r="C3917">
        <v>101.99</v>
      </c>
      <c r="D3917">
        <v>107.65</v>
      </c>
      <c r="E3917">
        <v>105.46</v>
      </c>
      <c r="F3917">
        <v>0</v>
      </c>
      <c r="G3917">
        <v>1</v>
      </c>
    </row>
    <row r="3918" spans="1:7" x14ac:dyDescent="0.25">
      <c r="A3918" t="s">
        <v>82</v>
      </c>
      <c r="B3918" s="1">
        <v>45488</v>
      </c>
      <c r="C3918">
        <v>101.96</v>
      </c>
      <c r="D3918">
        <v>107.47</v>
      </c>
      <c r="E3918">
        <v>105.45</v>
      </c>
      <c r="F3918">
        <v>0</v>
      </c>
      <c r="G3918">
        <v>1</v>
      </c>
    </row>
    <row r="3919" spans="1:7" x14ac:dyDescent="0.25">
      <c r="A3919" t="s">
        <v>82</v>
      </c>
      <c r="B3919" s="1">
        <v>45489</v>
      </c>
      <c r="C3919">
        <v>102</v>
      </c>
      <c r="D3919">
        <v>107.21</v>
      </c>
      <c r="E3919">
        <v>105.45</v>
      </c>
      <c r="F3919">
        <v>0</v>
      </c>
      <c r="G3919">
        <v>1</v>
      </c>
    </row>
    <row r="3920" spans="1:7" x14ac:dyDescent="0.25">
      <c r="A3920" t="s">
        <v>82</v>
      </c>
      <c r="B3920" s="1">
        <v>45490</v>
      </c>
      <c r="C3920">
        <v>102.11</v>
      </c>
      <c r="D3920">
        <v>106.97</v>
      </c>
      <c r="E3920">
        <v>105.45</v>
      </c>
      <c r="F3920">
        <v>0</v>
      </c>
      <c r="G3920">
        <v>1</v>
      </c>
    </row>
    <row r="3921" spans="1:7" x14ac:dyDescent="0.25">
      <c r="A3921" t="s">
        <v>82</v>
      </c>
      <c r="B3921" s="1">
        <v>45491</v>
      </c>
      <c r="C3921">
        <v>102.21</v>
      </c>
      <c r="D3921">
        <v>106.73</v>
      </c>
      <c r="E3921">
        <v>105.45</v>
      </c>
      <c r="F3921">
        <v>0</v>
      </c>
      <c r="G3921">
        <v>1</v>
      </c>
    </row>
    <row r="3922" spans="1:7" x14ac:dyDescent="0.25">
      <c r="A3922" t="s">
        <v>82</v>
      </c>
      <c r="B3922" s="1">
        <v>45492</v>
      </c>
      <c r="C3922">
        <v>102.36</v>
      </c>
      <c r="D3922">
        <v>106.5</v>
      </c>
      <c r="E3922">
        <v>105.46</v>
      </c>
      <c r="F3922">
        <v>0</v>
      </c>
      <c r="G3922">
        <v>1</v>
      </c>
    </row>
    <row r="3923" spans="1:7" x14ac:dyDescent="0.25">
      <c r="A3923" t="s">
        <v>82</v>
      </c>
      <c r="B3923" s="1">
        <v>45495</v>
      </c>
      <c r="C3923">
        <v>102.54</v>
      </c>
      <c r="D3923">
        <v>106.23</v>
      </c>
      <c r="E3923">
        <v>105.47</v>
      </c>
      <c r="F3923">
        <v>0</v>
      </c>
      <c r="G3923">
        <v>1</v>
      </c>
    </row>
    <row r="3924" spans="1:7" x14ac:dyDescent="0.25">
      <c r="A3924" t="s">
        <v>82</v>
      </c>
      <c r="B3924" s="1">
        <v>45496</v>
      </c>
      <c r="C3924">
        <v>102.76</v>
      </c>
      <c r="D3924">
        <v>106.01</v>
      </c>
      <c r="E3924">
        <v>105.48</v>
      </c>
      <c r="F3924">
        <v>0</v>
      </c>
      <c r="G3924">
        <v>1</v>
      </c>
    </row>
    <row r="3925" spans="1:7" x14ac:dyDescent="0.25">
      <c r="A3925" t="s">
        <v>82</v>
      </c>
      <c r="B3925" s="1">
        <v>45497</v>
      </c>
      <c r="C3925">
        <v>103.08</v>
      </c>
      <c r="D3925">
        <v>105.82</v>
      </c>
      <c r="E3925">
        <v>105.5</v>
      </c>
      <c r="F3925">
        <v>0</v>
      </c>
      <c r="G3925">
        <v>1</v>
      </c>
    </row>
    <row r="3926" spans="1:7" x14ac:dyDescent="0.25">
      <c r="A3926" t="s">
        <v>82</v>
      </c>
      <c r="B3926" s="1">
        <v>45498</v>
      </c>
      <c r="C3926">
        <v>103.38</v>
      </c>
      <c r="D3926">
        <v>105.63</v>
      </c>
      <c r="E3926">
        <v>105.51</v>
      </c>
      <c r="F3926">
        <v>0</v>
      </c>
      <c r="G3926">
        <v>1</v>
      </c>
    </row>
    <row r="3927" spans="1:7" x14ac:dyDescent="0.25">
      <c r="A3927" t="s">
        <v>82</v>
      </c>
      <c r="B3927" s="1">
        <v>45499</v>
      </c>
      <c r="C3927">
        <v>103.69</v>
      </c>
      <c r="D3927">
        <v>105.44</v>
      </c>
      <c r="E3927">
        <v>105.55</v>
      </c>
      <c r="F3927">
        <v>0</v>
      </c>
      <c r="G3927">
        <v>0</v>
      </c>
    </row>
    <row r="3928" spans="1:7" x14ac:dyDescent="0.25">
      <c r="A3928" t="s">
        <v>82</v>
      </c>
      <c r="B3928" s="1">
        <v>45502</v>
      </c>
      <c r="C3928">
        <v>103.96</v>
      </c>
      <c r="D3928">
        <v>105.27</v>
      </c>
      <c r="E3928">
        <v>105.55</v>
      </c>
      <c r="F3928">
        <v>0</v>
      </c>
      <c r="G3928">
        <v>0</v>
      </c>
    </row>
    <row r="3929" spans="1:7" x14ac:dyDescent="0.25">
      <c r="A3929" t="s">
        <v>82</v>
      </c>
      <c r="B3929" s="1">
        <v>45503</v>
      </c>
      <c r="C3929">
        <v>104.18</v>
      </c>
      <c r="D3929">
        <v>105.13</v>
      </c>
      <c r="E3929">
        <v>105.56</v>
      </c>
      <c r="F3929">
        <v>0</v>
      </c>
      <c r="G3929">
        <v>0</v>
      </c>
    </row>
    <row r="3930" spans="1:7" x14ac:dyDescent="0.25">
      <c r="A3930" t="s">
        <v>82</v>
      </c>
      <c r="B3930" s="1">
        <v>45504</v>
      </c>
      <c r="C3930">
        <v>104.42</v>
      </c>
      <c r="D3930">
        <v>105.06</v>
      </c>
      <c r="E3930">
        <v>105.57</v>
      </c>
      <c r="F3930">
        <v>0</v>
      </c>
      <c r="G3930">
        <v>0</v>
      </c>
    </row>
    <row r="3931" spans="1:7" x14ac:dyDescent="0.25">
      <c r="A3931" t="s">
        <v>82</v>
      </c>
      <c r="B3931" s="1">
        <v>45505</v>
      </c>
      <c r="C3931">
        <v>104.57</v>
      </c>
      <c r="D3931">
        <v>104.92</v>
      </c>
      <c r="E3931">
        <v>105.56</v>
      </c>
      <c r="F3931">
        <v>0</v>
      </c>
      <c r="G3931">
        <v>0</v>
      </c>
    </row>
    <row r="3932" spans="1:7" x14ac:dyDescent="0.25">
      <c r="A3932" t="s">
        <v>82</v>
      </c>
      <c r="B3932" s="1">
        <v>45506</v>
      </c>
      <c r="C3932">
        <v>104.73</v>
      </c>
      <c r="D3932">
        <v>104.86</v>
      </c>
      <c r="E3932">
        <v>105.55</v>
      </c>
      <c r="F3932">
        <v>0</v>
      </c>
      <c r="G3932">
        <v>0</v>
      </c>
    </row>
    <row r="3933" spans="1:7" x14ac:dyDescent="0.25">
      <c r="A3933" t="s">
        <v>82</v>
      </c>
      <c r="B3933" s="1">
        <v>45509</v>
      </c>
      <c r="C3933">
        <v>104.66</v>
      </c>
      <c r="D3933">
        <v>104.67</v>
      </c>
      <c r="E3933">
        <v>105.5</v>
      </c>
      <c r="F3933">
        <v>0</v>
      </c>
      <c r="G3933">
        <v>0</v>
      </c>
    </row>
    <row r="3934" spans="1:7" x14ac:dyDescent="0.25">
      <c r="A3934" t="s">
        <v>82</v>
      </c>
      <c r="B3934" s="1">
        <v>45510</v>
      </c>
      <c r="C3934">
        <v>104.61</v>
      </c>
      <c r="D3934">
        <v>104.49</v>
      </c>
      <c r="E3934">
        <v>105.45</v>
      </c>
      <c r="F3934">
        <v>0</v>
      </c>
      <c r="G3934">
        <v>0</v>
      </c>
    </row>
    <row r="3935" spans="1:7" x14ac:dyDescent="0.25">
      <c r="A3935" t="s">
        <v>82</v>
      </c>
      <c r="B3935" s="1">
        <v>45511</v>
      </c>
      <c r="C3935">
        <v>104.53</v>
      </c>
      <c r="D3935">
        <v>104.32</v>
      </c>
      <c r="E3935">
        <v>105.39</v>
      </c>
      <c r="F3935">
        <v>0</v>
      </c>
      <c r="G3935">
        <v>0</v>
      </c>
    </row>
    <row r="3936" spans="1:7" x14ac:dyDescent="0.25">
      <c r="A3936" t="s">
        <v>82</v>
      </c>
      <c r="B3936" s="1">
        <v>45512</v>
      </c>
      <c r="C3936">
        <v>104.44</v>
      </c>
      <c r="D3936">
        <v>104.17</v>
      </c>
      <c r="E3936">
        <v>105.34</v>
      </c>
      <c r="F3936">
        <v>0</v>
      </c>
      <c r="G3936">
        <v>0</v>
      </c>
    </row>
    <row r="3937" spans="1:7" x14ac:dyDescent="0.25">
      <c r="A3937" t="s">
        <v>82</v>
      </c>
      <c r="B3937" s="1">
        <v>45513</v>
      </c>
      <c r="C3937">
        <v>104.39</v>
      </c>
      <c r="D3937">
        <v>104.04</v>
      </c>
      <c r="E3937">
        <v>105.29</v>
      </c>
      <c r="F3937">
        <v>0</v>
      </c>
      <c r="G3937">
        <v>0</v>
      </c>
    </row>
    <row r="3938" spans="1:7" x14ac:dyDescent="0.25">
      <c r="A3938" t="s">
        <v>82</v>
      </c>
      <c r="B3938" s="1">
        <v>45516</v>
      </c>
      <c r="C3938">
        <v>104.24</v>
      </c>
      <c r="D3938">
        <v>103.89</v>
      </c>
      <c r="E3938">
        <v>105.25</v>
      </c>
      <c r="F3938">
        <v>0</v>
      </c>
      <c r="G3938">
        <v>0</v>
      </c>
    </row>
    <row r="3939" spans="1:7" x14ac:dyDescent="0.25">
      <c r="A3939" t="s">
        <v>82</v>
      </c>
      <c r="B3939" s="1">
        <v>45517</v>
      </c>
      <c r="C3939">
        <v>104.1</v>
      </c>
      <c r="D3939">
        <v>103.78</v>
      </c>
      <c r="E3939">
        <v>105.22</v>
      </c>
      <c r="F3939">
        <v>0</v>
      </c>
      <c r="G3939">
        <v>0</v>
      </c>
    </row>
    <row r="3940" spans="1:7" x14ac:dyDescent="0.25">
      <c r="A3940" t="s">
        <v>82</v>
      </c>
      <c r="B3940" s="1">
        <v>45518</v>
      </c>
      <c r="C3940">
        <v>103.95</v>
      </c>
      <c r="D3940">
        <v>103.67</v>
      </c>
      <c r="E3940">
        <v>105.18</v>
      </c>
      <c r="F3940">
        <v>0</v>
      </c>
      <c r="G3940">
        <v>0</v>
      </c>
    </row>
    <row r="3941" spans="1:7" x14ac:dyDescent="0.25">
      <c r="A3941" t="s">
        <v>82</v>
      </c>
      <c r="B3941" s="1">
        <v>45519</v>
      </c>
      <c r="C3941">
        <v>103.81</v>
      </c>
      <c r="D3941">
        <v>103.55</v>
      </c>
      <c r="E3941">
        <v>105.15</v>
      </c>
      <c r="F3941">
        <v>0</v>
      </c>
      <c r="G3941">
        <v>0</v>
      </c>
    </row>
    <row r="3942" spans="1:7" x14ac:dyDescent="0.25">
      <c r="A3942" t="s">
        <v>82</v>
      </c>
      <c r="B3942" s="1">
        <v>45520</v>
      </c>
      <c r="C3942">
        <v>103.78</v>
      </c>
      <c r="D3942">
        <v>103.47</v>
      </c>
      <c r="E3942">
        <v>105.14</v>
      </c>
      <c r="F3942">
        <v>0</v>
      </c>
      <c r="G3942">
        <v>0</v>
      </c>
    </row>
    <row r="3943" spans="1:7" x14ac:dyDescent="0.25">
      <c r="A3943" t="s">
        <v>82</v>
      </c>
      <c r="B3943" s="1">
        <v>45523</v>
      </c>
      <c r="C3943">
        <v>103.76</v>
      </c>
      <c r="D3943">
        <v>103.39</v>
      </c>
      <c r="E3943">
        <v>105.13</v>
      </c>
      <c r="F3943">
        <v>0</v>
      </c>
      <c r="G3943">
        <v>0</v>
      </c>
    </row>
    <row r="3944" spans="1:7" x14ac:dyDescent="0.25">
      <c r="A3944" t="s">
        <v>82</v>
      </c>
      <c r="B3944" s="1">
        <v>45524</v>
      </c>
      <c r="C3944">
        <v>103.73</v>
      </c>
      <c r="D3944">
        <v>103.38</v>
      </c>
      <c r="E3944">
        <v>105.13</v>
      </c>
      <c r="F3944">
        <v>0</v>
      </c>
      <c r="G3944">
        <v>0</v>
      </c>
    </row>
    <row r="3945" spans="1:7" x14ac:dyDescent="0.25">
      <c r="A3945" t="s">
        <v>82</v>
      </c>
      <c r="B3945" s="1">
        <v>45525</v>
      </c>
      <c r="C3945">
        <v>103.58</v>
      </c>
      <c r="D3945">
        <v>103.36</v>
      </c>
      <c r="E3945">
        <v>105.12</v>
      </c>
      <c r="F3945">
        <v>0</v>
      </c>
      <c r="G3945">
        <v>0</v>
      </c>
    </row>
    <row r="3946" spans="1:7" x14ac:dyDescent="0.25">
      <c r="A3946" t="s">
        <v>82</v>
      </c>
      <c r="B3946" s="1">
        <v>45526</v>
      </c>
      <c r="C3946">
        <v>103.41</v>
      </c>
      <c r="D3946">
        <v>103.33</v>
      </c>
      <c r="E3946">
        <v>105.12</v>
      </c>
      <c r="F3946">
        <v>0</v>
      </c>
      <c r="G3946">
        <v>0</v>
      </c>
    </row>
    <row r="3947" spans="1:7" x14ac:dyDescent="0.25">
      <c r="A3947" t="s">
        <v>82</v>
      </c>
      <c r="B3947" s="1">
        <v>45527</v>
      </c>
      <c r="C3947">
        <v>103.25</v>
      </c>
      <c r="D3947">
        <v>103.32</v>
      </c>
      <c r="E3947">
        <v>105.11</v>
      </c>
      <c r="F3947">
        <v>0</v>
      </c>
      <c r="G3947">
        <v>0</v>
      </c>
    </row>
    <row r="3948" spans="1:7" x14ac:dyDescent="0.25">
      <c r="A3948" t="s">
        <v>82</v>
      </c>
      <c r="B3948" s="1">
        <v>45530</v>
      </c>
      <c r="C3948">
        <v>103.16</v>
      </c>
      <c r="D3948">
        <v>103.31</v>
      </c>
      <c r="E3948">
        <v>105.11</v>
      </c>
      <c r="F3948">
        <v>0</v>
      </c>
      <c r="G3948">
        <v>0</v>
      </c>
    </row>
    <row r="3949" spans="1:7" x14ac:dyDescent="0.25">
      <c r="A3949" t="s">
        <v>82</v>
      </c>
      <c r="B3949" s="1">
        <v>45531</v>
      </c>
      <c r="C3949">
        <v>103.09</v>
      </c>
      <c r="D3949">
        <v>103.3</v>
      </c>
      <c r="E3949">
        <v>105.1</v>
      </c>
      <c r="F3949">
        <v>0</v>
      </c>
      <c r="G3949">
        <v>0</v>
      </c>
    </row>
    <row r="3950" spans="1:7" x14ac:dyDescent="0.25">
      <c r="A3950" t="s">
        <v>82</v>
      </c>
      <c r="B3950" s="1">
        <v>45532</v>
      </c>
      <c r="C3950">
        <v>102.99</v>
      </c>
      <c r="D3950">
        <v>103.31</v>
      </c>
      <c r="E3950">
        <v>105.1</v>
      </c>
      <c r="F3950">
        <v>0</v>
      </c>
      <c r="G3950">
        <v>0</v>
      </c>
    </row>
    <row r="3951" spans="1:7" x14ac:dyDescent="0.25">
      <c r="A3951" t="s">
        <v>82</v>
      </c>
      <c r="B3951" s="1">
        <v>45533</v>
      </c>
      <c r="C3951">
        <v>103.01</v>
      </c>
      <c r="D3951">
        <v>103.33</v>
      </c>
      <c r="E3951">
        <v>105.1</v>
      </c>
      <c r="F3951">
        <v>0</v>
      </c>
      <c r="G3951">
        <v>0</v>
      </c>
    </row>
    <row r="3952" spans="1:7" x14ac:dyDescent="0.25">
      <c r="A3952" t="s">
        <v>82</v>
      </c>
      <c r="B3952" s="1">
        <v>45534</v>
      </c>
      <c r="C3952">
        <v>103.04</v>
      </c>
      <c r="D3952">
        <v>103.39</v>
      </c>
      <c r="E3952">
        <v>105.09</v>
      </c>
      <c r="F3952">
        <v>0</v>
      </c>
      <c r="G3952">
        <v>0</v>
      </c>
    </row>
    <row r="3953" spans="1:7" x14ac:dyDescent="0.25">
      <c r="A3953" t="s">
        <v>82</v>
      </c>
      <c r="B3953" s="1">
        <v>45539</v>
      </c>
      <c r="C3953">
        <v>103.26</v>
      </c>
      <c r="D3953">
        <v>103.44</v>
      </c>
      <c r="E3953">
        <v>105.09</v>
      </c>
      <c r="F3953">
        <v>0</v>
      </c>
      <c r="G3953">
        <v>0</v>
      </c>
    </row>
    <row r="3954" spans="1:7" x14ac:dyDescent="0.25">
      <c r="A3954" t="s">
        <v>82</v>
      </c>
      <c r="B3954" s="1">
        <v>45540</v>
      </c>
      <c r="C3954">
        <v>103.42</v>
      </c>
      <c r="D3954">
        <v>103.48</v>
      </c>
      <c r="E3954">
        <v>105.08</v>
      </c>
      <c r="F3954">
        <v>0</v>
      </c>
      <c r="G3954">
        <v>0</v>
      </c>
    </row>
    <row r="3955" spans="1:7" x14ac:dyDescent="0.25">
      <c r="A3955" t="s">
        <v>82</v>
      </c>
      <c r="B3955" s="1">
        <v>45541</v>
      </c>
      <c r="C3955">
        <v>103.65</v>
      </c>
      <c r="D3955">
        <v>103.53</v>
      </c>
      <c r="E3955">
        <v>105.08</v>
      </c>
      <c r="F3955">
        <v>0</v>
      </c>
      <c r="G3955">
        <v>0</v>
      </c>
    </row>
    <row r="3956" spans="1:7" x14ac:dyDescent="0.25">
      <c r="A3956" t="s">
        <v>82</v>
      </c>
      <c r="B3956" s="1">
        <v>45544</v>
      </c>
      <c r="C3956">
        <v>103.83</v>
      </c>
      <c r="D3956">
        <v>103.55</v>
      </c>
      <c r="E3956">
        <v>105.06</v>
      </c>
      <c r="F3956">
        <v>0</v>
      </c>
      <c r="G3956">
        <v>0</v>
      </c>
    </row>
    <row r="3957" spans="1:7" x14ac:dyDescent="0.25">
      <c r="A3957" t="s">
        <v>82</v>
      </c>
      <c r="B3957" s="1">
        <v>45545</v>
      </c>
      <c r="C3957">
        <v>104</v>
      </c>
      <c r="D3957">
        <v>103.6</v>
      </c>
      <c r="E3957">
        <v>105.05</v>
      </c>
      <c r="F3957">
        <v>0</v>
      </c>
      <c r="G3957">
        <v>0</v>
      </c>
    </row>
    <row r="3958" spans="1:7" x14ac:dyDescent="0.25">
      <c r="A3958" t="s">
        <v>82</v>
      </c>
      <c r="B3958" s="1">
        <v>45546</v>
      </c>
      <c r="C3958">
        <v>104.19</v>
      </c>
      <c r="D3958">
        <v>103.69</v>
      </c>
      <c r="E3958">
        <v>105.04</v>
      </c>
      <c r="F3958">
        <v>0</v>
      </c>
      <c r="G3958">
        <v>0</v>
      </c>
    </row>
    <row r="3959" spans="1:7" x14ac:dyDescent="0.25">
      <c r="A3959" t="s">
        <v>82</v>
      </c>
      <c r="B3959" s="1">
        <v>45547</v>
      </c>
      <c r="C3959">
        <v>104.32</v>
      </c>
      <c r="D3959">
        <v>103.77</v>
      </c>
      <c r="E3959">
        <v>105.05</v>
      </c>
      <c r="F3959">
        <v>0</v>
      </c>
      <c r="G3959">
        <v>0</v>
      </c>
    </row>
    <row r="3960" spans="1:7" x14ac:dyDescent="0.25">
      <c r="A3960" t="s">
        <v>82</v>
      </c>
      <c r="B3960" s="1">
        <v>45548</v>
      </c>
      <c r="C3960">
        <v>104.43</v>
      </c>
      <c r="D3960">
        <v>103.85</v>
      </c>
      <c r="E3960">
        <v>105.04</v>
      </c>
      <c r="F3960">
        <v>0</v>
      </c>
      <c r="G3960">
        <v>0</v>
      </c>
    </row>
    <row r="3961" spans="1:7" x14ac:dyDescent="0.25">
      <c r="A3961" t="s">
        <v>82</v>
      </c>
      <c r="B3961" s="1">
        <v>45551</v>
      </c>
      <c r="C3961">
        <v>104.49</v>
      </c>
      <c r="D3961">
        <v>103.9</v>
      </c>
      <c r="E3961">
        <v>105.04</v>
      </c>
      <c r="F3961">
        <v>0</v>
      </c>
      <c r="G3961">
        <v>0</v>
      </c>
    </row>
    <row r="3962" spans="1:7" x14ac:dyDescent="0.25">
      <c r="A3962" t="s">
        <v>82</v>
      </c>
      <c r="B3962" s="1">
        <v>45552</v>
      </c>
      <c r="C3962">
        <v>104.49</v>
      </c>
      <c r="D3962">
        <v>103.97</v>
      </c>
      <c r="E3962">
        <v>105.04</v>
      </c>
      <c r="F3962">
        <v>0</v>
      </c>
      <c r="G3962">
        <v>0</v>
      </c>
    </row>
    <row r="3963" spans="1:7" x14ac:dyDescent="0.25">
      <c r="A3963" t="s">
        <v>82</v>
      </c>
      <c r="B3963" s="1">
        <v>45553</v>
      </c>
      <c r="C3963">
        <v>104.5</v>
      </c>
      <c r="D3963">
        <v>104.05</v>
      </c>
      <c r="E3963">
        <v>105.04</v>
      </c>
      <c r="F3963">
        <v>0</v>
      </c>
      <c r="G3963">
        <v>0</v>
      </c>
    </row>
    <row r="3964" spans="1:7" x14ac:dyDescent="0.25">
      <c r="A3964" t="s">
        <v>82</v>
      </c>
      <c r="B3964" s="1">
        <v>45554</v>
      </c>
      <c r="C3964">
        <v>104.48</v>
      </c>
      <c r="D3964">
        <v>104.12</v>
      </c>
      <c r="E3964">
        <v>105.04</v>
      </c>
      <c r="F3964">
        <v>0</v>
      </c>
      <c r="G3964">
        <v>0</v>
      </c>
    </row>
    <row r="3965" spans="1:7" x14ac:dyDescent="0.25">
      <c r="A3965" t="s">
        <v>82</v>
      </c>
      <c r="B3965" s="1">
        <v>45555</v>
      </c>
      <c r="C3965">
        <v>104.5</v>
      </c>
      <c r="D3965">
        <v>104.2</v>
      </c>
      <c r="E3965">
        <v>105.04</v>
      </c>
      <c r="F3965">
        <v>0</v>
      </c>
      <c r="G3965">
        <v>0</v>
      </c>
    </row>
    <row r="3966" spans="1:7" x14ac:dyDescent="0.25">
      <c r="A3966" t="s">
        <v>82</v>
      </c>
      <c r="B3966" s="1">
        <v>45558</v>
      </c>
      <c r="C3966">
        <v>104.52</v>
      </c>
      <c r="D3966">
        <v>104.28</v>
      </c>
      <c r="E3966">
        <v>105.04</v>
      </c>
      <c r="F3966">
        <v>0</v>
      </c>
      <c r="G3966">
        <v>0</v>
      </c>
    </row>
    <row r="3967" spans="1:7" x14ac:dyDescent="0.25">
      <c r="A3967" t="s">
        <v>82</v>
      </c>
      <c r="B3967" s="1">
        <v>45559</v>
      </c>
      <c r="C3967">
        <v>104.55</v>
      </c>
      <c r="D3967">
        <v>104.35</v>
      </c>
      <c r="E3967">
        <v>105.04</v>
      </c>
      <c r="F3967">
        <v>0</v>
      </c>
      <c r="G3967">
        <v>0</v>
      </c>
    </row>
    <row r="3968" spans="1:7" x14ac:dyDescent="0.25">
      <c r="A3968" t="s">
        <v>82</v>
      </c>
      <c r="B3968" s="1">
        <v>45560</v>
      </c>
      <c r="C3968">
        <v>104.56</v>
      </c>
      <c r="D3968">
        <v>104.35</v>
      </c>
      <c r="E3968">
        <v>105.04</v>
      </c>
      <c r="F3968">
        <v>0</v>
      </c>
      <c r="G3968">
        <v>0</v>
      </c>
    </row>
    <row r="3969" spans="1:7" x14ac:dyDescent="0.25">
      <c r="A3969" t="s">
        <v>82</v>
      </c>
      <c r="B3969" s="1">
        <v>45561</v>
      </c>
      <c r="C3969">
        <v>104.61</v>
      </c>
      <c r="D3969">
        <v>104.35</v>
      </c>
      <c r="E3969">
        <v>105.06</v>
      </c>
      <c r="F3969">
        <v>0</v>
      </c>
      <c r="G3969">
        <v>0</v>
      </c>
    </row>
    <row r="3970" spans="1:7" x14ac:dyDescent="0.25">
      <c r="A3970" t="s">
        <v>82</v>
      </c>
      <c r="B3970" s="1">
        <v>45562</v>
      </c>
      <c r="C3970">
        <v>104.68</v>
      </c>
      <c r="D3970">
        <v>104.34</v>
      </c>
      <c r="E3970">
        <v>105.07</v>
      </c>
      <c r="F3970">
        <v>0</v>
      </c>
      <c r="G3970">
        <v>0</v>
      </c>
    </row>
    <row r="3971" spans="1:7" x14ac:dyDescent="0.25">
      <c r="A3971" t="s">
        <v>82</v>
      </c>
      <c r="B3971" s="1">
        <v>45565</v>
      </c>
      <c r="C3971">
        <v>104.69</v>
      </c>
      <c r="D3971">
        <v>104.32</v>
      </c>
      <c r="E3971">
        <v>105.07</v>
      </c>
      <c r="F3971">
        <v>0</v>
      </c>
      <c r="G3971">
        <v>0</v>
      </c>
    </row>
    <row r="3972" spans="1:7" x14ac:dyDescent="0.25">
      <c r="A3972" t="s">
        <v>82</v>
      </c>
      <c r="B3972" s="1">
        <v>45566</v>
      </c>
      <c r="C3972">
        <v>104.69</v>
      </c>
      <c r="D3972">
        <v>104.32</v>
      </c>
      <c r="E3972">
        <v>105.08</v>
      </c>
      <c r="F3972">
        <v>0</v>
      </c>
      <c r="G3972">
        <v>0</v>
      </c>
    </row>
    <row r="3973" spans="1:7" x14ac:dyDescent="0.25">
      <c r="A3973" t="s">
        <v>82</v>
      </c>
      <c r="B3973" s="1">
        <v>45567</v>
      </c>
      <c r="C3973">
        <v>104.72</v>
      </c>
      <c r="D3973">
        <v>104.31</v>
      </c>
      <c r="E3973">
        <v>105.09</v>
      </c>
      <c r="F3973">
        <v>0</v>
      </c>
      <c r="G3973">
        <v>0</v>
      </c>
    </row>
    <row r="3974" spans="1:7" x14ac:dyDescent="0.25">
      <c r="A3974" t="s">
        <v>82</v>
      </c>
      <c r="B3974" s="1">
        <v>45568</v>
      </c>
      <c r="C3974">
        <v>104.81</v>
      </c>
      <c r="D3974">
        <v>104.3</v>
      </c>
      <c r="E3974">
        <v>105.1</v>
      </c>
      <c r="F3974">
        <v>0</v>
      </c>
      <c r="G3974">
        <v>0</v>
      </c>
    </row>
    <row r="3975" spans="1:7" x14ac:dyDescent="0.25">
      <c r="A3975" t="s">
        <v>82</v>
      </c>
      <c r="B3975" s="1">
        <v>45569</v>
      </c>
      <c r="C3975">
        <v>104.89</v>
      </c>
      <c r="D3975">
        <v>104.25</v>
      </c>
      <c r="E3975">
        <v>105.12</v>
      </c>
      <c r="F3975">
        <v>0</v>
      </c>
      <c r="G3975">
        <v>0</v>
      </c>
    </row>
    <row r="3976" spans="1:7" x14ac:dyDescent="0.25">
      <c r="A3976" t="s">
        <v>82</v>
      </c>
      <c r="B3976" s="1">
        <v>45572</v>
      </c>
      <c r="C3976">
        <v>104.99</v>
      </c>
      <c r="D3976">
        <v>104.19</v>
      </c>
      <c r="E3976">
        <v>105.13</v>
      </c>
      <c r="F3976">
        <v>0</v>
      </c>
      <c r="G3976">
        <v>0</v>
      </c>
    </row>
    <row r="3977" spans="1:7" x14ac:dyDescent="0.25">
      <c r="A3977" t="s">
        <v>82</v>
      </c>
      <c r="B3977" s="1">
        <v>45573</v>
      </c>
      <c r="C3977">
        <v>105.01</v>
      </c>
      <c r="D3977">
        <v>104.13</v>
      </c>
      <c r="E3977">
        <v>105.14</v>
      </c>
      <c r="F3977">
        <v>0</v>
      </c>
      <c r="G3977">
        <v>0</v>
      </c>
    </row>
    <row r="3978" spans="1:7" x14ac:dyDescent="0.25">
      <c r="A3978" t="s">
        <v>82</v>
      </c>
      <c r="B3978" s="1">
        <v>45574</v>
      </c>
      <c r="C3978">
        <v>105.04</v>
      </c>
      <c r="D3978">
        <v>104.12</v>
      </c>
      <c r="E3978">
        <v>105.14</v>
      </c>
      <c r="F3978">
        <v>0</v>
      </c>
      <c r="G3978">
        <v>0</v>
      </c>
    </row>
    <row r="3979" spans="1:7" x14ac:dyDescent="0.25">
      <c r="A3979" t="s">
        <v>82</v>
      </c>
      <c r="B3979" s="1">
        <v>45575</v>
      </c>
      <c r="C3979">
        <v>105.08</v>
      </c>
      <c r="D3979">
        <v>104.13</v>
      </c>
      <c r="E3979">
        <v>105.16</v>
      </c>
      <c r="F3979">
        <v>0</v>
      </c>
      <c r="G3979">
        <v>0</v>
      </c>
    </row>
    <row r="3980" spans="1:7" x14ac:dyDescent="0.25">
      <c r="A3980" t="s">
        <v>82</v>
      </c>
      <c r="B3980" s="1">
        <v>45576</v>
      </c>
      <c r="C3980">
        <v>105.29</v>
      </c>
      <c r="D3980">
        <v>104.19</v>
      </c>
      <c r="E3980">
        <v>105.19</v>
      </c>
      <c r="F3980">
        <v>0</v>
      </c>
      <c r="G3980">
        <v>0</v>
      </c>
    </row>
    <row r="3981" spans="1:7" x14ac:dyDescent="0.25">
      <c r="A3981" t="s">
        <v>82</v>
      </c>
      <c r="B3981" s="1">
        <v>45579</v>
      </c>
      <c r="C3981">
        <v>105.45</v>
      </c>
      <c r="D3981">
        <v>104.25</v>
      </c>
      <c r="E3981">
        <v>105.22</v>
      </c>
      <c r="F3981">
        <v>0</v>
      </c>
      <c r="G3981">
        <v>0</v>
      </c>
    </row>
    <row r="3982" spans="1:7" x14ac:dyDescent="0.25">
      <c r="A3982" t="s">
        <v>82</v>
      </c>
      <c r="B3982" s="1">
        <v>45580</v>
      </c>
      <c r="C3982">
        <v>105.5</v>
      </c>
      <c r="D3982">
        <v>104.28</v>
      </c>
      <c r="E3982">
        <v>105.24</v>
      </c>
      <c r="F3982">
        <v>0</v>
      </c>
      <c r="G3982">
        <v>0</v>
      </c>
    </row>
    <row r="3983" spans="1:7" x14ac:dyDescent="0.25">
      <c r="A3983" t="s">
        <v>82</v>
      </c>
      <c r="B3983" s="1">
        <v>45581</v>
      </c>
      <c r="C3983">
        <v>105.53</v>
      </c>
      <c r="D3983">
        <v>104.39</v>
      </c>
      <c r="E3983">
        <v>105.26</v>
      </c>
      <c r="F3983">
        <v>0</v>
      </c>
      <c r="G3983">
        <v>0</v>
      </c>
    </row>
    <row r="3984" spans="1:7" x14ac:dyDescent="0.25">
      <c r="A3984" t="s">
        <v>82</v>
      </c>
      <c r="B3984" s="1">
        <v>45582</v>
      </c>
      <c r="C3984">
        <v>105.54</v>
      </c>
      <c r="D3984">
        <v>104.49</v>
      </c>
      <c r="E3984">
        <v>105.28</v>
      </c>
      <c r="F3984">
        <v>0</v>
      </c>
      <c r="G3984">
        <v>0</v>
      </c>
    </row>
    <row r="3985" spans="1:7" x14ac:dyDescent="0.25">
      <c r="A3985" t="s">
        <v>82</v>
      </c>
      <c r="B3985" s="1">
        <v>45583</v>
      </c>
      <c r="C3985">
        <v>105.61</v>
      </c>
      <c r="D3985">
        <v>104.63</v>
      </c>
      <c r="E3985">
        <v>105.31</v>
      </c>
      <c r="F3985">
        <v>0</v>
      </c>
      <c r="G3985">
        <v>0</v>
      </c>
    </row>
    <row r="3986" spans="1:7" x14ac:dyDescent="0.25">
      <c r="A3986" t="s">
        <v>82</v>
      </c>
      <c r="B3986" s="1">
        <v>45586</v>
      </c>
      <c r="C3986">
        <v>105.64</v>
      </c>
      <c r="D3986">
        <v>104.76</v>
      </c>
      <c r="E3986">
        <v>105.33</v>
      </c>
      <c r="F3986">
        <v>0</v>
      </c>
      <c r="G3986">
        <v>0</v>
      </c>
    </row>
    <row r="3987" spans="1:7" x14ac:dyDescent="0.25">
      <c r="A3987" t="s">
        <v>82</v>
      </c>
      <c r="B3987" s="1">
        <v>45587</v>
      </c>
      <c r="C3987">
        <v>105.59</v>
      </c>
      <c r="D3987">
        <v>104.83</v>
      </c>
      <c r="E3987">
        <v>105.34</v>
      </c>
      <c r="F3987">
        <v>0</v>
      </c>
      <c r="G3987">
        <v>0</v>
      </c>
    </row>
    <row r="3988" spans="1:7" x14ac:dyDescent="0.25">
      <c r="A3988" t="s">
        <v>82</v>
      </c>
      <c r="B3988" s="1">
        <v>45588</v>
      </c>
      <c r="C3988">
        <v>105.58</v>
      </c>
      <c r="D3988">
        <v>104.89</v>
      </c>
      <c r="E3988">
        <v>105.37</v>
      </c>
      <c r="F3988">
        <v>0</v>
      </c>
      <c r="G3988">
        <v>0</v>
      </c>
    </row>
    <row r="3989" spans="1:7" x14ac:dyDescent="0.25">
      <c r="A3989" t="s">
        <v>82</v>
      </c>
      <c r="B3989" s="1">
        <v>45589</v>
      </c>
      <c r="C3989">
        <v>105.54</v>
      </c>
      <c r="D3989">
        <v>104.92</v>
      </c>
      <c r="E3989">
        <v>105.39</v>
      </c>
      <c r="F3989">
        <v>0</v>
      </c>
      <c r="G3989">
        <v>0</v>
      </c>
    </row>
    <row r="3990" spans="1:7" x14ac:dyDescent="0.25">
      <c r="A3990" t="s">
        <v>82</v>
      </c>
      <c r="B3990" s="1">
        <v>45590</v>
      </c>
      <c r="C3990">
        <v>105.49</v>
      </c>
      <c r="D3990">
        <v>104.95</v>
      </c>
      <c r="E3990">
        <v>105.4</v>
      </c>
      <c r="F3990">
        <v>0</v>
      </c>
      <c r="G3990">
        <v>0</v>
      </c>
    </row>
    <row r="3991" spans="1:7" x14ac:dyDescent="0.25">
      <c r="A3991" t="s">
        <v>82</v>
      </c>
      <c r="B3991" s="1">
        <v>45593</v>
      </c>
      <c r="C3991">
        <v>105.42</v>
      </c>
      <c r="D3991">
        <v>104.97</v>
      </c>
      <c r="E3991">
        <v>105.41</v>
      </c>
      <c r="F3991">
        <v>0</v>
      </c>
      <c r="G3991">
        <v>0</v>
      </c>
    </row>
    <row r="3992" spans="1:7" x14ac:dyDescent="0.25">
      <c r="A3992" t="s">
        <v>82</v>
      </c>
      <c r="B3992" s="1">
        <v>45594</v>
      </c>
      <c r="C3992">
        <v>105.35</v>
      </c>
      <c r="D3992">
        <v>104.95</v>
      </c>
      <c r="E3992">
        <v>105.43</v>
      </c>
      <c r="F3992">
        <v>0</v>
      </c>
      <c r="G3992">
        <v>0</v>
      </c>
    </row>
    <row r="3993" spans="1:7" x14ac:dyDescent="0.25">
      <c r="A3993" t="s">
        <v>82</v>
      </c>
      <c r="B3993" s="1">
        <v>45595</v>
      </c>
      <c r="C3993">
        <v>105.29</v>
      </c>
      <c r="D3993">
        <v>104.93</v>
      </c>
      <c r="E3993">
        <v>105.44</v>
      </c>
      <c r="F3993">
        <v>0</v>
      </c>
      <c r="G3993">
        <v>0</v>
      </c>
    </row>
    <row r="3994" spans="1:7" x14ac:dyDescent="0.25">
      <c r="A3994" t="s">
        <v>82</v>
      </c>
      <c r="B3994" s="1">
        <v>45596</v>
      </c>
      <c r="C3994">
        <v>105.27</v>
      </c>
      <c r="D3994">
        <v>104.92</v>
      </c>
      <c r="E3994">
        <v>105.45</v>
      </c>
      <c r="F3994">
        <v>0</v>
      </c>
      <c r="G3994">
        <v>0</v>
      </c>
    </row>
    <row r="3995" spans="1:7" x14ac:dyDescent="0.25">
      <c r="A3995" t="s">
        <v>82</v>
      </c>
      <c r="B3995" s="1">
        <v>45597</v>
      </c>
      <c r="C3995">
        <v>105.24</v>
      </c>
      <c r="D3995">
        <v>104.91</v>
      </c>
      <c r="E3995">
        <v>105.46</v>
      </c>
      <c r="F3995">
        <v>0</v>
      </c>
      <c r="G3995">
        <v>0</v>
      </c>
    </row>
    <row r="3996" spans="1:7" x14ac:dyDescent="0.25">
      <c r="A3996" t="s">
        <v>82</v>
      </c>
      <c r="B3996" s="1">
        <v>45600</v>
      </c>
      <c r="C3996">
        <v>105.19</v>
      </c>
      <c r="D3996">
        <v>104.9</v>
      </c>
      <c r="E3996">
        <v>105.47</v>
      </c>
      <c r="F3996">
        <v>0</v>
      </c>
      <c r="G3996">
        <v>0</v>
      </c>
    </row>
    <row r="3997" spans="1:7" x14ac:dyDescent="0.25">
      <c r="A3997" t="s">
        <v>82</v>
      </c>
      <c r="B3997" s="1">
        <v>45601</v>
      </c>
      <c r="C3997">
        <v>105.13</v>
      </c>
      <c r="D3997">
        <v>104.88</v>
      </c>
      <c r="E3997">
        <v>105.48</v>
      </c>
      <c r="F3997">
        <v>0</v>
      </c>
      <c r="G3997">
        <v>0</v>
      </c>
    </row>
    <row r="3998" spans="1:7" x14ac:dyDescent="0.25">
      <c r="A3998" t="s">
        <v>82</v>
      </c>
      <c r="B3998" s="1">
        <v>45602</v>
      </c>
      <c r="C3998">
        <v>105.09</v>
      </c>
      <c r="D3998">
        <v>104.89</v>
      </c>
      <c r="E3998">
        <v>105.49</v>
      </c>
      <c r="F3998">
        <v>0</v>
      </c>
      <c r="G3998">
        <v>0</v>
      </c>
    </row>
    <row r="3999" spans="1:7" x14ac:dyDescent="0.25">
      <c r="A3999" t="s">
        <v>82</v>
      </c>
      <c r="B3999" s="1">
        <v>45603</v>
      </c>
      <c r="C3999">
        <v>105</v>
      </c>
      <c r="D3999">
        <v>104.9</v>
      </c>
      <c r="E3999">
        <v>105.5</v>
      </c>
      <c r="F3999">
        <v>0</v>
      </c>
      <c r="G3999">
        <v>0</v>
      </c>
    </row>
    <row r="4000" spans="1:7" x14ac:dyDescent="0.25">
      <c r="A4000" t="s">
        <v>82</v>
      </c>
      <c r="B4000" s="1">
        <v>45604</v>
      </c>
      <c r="C4000">
        <v>104.79</v>
      </c>
      <c r="D4000">
        <v>104.91</v>
      </c>
      <c r="E4000">
        <v>105.52</v>
      </c>
      <c r="F4000">
        <v>0</v>
      </c>
      <c r="G4000">
        <v>0</v>
      </c>
    </row>
    <row r="4001" spans="1:7" x14ac:dyDescent="0.25">
      <c r="A4001" t="s">
        <v>82</v>
      </c>
      <c r="B4001" s="1">
        <v>45607</v>
      </c>
      <c r="C4001">
        <v>104.65</v>
      </c>
      <c r="D4001">
        <v>104.91</v>
      </c>
      <c r="E4001">
        <v>105.54</v>
      </c>
      <c r="F4001">
        <v>0</v>
      </c>
      <c r="G4001">
        <v>0</v>
      </c>
    </row>
    <row r="4002" spans="1:7" x14ac:dyDescent="0.25">
      <c r="A4002" t="s">
        <v>82</v>
      </c>
      <c r="B4002" s="1">
        <v>45608</v>
      </c>
      <c r="C4002">
        <v>104.58</v>
      </c>
      <c r="D4002">
        <v>104.89</v>
      </c>
      <c r="E4002">
        <v>105.56</v>
      </c>
      <c r="F4002">
        <v>0</v>
      </c>
      <c r="G4002">
        <v>0</v>
      </c>
    </row>
    <row r="4003" spans="1:7" x14ac:dyDescent="0.25">
      <c r="A4003" t="s">
        <v>82</v>
      </c>
      <c r="B4003" s="1">
        <v>45609</v>
      </c>
      <c r="C4003">
        <v>104.47</v>
      </c>
      <c r="D4003">
        <v>104.88</v>
      </c>
      <c r="E4003">
        <v>105.57</v>
      </c>
      <c r="F4003">
        <v>0</v>
      </c>
      <c r="G4003">
        <v>0</v>
      </c>
    </row>
    <row r="4004" spans="1:7" x14ac:dyDescent="0.25">
      <c r="A4004" t="s">
        <v>82</v>
      </c>
      <c r="B4004" s="1">
        <v>45610</v>
      </c>
      <c r="C4004">
        <v>104.37</v>
      </c>
      <c r="D4004">
        <v>104.87</v>
      </c>
      <c r="E4004">
        <v>105.58</v>
      </c>
      <c r="F4004">
        <v>0</v>
      </c>
      <c r="G4004">
        <v>0</v>
      </c>
    </row>
    <row r="4005" spans="1:7" x14ac:dyDescent="0.25">
      <c r="A4005" t="s">
        <v>82</v>
      </c>
      <c r="B4005" s="1">
        <v>45611</v>
      </c>
      <c r="C4005">
        <v>104.21</v>
      </c>
      <c r="D4005">
        <v>104.86</v>
      </c>
      <c r="E4005">
        <v>105.59</v>
      </c>
      <c r="F4005">
        <v>0</v>
      </c>
      <c r="G4005">
        <v>0</v>
      </c>
    </row>
    <row r="4006" spans="1:7" x14ac:dyDescent="0.25">
      <c r="A4006" t="s">
        <v>82</v>
      </c>
      <c r="B4006" s="1">
        <v>45614</v>
      </c>
      <c r="C4006">
        <v>104.01</v>
      </c>
      <c r="D4006">
        <v>104.83</v>
      </c>
      <c r="E4006">
        <v>105.56</v>
      </c>
      <c r="F4006">
        <v>0</v>
      </c>
      <c r="G4006">
        <v>0</v>
      </c>
    </row>
    <row r="4007" spans="1:7" x14ac:dyDescent="0.25">
      <c r="A4007" t="s">
        <v>82</v>
      </c>
      <c r="B4007" s="1">
        <v>45615</v>
      </c>
      <c r="C4007">
        <v>103.89</v>
      </c>
      <c r="D4007">
        <v>104.78</v>
      </c>
      <c r="E4007">
        <v>105.53</v>
      </c>
      <c r="F4007">
        <v>0</v>
      </c>
      <c r="G4007">
        <v>0</v>
      </c>
    </row>
    <row r="4008" spans="1:7" x14ac:dyDescent="0.25">
      <c r="A4008" t="s">
        <v>82</v>
      </c>
      <c r="B4008" s="1">
        <v>45616</v>
      </c>
      <c r="C4008">
        <v>103.77</v>
      </c>
      <c r="D4008">
        <v>104.72</v>
      </c>
      <c r="E4008">
        <v>105.5</v>
      </c>
      <c r="F4008">
        <v>0</v>
      </c>
      <c r="G4008">
        <v>0</v>
      </c>
    </row>
    <row r="4009" spans="1:7" x14ac:dyDescent="0.25">
      <c r="A4009" t="s">
        <v>82</v>
      </c>
      <c r="B4009" s="1">
        <v>45617</v>
      </c>
      <c r="C4009">
        <v>103.64</v>
      </c>
      <c r="D4009">
        <v>104.65</v>
      </c>
      <c r="E4009">
        <v>105.49</v>
      </c>
      <c r="F4009">
        <v>0</v>
      </c>
      <c r="G4009">
        <v>0</v>
      </c>
    </row>
    <row r="4010" spans="1:7" x14ac:dyDescent="0.25">
      <c r="A4010" t="s">
        <v>82</v>
      </c>
      <c r="B4010" s="1">
        <v>45618</v>
      </c>
      <c r="C4010">
        <v>103.52</v>
      </c>
      <c r="D4010">
        <v>104.59</v>
      </c>
      <c r="E4010">
        <v>105.48</v>
      </c>
      <c r="F4010">
        <v>0</v>
      </c>
      <c r="G4010">
        <v>0</v>
      </c>
    </row>
    <row r="4011" spans="1:7" x14ac:dyDescent="0.25">
      <c r="A4011" t="s">
        <v>82</v>
      </c>
      <c r="B4011" s="1">
        <v>45621</v>
      </c>
      <c r="C4011">
        <v>103.48</v>
      </c>
      <c r="D4011">
        <v>104.57</v>
      </c>
      <c r="E4011">
        <v>105.48</v>
      </c>
      <c r="F4011">
        <v>0</v>
      </c>
      <c r="G4011">
        <v>0</v>
      </c>
    </row>
    <row r="4012" spans="1:7" x14ac:dyDescent="0.25">
      <c r="A4012" t="s">
        <v>82</v>
      </c>
      <c r="B4012" s="1">
        <v>45622</v>
      </c>
      <c r="C4012">
        <v>103.44</v>
      </c>
      <c r="D4012">
        <v>104.53</v>
      </c>
      <c r="E4012">
        <v>105.48</v>
      </c>
      <c r="F4012">
        <v>0</v>
      </c>
      <c r="G4012">
        <v>0</v>
      </c>
    </row>
    <row r="4013" spans="1:7" x14ac:dyDescent="0.25">
      <c r="A4013" t="s">
        <v>82</v>
      </c>
      <c r="B4013" s="1">
        <v>45623</v>
      </c>
      <c r="C4013">
        <v>103.37</v>
      </c>
      <c r="D4013">
        <v>104.48</v>
      </c>
      <c r="E4013">
        <v>105.47</v>
      </c>
      <c r="F4013">
        <v>0</v>
      </c>
      <c r="G4013">
        <v>0</v>
      </c>
    </row>
    <row r="4014" spans="1:7" x14ac:dyDescent="0.25">
      <c r="A4014" t="s">
        <v>82</v>
      </c>
      <c r="B4014" s="1">
        <v>45624</v>
      </c>
      <c r="C4014">
        <v>103.23</v>
      </c>
      <c r="D4014">
        <v>104.42</v>
      </c>
      <c r="E4014">
        <v>105.46</v>
      </c>
      <c r="F4014">
        <v>0</v>
      </c>
      <c r="G4014">
        <v>0</v>
      </c>
    </row>
    <row r="4015" spans="1:7" x14ac:dyDescent="0.25">
      <c r="A4015" t="s">
        <v>82</v>
      </c>
      <c r="B4015" s="1">
        <v>45625</v>
      </c>
      <c r="C4015">
        <v>103.11</v>
      </c>
      <c r="D4015">
        <v>104.36</v>
      </c>
      <c r="E4015">
        <v>105.45</v>
      </c>
      <c r="F4015">
        <v>0</v>
      </c>
      <c r="G4015">
        <v>0</v>
      </c>
    </row>
    <row r="4016" spans="1:7" x14ac:dyDescent="0.25">
      <c r="A4016" t="s">
        <v>82</v>
      </c>
      <c r="B4016" s="1">
        <v>45628</v>
      </c>
      <c r="C4016">
        <v>103.03</v>
      </c>
      <c r="D4016">
        <v>104.31</v>
      </c>
      <c r="E4016">
        <v>105.44</v>
      </c>
      <c r="F4016">
        <v>0</v>
      </c>
      <c r="G4016">
        <v>0</v>
      </c>
    </row>
    <row r="4017" spans="1:7" x14ac:dyDescent="0.25">
      <c r="A4017" t="s">
        <v>82</v>
      </c>
      <c r="B4017" s="1">
        <v>45629</v>
      </c>
      <c r="C4017">
        <v>102.93</v>
      </c>
      <c r="D4017">
        <v>104.24</v>
      </c>
      <c r="E4017">
        <v>105.41</v>
      </c>
      <c r="F4017">
        <v>0</v>
      </c>
      <c r="G4017">
        <v>0</v>
      </c>
    </row>
    <row r="4018" spans="1:7" x14ac:dyDescent="0.25">
      <c r="A4018" t="s">
        <v>82</v>
      </c>
      <c r="B4018" s="1">
        <v>45630</v>
      </c>
      <c r="C4018">
        <v>102.75</v>
      </c>
      <c r="D4018">
        <v>104.17</v>
      </c>
      <c r="E4018">
        <v>105.33</v>
      </c>
      <c r="F4018">
        <v>0</v>
      </c>
      <c r="G4018">
        <v>0</v>
      </c>
    </row>
    <row r="4019" spans="1:7" x14ac:dyDescent="0.25">
      <c r="A4019" t="s">
        <v>82</v>
      </c>
      <c r="B4019" s="1">
        <v>45631</v>
      </c>
      <c r="C4019">
        <v>102.69</v>
      </c>
      <c r="D4019">
        <v>104.13</v>
      </c>
      <c r="E4019">
        <v>105.23</v>
      </c>
      <c r="F4019">
        <v>0</v>
      </c>
      <c r="G4019">
        <v>0</v>
      </c>
    </row>
    <row r="4020" spans="1:7" x14ac:dyDescent="0.25">
      <c r="A4020" t="s">
        <v>82</v>
      </c>
      <c r="B4020" s="1">
        <v>45632</v>
      </c>
      <c r="C4020">
        <v>102.6</v>
      </c>
      <c r="D4020">
        <v>104.08</v>
      </c>
      <c r="E4020">
        <v>105.13</v>
      </c>
      <c r="F4020">
        <v>0</v>
      </c>
      <c r="G4020">
        <v>0</v>
      </c>
    </row>
    <row r="4021" spans="1:7" x14ac:dyDescent="0.25">
      <c r="A4021" t="s">
        <v>82</v>
      </c>
      <c r="B4021" s="1">
        <v>45635</v>
      </c>
      <c r="C4021">
        <v>102.51</v>
      </c>
      <c r="D4021">
        <v>104.04</v>
      </c>
      <c r="E4021">
        <v>105.03</v>
      </c>
      <c r="F4021">
        <v>0</v>
      </c>
      <c r="G4021">
        <v>0</v>
      </c>
    </row>
    <row r="4022" spans="1:7" x14ac:dyDescent="0.25">
      <c r="A4022" t="s">
        <v>82</v>
      </c>
      <c r="B4022" s="1">
        <v>45636</v>
      </c>
      <c r="C4022">
        <v>102.42</v>
      </c>
      <c r="D4022">
        <v>103.98</v>
      </c>
      <c r="E4022">
        <v>104.93</v>
      </c>
      <c r="F4022">
        <v>0</v>
      </c>
      <c r="G4022">
        <v>0</v>
      </c>
    </row>
    <row r="4023" spans="1:7" x14ac:dyDescent="0.25">
      <c r="A4023" t="s">
        <v>82</v>
      </c>
      <c r="B4023" s="1">
        <v>45637</v>
      </c>
      <c r="C4023">
        <v>102.38</v>
      </c>
      <c r="D4023">
        <v>103.94</v>
      </c>
      <c r="E4023">
        <v>104.83</v>
      </c>
      <c r="F4023">
        <v>0</v>
      </c>
      <c r="G4023">
        <v>0</v>
      </c>
    </row>
    <row r="4024" spans="1:7" x14ac:dyDescent="0.25">
      <c r="A4024" t="s">
        <v>82</v>
      </c>
      <c r="B4024" s="1">
        <v>45638</v>
      </c>
      <c r="C4024">
        <v>102.36</v>
      </c>
      <c r="D4024">
        <v>103.89</v>
      </c>
      <c r="E4024">
        <v>104.73</v>
      </c>
      <c r="F4024">
        <v>0</v>
      </c>
      <c r="G4024">
        <v>0</v>
      </c>
    </row>
    <row r="4025" spans="1:7" x14ac:dyDescent="0.25">
      <c r="A4025" t="s">
        <v>82</v>
      </c>
      <c r="B4025" s="1">
        <v>45639</v>
      </c>
      <c r="C4025">
        <v>102.32</v>
      </c>
      <c r="D4025">
        <v>103.83</v>
      </c>
      <c r="E4025">
        <v>104.63</v>
      </c>
      <c r="F4025">
        <v>0</v>
      </c>
      <c r="G4025">
        <v>0</v>
      </c>
    </row>
    <row r="4026" spans="1:7" x14ac:dyDescent="0.25">
      <c r="A4026" t="s">
        <v>82</v>
      </c>
      <c r="B4026" s="1">
        <v>45642</v>
      </c>
      <c r="C4026">
        <v>102.33</v>
      </c>
      <c r="D4026">
        <v>103.77</v>
      </c>
      <c r="E4026">
        <v>104.53</v>
      </c>
      <c r="F4026">
        <v>0</v>
      </c>
      <c r="G4026">
        <v>0</v>
      </c>
    </row>
    <row r="4027" spans="1:7" x14ac:dyDescent="0.25">
      <c r="A4027" t="s">
        <v>82</v>
      </c>
      <c r="B4027" s="1">
        <v>45643</v>
      </c>
      <c r="C4027">
        <v>102.32</v>
      </c>
      <c r="D4027">
        <v>103.71</v>
      </c>
      <c r="E4027">
        <v>104.43</v>
      </c>
      <c r="F4027">
        <v>0</v>
      </c>
      <c r="G4027">
        <v>0</v>
      </c>
    </row>
    <row r="4028" spans="1:7" x14ac:dyDescent="0.25">
      <c r="A4028" t="s">
        <v>82</v>
      </c>
      <c r="B4028" s="1">
        <v>45644</v>
      </c>
      <c r="C4028">
        <v>102.26</v>
      </c>
      <c r="D4028">
        <v>103.61</v>
      </c>
      <c r="E4028">
        <v>104.33</v>
      </c>
      <c r="F4028">
        <v>0</v>
      </c>
      <c r="G4028">
        <v>0</v>
      </c>
    </row>
    <row r="4029" spans="1:7" x14ac:dyDescent="0.25">
      <c r="A4029" t="s">
        <v>82</v>
      </c>
      <c r="B4029" s="1">
        <v>45645</v>
      </c>
      <c r="C4029">
        <v>102.18</v>
      </c>
      <c r="D4029">
        <v>103.49</v>
      </c>
      <c r="E4029">
        <v>104.25</v>
      </c>
      <c r="F4029">
        <v>0</v>
      </c>
      <c r="G4029">
        <v>0</v>
      </c>
    </row>
    <row r="4030" spans="1:7" x14ac:dyDescent="0.25">
      <c r="A4030" t="s">
        <v>82</v>
      </c>
      <c r="B4030" s="1">
        <v>45646</v>
      </c>
      <c r="C4030">
        <v>102.05</v>
      </c>
      <c r="D4030">
        <v>103.3</v>
      </c>
      <c r="E4030">
        <v>104.18</v>
      </c>
      <c r="F4030">
        <v>0</v>
      </c>
      <c r="G4030">
        <v>0</v>
      </c>
    </row>
    <row r="4031" spans="1:7" x14ac:dyDescent="0.25">
      <c r="A4031" t="s">
        <v>82</v>
      </c>
      <c r="B4031" s="1">
        <v>45649</v>
      </c>
      <c r="C4031">
        <v>101.94</v>
      </c>
      <c r="D4031">
        <v>103.16</v>
      </c>
      <c r="E4031">
        <v>104.11</v>
      </c>
      <c r="F4031">
        <v>0</v>
      </c>
      <c r="G4031">
        <v>0</v>
      </c>
    </row>
    <row r="4032" spans="1:7" x14ac:dyDescent="0.25">
      <c r="A4032" t="s">
        <v>82</v>
      </c>
      <c r="B4032" s="1">
        <v>45650</v>
      </c>
      <c r="C4032">
        <v>101.83</v>
      </c>
      <c r="D4032">
        <v>103.06</v>
      </c>
      <c r="E4032">
        <v>104.07</v>
      </c>
      <c r="F4032">
        <v>0</v>
      </c>
      <c r="G4032">
        <v>0</v>
      </c>
    </row>
    <row r="4033" spans="1:7" x14ac:dyDescent="0.25">
      <c r="A4033" t="s">
        <v>82</v>
      </c>
      <c r="B4033" s="1">
        <v>45651</v>
      </c>
      <c r="C4033">
        <v>101.81</v>
      </c>
      <c r="D4033">
        <v>102.99</v>
      </c>
      <c r="E4033">
        <v>104.02</v>
      </c>
      <c r="F4033">
        <v>0</v>
      </c>
      <c r="G4033">
        <v>0</v>
      </c>
    </row>
    <row r="4034" spans="1:7" x14ac:dyDescent="0.25">
      <c r="A4034" t="s">
        <v>82</v>
      </c>
      <c r="B4034" s="1">
        <v>45652</v>
      </c>
      <c r="C4034">
        <v>101.78</v>
      </c>
      <c r="D4034">
        <v>102.91</v>
      </c>
      <c r="E4034">
        <v>103.96</v>
      </c>
      <c r="F4034">
        <v>0</v>
      </c>
      <c r="G4034">
        <v>0</v>
      </c>
    </row>
    <row r="4035" spans="1:7" x14ac:dyDescent="0.25">
      <c r="A4035" t="s">
        <v>82</v>
      </c>
      <c r="B4035" s="1">
        <v>45653</v>
      </c>
      <c r="C4035">
        <v>101.71</v>
      </c>
      <c r="D4035">
        <v>102.81</v>
      </c>
      <c r="E4035">
        <v>103.92</v>
      </c>
      <c r="F4035">
        <v>0</v>
      </c>
      <c r="G4035">
        <v>0</v>
      </c>
    </row>
    <row r="4036" spans="1:7" x14ac:dyDescent="0.25">
      <c r="A4036" t="s">
        <v>82</v>
      </c>
      <c r="B4036" s="1">
        <v>45656</v>
      </c>
      <c r="C4036">
        <v>101.6</v>
      </c>
      <c r="D4036">
        <v>102.7</v>
      </c>
      <c r="E4036">
        <v>103.87</v>
      </c>
      <c r="F4036">
        <v>0</v>
      </c>
      <c r="G4036">
        <v>0</v>
      </c>
    </row>
    <row r="4037" spans="1:7" x14ac:dyDescent="0.25">
      <c r="A4037" t="s">
        <v>82</v>
      </c>
      <c r="B4037" s="1">
        <v>45657</v>
      </c>
      <c r="C4037">
        <v>101.53</v>
      </c>
      <c r="D4037">
        <v>102.61</v>
      </c>
      <c r="E4037">
        <v>103.83</v>
      </c>
      <c r="F4037">
        <v>0</v>
      </c>
      <c r="G4037">
        <v>0</v>
      </c>
    </row>
    <row r="4038" spans="1:7" x14ac:dyDescent="0.25">
      <c r="A4038" t="s">
        <v>82</v>
      </c>
      <c r="B4038" s="1">
        <v>45659</v>
      </c>
      <c r="C4038">
        <v>101.46</v>
      </c>
      <c r="D4038">
        <v>102.52</v>
      </c>
      <c r="E4038">
        <v>103.77</v>
      </c>
      <c r="F4038">
        <v>0</v>
      </c>
      <c r="G4038">
        <v>0</v>
      </c>
    </row>
    <row r="4039" spans="1:7" x14ac:dyDescent="0.25">
      <c r="A4039" t="s">
        <v>82</v>
      </c>
      <c r="B4039" s="1">
        <v>45660</v>
      </c>
      <c r="C4039">
        <v>101.28</v>
      </c>
      <c r="D4039">
        <v>102.43</v>
      </c>
      <c r="E4039">
        <v>103.71</v>
      </c>
      <c r="F4039">
        <v>0</v>
      </c>
      <c r="G4039">
        <v>0</v>
      </c>
    </row>
    <row r="4040" spans="1:7" x14ac:dyDescent="0.25">
      <c r="A4040" t="s">
        <v>82</v>
      </c>
      <c r="B4040" s="1">
        <v>45663</v>
      </c>
      <c r="C4040">
        <v>101.13</v>
      </c>
      <c r="D4040">
        <v>102.34</v>
      </c>
      <c r="E4040">
        <v>103.65</v>
      </c>
      <c r="F4040">
        <v>0</v>
      </c>
      <c r="G4040">
        <v>0</v>
      </c>
    </row>
    <row r="4041" spans="1:7" x14ac:dyDescent="0.25">
      <c r="A4041" t="s">
        <v>82</v>
      </c>
      <c r="B4041" s="1">
        <v>45664</v>
      </c>
      <c r="C4041">
        <v>100.96</v>
      </c>
      <c r="D4041">
        <v>102.26</v>
      </c>
      <c r="E4041">
        <v>103.59</v>
      </c>
      <c r="F4041">
        <v>0</v>
      </c>
      <c r="G4041">
        <v>0</v>
      </c>
    </row>
    <row r="4042" spans="1:7" x14ac:dyDescent="0.25">
      <c r="A4042" t="s">
        <v>82</v>
      </c>
      <c r="B4042" s="1">
        <v>45665</v>
      </c>
      <c r="C4042">
        <v>100.79</v>
      </c>
      <c r="D4042">
        <v>102.16</v>
      </c>
      <c r="E4042">
        <v>103.53</v>
      </c>
      <c r="F4042">
        <v>0</v>
      </c>
      <c r="G4042">
        <v>0</v>
      </c>
    </row>
    <row r="4043" spans="1:7" x14ac:dyDescent="0.25">
      <c r="A4043" t="s">
        <v>118</v>
      </c>
      <c r="B4043" s="1">
        <v>45453</v>
      </c>
      <c r="C4043">
        <v>63.87</v>
      </c>
      <c r="D4043">
        <v>63.6</v>
      </c>
      <c r="E4043">
        <v>64.64</v>
      </c>
      <c r="F4043">
        <v>0</v>
      </c>
      <c r="G4043">
        <v>0</v>
      </c>
    </row>
    <row r="4044" spans="1:7" x14ac:dyDescent="0.25">
      <c r="A4044" t="s">
        <v>118</v>
      </c>
      <c r="B4044" s="1">
        <v>45454</v>
      </c>
      <c r="C4044">
        <v>63.87</v>
      </c>
      <c r="D4044">
        <v>63.58</v>
      </c>
      <c r="E4044">
        <v>64.63</v>
      </c>
      <c r="F4044">
        <v>0</v>
      </c>
      <c r="G4044">
        <v>0</v>
      </c>
    </row>
    <row r="4045" spans="1:7" x14ac:dyDescent="0.25">
      <c r="A4045" t="s">
        <v>118</v>
      </c>
      <c r="B4045" s="1">
        <v>45455</v>
      </c>
      <c r="C4045">
        <v>63.87</v>
      </c>
      <c r="D4045">
        <v>63.57</v>
      </c>
      <c r="E4045">
        <v>64.62</v>
      </c>
      <c r="F4045">
        <v>0</v>
      </c>
      <c r="G4045">
        <v>0</v>
      </c>
    </row>
    <row r="4046" spans="1:7" x14ac:dyDescent="0.25">
      <c r="A4046" t="s">
        <v>118</v>
      </c>
      <c r="B4046" s="1">
        <v>45456</v>
      </c>
      <c r="C4046">
        <v>63.86</v>
      </c>
      <c r="D4046">
        <v>63.55</v>
      </c>
      <c r="E4046">
        <v>64.61</v>
      </c>
      <c r="F4046">
        <v>0</v>
      </c>
      <c r="G4046">
        <v>0</v>
      </c>
    </row>
    <row r="4047" spans="1:7" x14ac:dyDescent="0.25">
      <c r="A4047" t="s">
        <v>118</v>
      </c>
      <c r="B4047" s="1">
        <v>45457</v>
      </c>
      <c r="C4047">
        <v>63.82</v>
      </c>
      <c r="D4047">
        <v>63.54</v>
      </c>
      <c r="E4047">
        <v>64.59</v>
      </c>
      <c r="F4047">
        <v>0</v>
      </c>
      <c r="G4047">
        <v>0</v>
      </c>
    </row>
    <row r="4048" spans="1:7" x14ac:dyDescent="0.25">
      <c r="A4048" t="s">
        <v>118</v>
      </c>
      <c r="B4048" s="1">
        <v>45460</v>
      </c>
      <c r="C4048">
        <v>63.8</v>
      </c>
      <c r="D4048">
        <v>63.51</v>
      </c>
      <c r="E4048">
        <v>64.569999999999993</v>
      </c>
      <c r="F4048">
        <v>0</v>
      </c>
      <c r="G4048">
        <v>0</v>
      </c>
    </row>
    <row r="4049" spans="1:7" x14ac:dyDescent="0.25">
      <c r="A4049" t="s">
        <v>118</v>
      </c>
      <c r="B4049" s="1">
        <v>45461</v>
      </c>
      <c r="C4049">
        <v>63.79</v>
      </c>
      <c r="D4049">
        <v>63.5</v>
      </c>
      <c r="E4049">
        <v>64.540000000000006</v>
      </c>
      <c r="F4049">
        <v>0</v>
      </c>
      <c r="G4049">
        <v>0</v>
      </c>
    </row>
    <row r="4050" spans="1:7" x14ac:dyDescent="0.25">
      <c r="A4050" t="s">
        <v>118</v>
      </c>
      <c r="B4050" s="1">
        <v>45462</v>
      </c>
      <c r="C4050">
        <v>63.76</v>
      </c>
      <c r="D4050">
        <v>63.44</v>
      </c>
      <c r="E4050">
        <v>64.52</v>
      </c>
      <c r="F4050">
        <v>0</v>
      </c>
      <c r="G4050">
        <v>0</v>
      </c>
    </row>
    <row r="4051" spans="1:7" x14ac:dyDescent="0.25">
      <c r="A4051" t="s">
        <v>118</v>
      </c>
      <c r="B4051" s="1">
        <v>45463</v>
      </c>
      <c r="C4051">
        <v>63.71</v>
      </c>
      <c r="D4051">
        <v>63.41</v>
      </c>
      <c r="E4051">
        <v>64.489999999999995</v>
      </c>
      <c r="F4051">
        <v>0</v>
      </c>
      <c r="G4051">
        <v>0</v>
      </c>
    </row>
    <row r="4052" spans="1:7" x14ac:dyDescent="0.25">
      <c r="A4052" t="s">
        <v>118</v>
      </c>
      <c r="B4052" s="1">
        <v>45464</v>
      </c>
      <c r="C4052">
        <v>63.71</v>
      </c>
      <c r="D4052">
        <v>63.39</v>
      </c>
      <c r="E4052">
        <v>64.48</v>
      </c>
      <c r="F4052">
        <v>0</v>
      </c>
      <c r="G4052">
        <v>0</v>
      </c>
    </row>
    <row r="4053" spans="1:7" x14ac:dyDescent="0.25">
      <c r="A4053" t="s">
        <v>118</v>
      </c>
      <c r="B4053" s="1">
        <v>45467</v>
      </c>
      <c r="C4053">
        <v>63.69</v>
      </c>
      <c r="D4053">
        <v>63.36</v>
      </c>
      <c r="E4053">
        <v>64.47</v>
      </c>
      <c r="F4053">
        <v>0</v>
      </c>
      <c r="G4053">
        <v>0</v>
      </c>
    </row>
    <row r="4054" spans="1:7" x14ac:dyDescent="0.25">
      <c r="A4054" t="s">
        <v>118</v>
      </c>
      <c r="B4054" s="1">
        <v>45468</v>
      </c>
      <c r="C4054">
        <v>63.62</v>
      </c>
      <c r="D4054">
        <v>63.33</v>
      </c>
      <c r="E4054">
        <v>64.459999999999994</v>
      </c>
      <c r="F4054">
        <v>0</v>
      </c>
      <c r="G4054">
        <v>0</v>
      </c>
    </row>
    <row r="4055" spans="1:7" x14ac:dyDescent="0.25">
      <c r="A4055" t="s">
        <v>118</v>
      </c>
      <c r="B4055" s="1">
        <v>45469</v>
      </c>
      <c r="C4055">
        <v>63.57</v>
      </c>
      <c r="D4055">
        <v>63.31</v>
      </c>
      <c r="E4055">
        <v>64.430000000000007</v>
      </c>
      <c r="F4055">
        <v>0</v>
      </c>
      <c r="G4055">
        <v>0</v>
      </c>
    </row>
    <row r="4056" spans="1:7" x14ac:dyDescent="0.25">
      <c r="A4056" t="s">
        <v>118</v>
      </c>
      <c r="B4056" s="1">
        <v>45470</v>
      </c>
      <c r="C4056">
        <v>63.55</v>
      </c>
      <c r="D4056">
        <v>63.28</v>
      </c>
      <c r="E4056">
        <v>64.41</v>
      </c>
      <c r="F4056">
        <v>0</v>
      </c>
      <c r="G4056">
        <v>0</v>
      </c>
    </row>
    <row r="4057" spans="1:7" x14ac:dyDescent="0.25">
      <c r="A4057" t="s">
        <v>118</v>
      </c>
      <c r="B4057" s="1">
        <v>45471</v>
      </c>
      <c r="C4057">
        <v>63.56</v>
      </c>
      <c r="D4057">
        <v>63.29</v>
      </c>
      <c r="E4057">
        <v>64.39</v>
      </c>
      <c r="F4057">
        <v>0</v>
      </c>
      <c r="G4057">
        <v>0</v>
      </c>
    </row>
    <row r="4058" spans="1:7" x14ac:dyDescent="0.25">
      <c r="A4058" t="s">
        <v>118</v>
      </c>
      <c r="B4058" s="1">
        <v>45474</v>
      </c>
      <c r="C4058">
        <v>63.55</v>
      </c>
      <c r="D4058">
        <v>63.33</v>
      </c>
      <c r="E4058">
        <v>64.37</v>
      </c>
      <c r="F4058">
        <v>0</v>
      </c>
      <c r="G4058">
        <v>0</v>
      </c>
    </row>
    <row r="4059" spans="1:7" x14ac:dyDescent="0.25">
      <c r="A4059" t="s">
        <v>118</v>
      </c>
      <c r="B4059" s="1">
        <v>45475</v>
      </c>
      <c r="C4059">
        <v>63.56</v>
      </c>
      <c r="D4059">
        <v>63.37</v>
      </c>
      <c r="E4059">
        <v>64.36</v>
      </c>
      <c r="F4059">
        <v>0</v>
      </c>
      <c r="G4059">
        <v>0</v>
      </c>
    </row>
    <row r="4060" spans="1:7" x14ac:dyDescent="0.25">
      <c r="A4060" t="s">
        <v>118</v>
      </c>
      <c r="B4060" s="1">
        <v>45476</v>
      </c>
      <c r="C4060">
        <v>63.45</v>
      </c>
      <c r="D4060">
        <v>63.41</v>
      </c>
      <c r="E4060">
        <v>64.349999999999994</v>
      </c>
      <c r="F4060">
        <v>0</v>
      </c>
      <c r="G4060">
        <v>0</v>
      </c>
    </row>
    <row r="4061" spans="1:7" x14ac:dyDescent="0.25">
      <c r="A4061" t="s">
        <v>118</v>
      </c>
      <c r="B4061" s="1">
        <v>45477</v>
      </c>
      <c r="C4061">
        <v>63.41</v>
      </c>
      <c r="D4061">
        <v>63.45</v>
      </c>
      <c r="E4061">
        <v>64.34</v>
      </c>
      <c r="F4061">
        <v>0</v>
      </c>
      <c r="G4061">
        <v>0</v>
      </c>
    </row>
    <row r="4062" spans="1:7" x14ac:dyDescent="0.25">
      <c r="A4062" t="s">
        <v>118</v>
      </c>
      <c r="B4062" s="1">
        <v>45478</v>
      </c>
      <c r="C4062">
        <v>63.39</v>
      </c>
      <c r="D4062">
        <v>63.52</v>
      </c>
      <c r="E4062">
        <v>64.349999999999994</v>
      </c>
      <c r="F4062">
        <v>0</v>
      </c>
      <c r="G4062">
        <v>0</v>
      </c>
    </row>
    <row r="4063" spans="1:7" x14ac:dyDescent="0.25">
      <c r="A4063" t="s">
        <v>118</v>
      </c>
      <c r="B4063" s="1">
        <v>45481</v>
      </c>
      <c r="C4063">
        <v>63.4</v>
      </c>
      <c r="D4063">
        <v>63.59</v>
      </c>
      <c r="E4063">
        <v>64.349999999999994</v>
      </c>
      <c r="F4063">
        <v>0</v>
      </c>
      <c r="G4063">
        <v>0</v>
      </c>
    </row>
    <row r="4064" spans="1:7" x14ac:dyDescent="0.25">
      <c r="A4064" t="s">
        <v>118</v>
      </c>
      <c r="B4064" s="1">
        <v>45482</v>
      </c>
      <c r="C4064">
        <v>63.45</v>
      </c>
      <c r="D4064">
        <v>63.65</v>
      </c>
      <c r="E4064">
        <v>64.349999999999994</v>
      </c>
      <c r="F4064">
        <v>0</v>
      </c>
      <c r="G4064">
        <v>0</v>
      </c>
    </row>
    <row r="4065" spans="1:7" x14ac:dyDescent="0.25">
      <c r="A4065" t="s">
        <v>118</v>
      </c>
      <c r="B4065" s="1">
        <v>45483</v>
      </c>
      <c r="C4065">
        <v>63.44</v>
      </c>
      <c r="D4065">
        <v>63.68</v>
      </c>
      <c r="E4065">
        <v>64.349999999999994</v>
      </c>
      <c r="F4065">
        <v>0</v>
      </c>
      <c r="G4065">
        <v>0</v>
      </c>
    </row>
    <row r="4066" spans="1:7" x14ac:dyDescent="0.25">
      <c r="A4066" t="s">
        <v>118</v>
      </c>
      <c r="B4066" s="1">
        <v>45484</v>
      </c>
      <c r="C4066">
        <v>63.41</v>
      </c>
      <c r="D4066">
        <v>63.7</v>
      </c>
      <c r="E4066">
        <v>64.349999999999994</v>
      </c>
      <c r="F4066">
        <v>0</v>
      </c>
      <c r="G4066">
        <v>0</v>
      </c>
    </row>
    <row r="4067" spans="1:7" x14ac:dyDescent="0.25">
      <c r="A4067" t="s">
        <v>118</v>
      </c>
      <c r="B4067" s="1">
        <v>45485</v>
      </c>
      <c r="C4067">
        <v>63.42</v>
      </c>
      <c r="D4067">
        <v>63.71</v>
      </c>
      <c r="E4067">
        <v>64.349999999999994</v>
      </c>
      <c r="F4067">
        <v>0</v>
      </c>
      <c r="G4067">
        <v>0</v>
      </c>
    </row>
    <row r="4068" spans="1:7" x14ac:dyDescent="0.25">
      <c r="A4068" t="s">
        <v>118</v>
      </c>
      <c r="B4068" s="1">
        <v>45488</v>
      </c>
      <c r="C4068">
        <v>63.43</v>
      </c>
      <c r="D4068">
        <v>63.72</v>
      </c>
      <c r="E4068">
        <v>64.34</v>
      </c>
      <c r="F4068">
        <v>0</v>
      </c>
      <c r="G4068">
        <v>0</v>
      </c>
    </row>
    <row r="4069" spans="1:7" x14ac:dyDescent="0.25">
      <c r="A4069" t="s">
        <v>118</v>
      </c>
      <c r="B4069" s="1">
        <v>45489</v>
      </c>
      <c r="C4069">
        <v>63.44</v>
      </c>
      <c r="D4069">
        <v>63.68</v>
      </c>
      <c r="E4069">
        <v>64.34</v>
      </c>
      <c r="F4069">
        <v>0</v>
      </c>
      <c r="G4069">
        <v>0</v>
      </c>
    </row>
    <row r="4070" spans="1:7" x14ac:dyDescent="0.25">
      <c r="A4070" t="s">
        <v>118</v>
      </c>
      <c r="B4070" s="1">
        <v>45490</v>
      </c>
      <c r="C4070">
        <v>63.46</v>
      </c>
      <c r="D4070">
        <v>63.64</v>
      </c>
      <c r="E4070">
        <v>64.33</v>
      </c>
      <c r="F4070">
        <v>0</v>
      </c>
      <c r="G4070">
        <v>0</v>
      </c>
    </row>
    <row r="4071" spans="1:7" x14ac:dyDescent="0.25">
      <c r="A4071" t="s">
        <v>118</v>
      </c>
      <c r="B4071" s="1">
        <v>45491</v>
      </c>
      <c r="C4071">
        <v>63.45</v>
      </c>
      <c r="D4071">
        <v>63.63</v>
      </c>
      <c r="E4071">
        <v>64.319999999999993</v>
      </c>
      <c r="F4071">
        <v>0</v>
      </c>
      <c r="G4071">
        <v>0</v>
      </c>
    </row>
    <row r="4072" spans="1:7" x14ac:dyDescent="0.25">
      <c r="A4072" t="s">
        <v>118</v>
      </c>
      <c r="B4072" s="1">
        <v>45492</v>
      </c>
      <c r="C4072">
        <v>63.42</v>
      </c>
      <c r="D4072">
        <v>63.6</v>
      </c>
      <c r="E4072">
        <v>64.31</v>
      </c>
      <c r="F4072">
        <v>0</v>
      </c>
      <c r="G4072">
        <v>0</v>
      </c>
    </row>
    <row r="4073" spans="1:7" x14ac:dyDescent="0.25">
      <c r="A4073" t="s">
        <v>118</v>
      </c>
      <c r="B4073" s="1">
        <v>45495</v>
      </c>
      <c r="C4073">
        <v>63.41</v>
      </c>
      <c r="D4073">
        <v>63.6</v>
      </c>
      <c r="E4073">
        <v>64.290000000000006</v>
      </c>
      <c r="F4073">
        <v>0</v>
      </c>
      <c r="G4073">
        <v>0</v>
      </c>
    </row>
    <row r="4074" spans="1:7" x14ac:dyDescent="0.25">
      <c r="A4074" t="s">
        <v>118</v>
      </c>
      <c r="B4074" s="1">
        <v>45496</v>
      </c>
      <c r="C4074">
        <v>63.43</v>
      </c>
      <c r="D4074">
        <v>63.58</v>
      </c>
      <c r="E4074">
        <v>64.27</v>
      </c>
      <c r="F4074">
        <v>0</v>
      </c>
      <c r="G4074">
        <v>0</v>
      </c>
    </row>
    <row r="4075" spans="1:7" x14ac:dyDescent="0.25">
      <c r="A4075" t="s">
        <v>118</v>
      </c>
      <c r="B4075" s="1">
        <v>45497</v>
      </c>
      <c r="C4075">
        <v>63.45</v>
      </c>
      <c r="D4075">
        <v>63.56</v>
      </c>
      <c r="E4075">
        <v>64.27</v>
      </c>
      <c r="F4075">
        <v>0</v>
      </c>
      <c r="G4075">
        <v>0</v>
      </c>
    </row>
    <row r="4076" spans="1:7" x14ac:dyDescent="0.25">
      <c r="A4076" t="s">
        <v>118</v>
      </c>
      <c r="B4076" s="1">
        <v>45498</v>
      </c>
      <c r="C4076">
        <v>63.46</v>
      </c>
      <c r="D4076">
        <v>63.53</v>
      </c>
      <c r="E4076">
        <v>64.260000000000005</v>
      </c>
      <c r="F4076">
        <v>0</v>
      </c>
      <c r="G4076">
        <v>0</v>
      </c>
    </row>
    <row r="4077" spans="1:7" x14ac:dyDescent="0.25">
      <c r="A4077" t="s">
        <v>118</v>
      </c>
      <c r="B4077" s="1">
        <v>45499</v>
      </c>
      <c r="C4077">
        <v>63.48</v>
      </c>
      <c r="D4077">
        <v>63.5</v>
      </c>
      <c r="E4077">
        <v>64.25</v>
      </c>
      <c r="F4077">
        <v>0</v>
      </c>
      <c r="G4077">
        <v>0</v>
      </c>
    </row>
    <row r="4078" spans="1:7" x14ac:dyDescent="0.25">
      <c r="A4078" t="s">
        <v>118</v>
      </c>
      <c r="B4078" s="1">
        <v>45502</v>
      </c>
      <c r="C4078">
        <v>63.54</v>
      </c>
      <c r="D4078">
        <v>63.52</v>
      </c>
      <c r="E4078">
        <v>64.260000000000005</v>
      </c>
      <c r="F4078">
        <v>0</v>
      </c>
      <c r="G4078">
        <v>0</v>
      </c>
    </row>
    <row r="4079" spans="1:7" x14ac:dyDescent="0.25">
      <c r="A4079" t="s">
        <v>118</v>
      </c>
      <c r="B4079" s="1">
        <v>45503</v>
      </c>
      <c r="C4079">
        <v>63.61</v>
      </c>
      <c r="D4079">
        <v>63.55</v>
      </c>
      <c r="E4079">
        <v>64.27</v>
      </c>
      <c r="F4079">
        <v>0</v>
      </c>
      <c r="G4079">
        <v>0</v>
      </c>
    </row>
    <row r="4080" spans="1:7" x14ac:dyDescent="0.25">
      <c r="A4080" t="s">
        <v>118</v>
      </c>
      <c r="B4080" s="1">
        <v>45504</v>
      </c>
      <c r="C4080">
        <v>63.87</v>
      </c>
      <c r="D4080">
        <v>63.66</v>
      </c>
      <c r="E4080">
        <v>64.3</v>
      </c>
      <c r="F4080">
        <v>0</v>
      </c>
      <c r="G4080">
        <v>0</v>
      </c>
    </row>
    <row r="4081" spans="1:7" x14ac:dyDescent="0.25">
      <c r="A4081" t="s">
        <v>118</v>
      </c>
      <c r="B4081" s="1">
        <v>45505</v>
      </c>
      <c r="C4081">
        <v>64.05</v>
      </c>
      <c r="D4081">
        <v>63.72</v>
      </c>
      <c r="E4081">
        <v>64.33</v>
      </c>
      <c r="F4081">
        <v>0</v>
      </c>
      <c r="G4081">
        <v>0</v>
      </c>
    </row>
    <row r="4082" spans="1:7" x14ac:dyDescent="0.25">
      <c r="A4082" t="s">
        <v>118</v>
      </c>
      <c r="B4082" s="1">
        <v>45506</v>
      </c>
      <c r="C4082">
        <v>64.260000000000005</v>
      </c>
      <c r="D4082">
        <v>63.83</v>
      </c>
      <c r="E4082">
        <v>64.36</v>
      </c>
      <c r="F4082">
        <v>0</v>
      </c>
      <c r="G4082">
        <v>0</v>
      </c>
    </row>
    <row r="4083" spans="1:7" x14ac:dyDescent="0.25">
      <c r="A4083" t="s">
        <v>118</v>
      </c>
      <c r="B4083" s="1">
        <v>45509</v>
      </c>
      <c r="C4083">
        <v>64.349999999999994</v>
      </c>
      <c r="D4083">
        <v>63.89</v>
      </c>
      <c r="E4083">
        <v>64.38</v>
      </c>
      <c r="F4083">
        <v>0</v>
      </c>
      <c r="G4083">
        <v>0</v>
      </c>
    </row>
    <row r="4084" spans="1:7" x14ac:dyDescent="0.25">
      <c r="A4084" t="s">
        <v>118</v>
      </c>
      <c r="B4084" s="1">
        <v>45510</v>
      </c>
      <c r="C4084">
        <v>64.599999999999994</v>
      </c>
      <c r="D4084">
        <v>64</v>
      </c>
      <c r="E4084">
        <v>64.42</v>
      </c>
      <c r="F4084">
        <v>0</v>
      </c>
      <c r="G4084">
        <v>0</v>
      </c>
    </row>
    <row r="4085" spans="1:7" x14ac:dyDescent="0.25">
      <c r="A4085" t="s">
        <v>118</v>
      </c>
      <c r="B4085" s="1">
        <v>45511</v>
      </c>
      <c r="C4085">
        <v>64.930000000000007</v>
      </c>
      <c r="D4085">
        <v>64.150000000000006</v>
      </c>
      <c r="E4085">
        <v>64.47</v>
      </c>
      <c r="F4085">
        <v>0</v>
      </c>
      <c r="G4085">
        <v>0</v>
      </c>
    </row>
    <row r="4086" spans="1:7" x14ac:dyDescent="0.25">
      <c r="A4086" t="s">
        <v>118</v>
      </c>
      <c r="B4086" s="1">
        <v>45512</v>
      </c>
      <c r="C4086">
        <v>65.239999999999995</v>
      </c>
      <c r="D4086">
        <v>64.28</v>
      </c>
      <c r="E4086">
        <v>64.5</v>
      </c>
      <c r="F4086">
        <v>0</v>
      </c>
      <c r="G4086">
        <v>0</v>
      </c>
    </row>
    <row r="4087" spans="1:7" x14ac:dyDescent="0.25">
      <c r="A4087" t="s">
        <v>118</v>
      </c>
      <c r="B4087" s="1">
        <v>45513</v>
      </c>
      <c r="C4087">
        <v>65.569999999999993</v>
      </c>
      <c r="D4087">
        <v>64.430000000000007</v>
      </c>
      <c r="E4087">
        <v>64.540000000000006</v>
      </c>
      <c r="F4087">
        <v>0</v>
      </c>
      <c r="G4087">
        <v>0</v>
      </c>
    </row>
    <row r="4088" spans="1:7" x14ac:dyDescent="0.25">
      <c r="A4088" t="s">
        <v>118</v>
      </c>
      <c r="B4088" s="1">
        <v>45516</v>
      </c>
      <c r="C4088">
        <v>65.900000000000006</v>
      </c>
      <c r="D4088">
        <v>64.569999999999993</v>
      </c>
      <c r="E4088">
        <v>64.58</v>
      </c>
      <c r="F4088">
        <v>0</v>
      </c>
      <c r="G4088">
        <v>0</v>
      </c>
    </row>
    <row r="4089" spans="1:7" x14ac:dyDescent="0.25">
      <c r="A4089" t="s">
        <v>118</v>
      </c>
      <c r="B4089" s="1">
        <v>45517</v>
      </c>
      <c r="C4089">
        <v>66.27</v>
      </c>
      <c r="D4089">
        <v>64.72</v>
      </c>
      <c r="E4089">
        <v>64.61</v>
      </c>
      <c r="F4089">
        <v>1</v>
      </c>
      <c r="G4089">
        <v>1</v>
      </c>
    </row>
    <row r="4090" spans="1:7" x14ac:dyDescent="0.25">
      <c r="A4090" t="s">
        <v>118</v>
      </c>
      <c r="B4090" s="1">
        <v>45518</v>
      </c>
      <c r="C4090">
        <v>66.67</v>
      </c>
      <c r="D4090">
        <v>64.819999999999993</v>
      </c>
      <c r="E4090">
        <v>64.650000000000006</v>
      </c>
      <c r="F4090">
        <v>1</v>
      </c>
      <c r="G4090">
        <v>1</v>
      </c>
    </row>
    <row r="4091" spans="1:7" x14ac:dyDescent="0.25">
      <c r="A4091" t="s">
        <v>118</v>
      </c>
      <c r="B4091" s="1">
        <v>45519</v>
      </c>
      <c r="C4091">
        <v>67.05</v>
      </c>
      <c r="D4091">
        <v>64.95</v>
      </c>
      <c r="E4091">
        <v>64.69</v>
      </c>
      <c r="F4091">
        <v>1</v>
      </c>
      <c r="G4091">
        <v>1</v>
      </c>
    </row>
    <row r="4092" spans="1:7" x14ac:dyDescent="0.25">
      <c r="A4092" t="s">
        <v>118</v>
      </c>
      <c r="B4092" s="1">
        <v>45520</v>
      </c>
      <c r="C4092">
        <v>67.45</v>
      </c>
      <c r="D4092">
        <v>65.06</v>
      </c>
      <c r="E4092">
        <v>64.73</v>
      </c>
      <c r="F4092">
        <v>1</v>
      </c>
      <c r="G4092">
        <v>1</v>
      </c>
    </row>
    <row r="4093" spans="1:7" x14ac:dyDescent="0.25">
      <c r="A4093" t="s">
        <v>118</v>
      </c>
      <c r="B4093" s="1">
        <v>45523</v>
      </c>
      <c r="C4093">
        <v>67.959999999999994</v>
      </c>
      <c r="D4093">
        <v>65.23</v>
      </c>
      <c r="E4093">
        <v>64.78</v>
      </c>
      <c r="F4093">
        <v>1</v>
      </c>
      <c r="G4093">
        <v>1</v>
      </c>
    </row>
    <row r="4094" spans="1:7" x14ac:dyDescent="0.25">
      <c r="A4094" t="s">
        <v>118</v>
      </c>
      <c r="B4094" s="1">
        <v>45524</v>
      </c>
      <c r="C4094">
        <v>68.430000000000007</v>
      </c>
      <c r="D4094">
        <v>65.41</v>
      </c>
      <c r="E4094">
        <v>64.84</v>
      </c>
      <c r="F4094">
        <v>1</v>
      </c>
      <c r="G4094">
        <v>1</v>
      </c>
    </row>
    <row r="4095" spans="1:7" x14ac:dyDescent="0.25">
      <c r="A4095" t="s">
        <v>118</v>
      </c>
      <c r="B4095" s="1">
        <v>45525</v>
      </c>
      <c r="C4095">
        <v>68.89</v>
      </c>
      <c r="D4095">
        <v>65.569999999999993</v>
      </c>
      <c r="E4095">
        <v>64.89</v>
      </c>
      <c r="F4095">
        <v>1</v>
      </c>
      <c r="G4095">
        <v>1</v>
      </c>
    </row>
    <row r="4096" spans="1:7" x14ac:dyDescent="0.25">
      <c r="A4096" t="s">
        <v>118</v>
      </c>
      <c r="B4096" s="1">
        <v>45526</v>
      </c>
      <c r="C4096">
        <v>69.31</v>
      </c>
      <c r="D4096">
        <v>65.709999999999994</v>
      </c>
      <c r="E4096">
        <v>64.94</v>
      </c>
      <c r="F4096">
        <v>1</v>
      </c>
      <c r="G4096">
        <v>1</v>
      </c>
    </row>
    <row r="4097" spans="1:7" x14ac:dyDescent="0.25">
      <c r="A4097" t="s">
        <v>118</v>
      </c>
      <c r="B4097" s="1">
        <v>45527</v>
      </c>
      <c r="C4097">
        <v>69.739999999999995</v>
      </c>
      <c r="D4097">
        <v>65.87</v>
      </c>
      <c r="E4097">
        <v>65</v>
      </c>
      <c r="F4097">
        <v>1</v>
      </c>
      <c r="G4097">
        <v>1</v>
      </c>
    </row>
    <row r="4098" spans="1:7" x14ac:dyDescent="0.25">
      <c r="A4098" t="s">
        <v>118</v>
      </c>
      <c r="B4098" s="1">
        <v>45530</v>
      </c>
      <c r="C4098">
        <v>70.040000000000006</v>
      </c>
      <c r="D4098">
        <v>66.010000000000005</v>
      </c>
      <c r="E4098">
        <v>65.040000000000006</v>
      </c>
      <c r="F4098">
        <v>1</v>
      </c>
      <c r="G4098">
        <v>1</v>
      </c>
    </row>
    <row r="4099" spans="1:7" x14ac:dyDescent="0.25">
      <c r="A4099" t="s">
        <v>118</v>
      </c>
      <c r="B4099" s="1">
        <v>45531</v>
      </c>
      <c r="C4099">
        <v>70.319999999999993</v>
      </c>
      <c r="D4099">
        <v>66.16</v>
      </c>
      <c r="E4099">
        <v>65.09</v>
      </c>
      <c r="F4099">
        <v>1</v>
      </c>
      <c r="G4099">
        <v>1</v>
      </c>
    </row>
    <row r="4100" spans="1:7" x14ac:dyDescent="0.25">
      <c r="A4100" t="s">
        <v>118</v>
      </c>
      <c r="B4100" s="1">
        <v>45532</v>
      </c>
      <c r="C4100">
        <v>70.430000000000007</v>
      </c>
      <c r="D4100">
        <v>66.33</v>
      </c>
      <c r="E4100">
        <v>65.14</v>
      </c>
      <c r="F4100">
        <v>1</v>
      </c>
      <c r="G4100">
        <v>1</v>
      </c>
    </row>
    <row r="4101" spans="1:7" x14ac:dyDescent="0.25">
      <c r="A4101" t="s">
        <v>118</v>
      </c>
      <c r="B4101" s="1">
        <v>45533</v>
      </c>
      <c r="C4101">
        <v>70.58</v>
      </c>
      <c r="D4101">
        <v>66.47</v>
      </c>
      <c r="E4101">
        <v>65.180000000000007</v>
      </c>
      <c r="F4101">
        <v>1</v>
      </c>
      <c r="G4101">
        <v>1</v>
      </c>
    </row>
    <row r="4102" spans="1:7" x14ac:dyDescent="0.25">
      <c r="A4102" t="s">
        <v>118</v>
      </c>
      <c r="B4102" s="1">
        <v>45534</v>
      </c>
      <c r="C4102">
        <v>70.69</v>
      </c>
      <c r="D4102">
        <v>66.62</v>
      </c>
      <c r="E4102">
        <v>65.22</v>
      </c>
      <c r="F4102">
        <v>1</v>
      </c>
      <c r="G4102">
        <v>1</v>
      </c>
    </row>
    <row r="4103" spans="1:7" x14ac:dyDescent="0.25">
      <c r="A4103" t="s">
        <v>118</v>
      </c>
      <c r="B4103" s="1">
        <v>45539</v>
      </c>
      <c r="C4103">
        <v>70.930000000000007</v>
      </c>
      <c r="D4103">
        <v>66.790000000000006</v>
      </c>
      <c r="E4103">
        <v>65.27</v>
      </c>
      <c r="F4103">
        <v>1</v>
      </c>
      <c r="G4103">
        <v>1</v>
      </c>
    </row>
    <row r="4104" spans="1:7" x14ac:dyDescent="0.25">
      <c r="A4104" t="s">
        <v>118</v>
      </c>
      <c r="B4104" s="1">
        <v>45540</v>
      </c>
      <c r="C4104">
        <v>71.03</v>
      </c>
      <c r="D4104">
        <v>66.97</v>
      </c>
      <c r="E4104">
        <v>65.319999999999993</v>
      </c>
      <c r="F4104">
        <v>1</v>
      </c>
      <c r="G4104">
        <v>1</v>
      </c>
    </row>
    <row r="4105" spans="1:7" x14ac:dyDescent="0.25">
      <c r="A4105" t="s">
        <v>118</v>
      </c>
      <c r="B4105" s="1">
        <v>45541</v>
      </c>
      <c r="C4105">
        <v>71.099999999999994</v>
      </c>
      <c r="D4105">
        <v>67.16</v>
      </c>
      <c r="E4105">
        <v>65.38</v>
      </c>
      <c r="F4105">
        <v>1</v>
      </c>
      <c r="G4105">
        <v>1</v>
      </c>
    </row>
    <row r="4106" spans="1:7" x14ac:dyDescent="0.25">
      <c r="A4106" t="s">
        <v>118</v>
      </c>
      <c r="B4106" s="1">
        <v>45544</v>
      </c>
      <c r="C4106">
        <v>71.2</v>
      </c>
      <c r="D4106">
        <v>67.34</v>
      </c>
      <c r="E4106">
        <v>65.44</v>
      </c>
      <c r="F4106">
        <v>1</v>
      </c>
      <c r="G4106">
        <v>1</v>
      </c>
    </row>
    <row r="4107" spans="1:7" x14ac:dyDescent="0.25">
      <c r="A4107" t="s">
        <v>118</v>
      </c>
      <c r="B4107" s="1">
        <v>45545</v>
      </c>
      <c r="C4107">
        <v>71.28</v>
      </c>
      <c r="D4107">
        <v>67.52</v>
      </c>
      <c r="E4107">
        <v>65.489999999999995</v>
      </c>
      <c r="F4107">
        <v>1</v>
      </c>
      <c r="G4107">
        <v>1</v>
      </c>
    </row>
    <row r="4108" spans="1:7" x14ac:dyDescent="0.25">
      <c r="A4108" t="s">
        <v>118</v>
      </c>
      <c r="B4108" s="1">
        <v>45546</v>
      </c>
      <c r="C4108">
        <v>71.36</v>
      </c>
      <c r="D4108">
        <v>67.69</v>
      </c>
      <c r="E4108">
        <v>65.55</v>
      </c>
      <c r="F4108">
        <v>1</v>
      </c>
      <c r="G4108">
        <v>1</v>
      </c>
    </row>
    <row r="4109" spans="1:7" x14ac:dyDescent="0.25">
      <c r="A4109" t="s">
        <v>118</v>
      </c>
      <c r="B4109" s="1">
        <v>45547</v>
      </c>
      <c r="C4109">
        <v>71.400000000000006</v>
      </c>
      <c r="D4109">
        <v>67.849999999999994</v>
      </c>
      <c r="E4109">
        <v>65.599999999999994</v>
      </c>
      <c r="F4109">
        <v>1</v>
      </c>
      <c r="G4109">
        <v>1</v>
      </c>
    </row>
    <row r="4110" spans="1:7" x14ac:dyDescent="0.25">
      <c r="A4110" t="s">
        <v>118</v>
      </c>
      <c r="B4110" s="1">
        <v>45548</v>
      </c>
      <c r="C4110">
        <v>71.349999999999994</v>
      </c>
      <c r="D4110">
        <v>67.98</v>
      </c>
      <c r="E4110">
        <v>65.64</v>
      </c>
      <c r="F4110">
        <v>1</v>
      </c>
      <c r="G4110">
        <v>1</v>
      </c>
    </row>
    <row r="4111" spans="1:7" x14ac:dyDescent="0.25">
      <c r="A4111" t="s">
        <v>118</v>
      </c>
      <c r="B4111" s="1">
        <v>45551</v>
      </c>
      <c r="C4111">
        <v>71.25</v>
      </c>
      <c r="D4111">
        <v>68.08</v>
      </c>
      <c r="E4111">
        <v>65.680000000000007</v>
      </c>
      <c r="F4111">
        <v>1</v>
      </c>
      <c r="G4111">
        <v>1</v>
      </c>
    </row>
    <row r="4112" spans="1:7" x14ac:dyDescent="0.25">
      <c r="A4112" t="s">
        <v>118</v>
      </c>
      <c r="B4112" s="1">
        <v>45552</v>
      </c>
      <c r="C4112">
        <v>71.239999999999995</v>
      </c>
      <c r="D4112">
        <v>68.2</v>
      </c>
      <c r="E4112">
        <v>65.72</v>
      </c>
      <c r="F4112">
        <v>1</v>
      </c>
      <c r="G4112">
        <v>1</v>
      </c>
    </row>
    <row r="4113" spans="1:7" x14ac:dyDescent="0.25">
      <c r="A4113" t="s">
        <v>118</v>
      </c>
      <c r="B4113" s="1">
        <v>45553</v>
      </c>
      <c r="C4113">
        <v>71.11</v>
      </c>
      <c r="D4113">
        <v>68.31</v>
      </c>
      <c r="E4113">
        <v>65.760000000000005</v>
      </c>
      <c r="F4113">
        <v>1</v>
      </c>
      <c r="G4113">
        <v>1</v>
      </c>
    </row>
    <row r="4114" spans="1:7" x14ac:dyDescent="0.25">
      <c r="A4114" t="s">
        <v>118</v>
      </c>
      <c r="B4114" s="1">
        <v>45554</v>
      </c>
      <c r="C4114">
        <v>71</v>
      </c>
      <c r="D4114">
        <v>68.42</v>
      </c>
      <c r="E4114">
        <v>65.8</v>
      </c>
      <c r="F4114">
        <v>1</v>
      </c>
      <c r="G4114">
        <v>1</v>
      </c>
    </row>
    <row r="4115" spans="1:7" x14ac:dyDescent="0.25">
      <c r="A4115" t="s">
        <v>118</v>
      </c>
      <c r="B4115" s="1">
        <v>45555</v>
      </c>
      <c r="C4115">
        <v>70.87</v>
      </c>
      <c r="D4115">
        <v>68.540000000000006</v>
      </c>
      <c r="E4115">
        <v>65.84</v>
      </c>
      <c r="F4115">
        <v>1</v>
      </c>
      <c r="G4115">
        <v>1</v>
      </c>
    </row>
    <row r="4116" spans="1:7" x14ac:dyDescent="0.25">
      <c r="A4116" t="s">
        <v>118</v>
      </c>
      <c r="B4116" s="1">
        <v>45558</v>
      </c>
      <c r="C4116">
        <v>70.81</v>
      </c>
      <c r="D4116">
        <v>68.66</v>
      </c>
      <c r="E4116">
        <v>65.86</v>
      </c>
      <c r="F4116">
        <v>1</v>
      </c>
      <c r="G4116">
        <v>1</v>
      </c>
    </row>
    <row r="4117" spans="1:7" x14ac:dyDescent="0.25">
      <c r="A4117" t="s">
        <v>118</v>
      </c>
      <c r="B4117" s="1">
        <v>45559</v>
      </c>
      <c r="C4117">
        <v>70.709999999999994</v>
      </c>
      <c r="D4117">
        <v>68.790000000000006</v>
      </c>
      <c r="E4117">
        <v>65.87</v>
      </c>
      <c r="F4117">
        <v>1</v>
      </c>
      <c r="G4117">
        <v>1</v>
      </c>
    </row>
    <row r="4118" spans="1:7" x14ac:dyDescent="0.25">
      <c r="A4118" t="s">
        <v>118</v>
      </c>
      <c r="B4118" s="1">
        <v>45560</v>
      </c>
      <c r="C4118">
        <v>70.64</v>
      </c>
      <c r="D4118">
        <v>68.900000000000006</v>
      </c>
      <c r="E4118">
        <v>65.88</v>
      </c>
      <c r="F4118">
        <v>1</v>
      </c>
      <c r="G4118">
        <v>1</v>
      </c>
    </row>
    <row r="4119" spans="1:7" x14ac:dyDescent="0.25">
      <c r="A4119" t="s">
        <v>118</v>
      </c>
      <c r="B4119" s="1">
        <v>45561</v>
      </c>
      <c r="C4119">
        <v>70.62</v>
      </c>
      <c r="D4119">
        <v>69.03</v>
      </c>
      <c r="E4119">
        <v>65.900000000000006</v>
      </c>
      <c r="F4119">
        <v>1</v>
      </c>
      <c r="G4119">
        <v>1</v>
      </c>
    </row>
    <row r="4120" spans="1:7" x14ac:dyDescent="0.25">
      <c r="A4120" t="s">
        <v>118</v>
      </c>
      <c r="B4120" s="1">
        <v>45562</v>
      </c>
      <c r="C4120">
        <v>70.599999999999994</v>
      </c>
      <c r="D4120">
        <v>69.180000000000007</v>
      </c>
      <c r="E4120">
        <v>65.92</v>
      </c>
      <c r="F4120">
        <v>1</v>
      </c>
      <c r="G4120">
        <v>1</v>
      </c>
    </row>
    <row r="4121" spans="1:7" x14ac:dyDescent="0.25">
      <c r="A4121" t="s">
        <v>118</v>
      </c>
      <c r="B4121" s="1">
        <v>45565</v>
      </c>
      <c r="C4121">
        <v>70.56</v>
      </c>
      <c r="D4121">
        <v>69.31</v>
      </c>
      <c r="E4121">
        <v>65.930000000000007</v>
      </c>
      <c r="F4121">
        <v>1</v>
      </c>
      <c r="G4121">
        <v>1</v>
      </c>
    </row>
    <row r="4122" spans="1:7" x14ac:dyDescent="0.25">
      <c r="A4122" t="s">
        <v>118</v>
      </c>
      <c r="B4122" s="1">
        <v>45566</v>
      </c>
      <c r="C4122">
        <v>70.489999999999995</v>
      </c>
      <c r="D4122">
        <v>69.45</v>
      </c>
      <c r="E4122">
        <v>65.95</v>
      </c>
      <c r="F4122">
        <v>1</v>
      </c>
      <c r="G4122">
        <v>1</v>
      </c>
    </row>
    <row r="4123" spans="1:7" x14ac:dyDescent="0.25">
      <c r="A4123" t="s">
        <v>118</v>
      </c>
      <c r="B4123" s="1">
        <v>45567</v>
      </c>
      <c r="C4123">
        <v>70.41</v>
      </c>
      <c r="D4123">
        <v>69.59</v>
      </c>
      <c r="E4123">
        <v>65.959999999999994</v>
      </c>
      <c r="F4123">
        <v>1</v>
      </c>
      <c r="G4123">
        <v>1</v>
      </c>
    </row>
    <row r="4124" spans="1:7" x14ac:dyDescent="0.25">
      <c r="A4124" t="s">
        <v>118</v>
      </c>
      <c r="B4124" s="1">
        <v>45568</v>
      </c>
      <c r="C4124">
        <v>70.31</v>
      </c>
      <c r="D4124">
        <v>69.72</v>
      </c>
      <c r="E4124">
        <v>65.97</v>
      </c>
      <c r="F4124">
        <v>1</v>
      </c>
      <c r="G4124">
        <v>1</v>
      </c>
    </row>
    <row r="4125" spans="1:7" x14ac:dyDescent="0.25">
      <c r="A4125" t="s">
        <v>118</v>
      </c>
      <c r="B4125" s="1">
        <v>45569</v>
      </c>
      <c r="C4125">
        <v>70.099999999999994</v>
      </c>
      <c r="D4125">
        <v>69.819999999999993</v>
      </c>
      <c r="E4125">
        <v>65.97</v>
      </c>
      <c r="F4125">
        <v>1</v>
      </c>
      <c r="G4125">
        <v>1</v>
      </c>
    </row>
    <row r="4126" spans="1:7" x14ac:dyDescent="0.25">
      <c r="A4126" t="s">
        <v>118</v>
      </c>
      <c r="B4126" s="1">
        <v>45572</v>
      </c>
      <c r="C4126">
        <v>69.84</v>
      </c>
      <c r="D4126">
        <v>69.89</v>
      </c>
      <c r="E4126">
        <v>65.959999999999994</v>
      </c>
      <c r="F4126">
        <v>0</v>
      </c>
      <c r="G4126">
        <v>1</v>
      </c>
    </row>
    <row r="4127" spans="1:7" x14ac:dyDescent="0.25">
      <c r="A4127" t="s">
        <v>118</v>
      </c>
      <c r="B4127" s="1">
        <v>45573</v>
      </c>
      <c r="C4127">
        <v>69.63</v>
      </c>
      <c r="D4127">
        <v>69.98</v>
      </c>
      <c r="E4127">
        <v>65.959999999999994</v>
      </c>
      <c r="F4127">
        <v>0</v>
      </c>
      <c r="G4127">
        <v>1</v>
      </c>
    </row>
    <row r="4128" spans="1:7" x14ac:dyDescent="0.25">
      <c r="A4128" t="s">
        <v>118</v>
      </c>
      <c r="B4128" s="1">
        <v>45574</v>
      </c>
      <c r="C4128">
        <v>69.42</v>
      </c>
      <c r="D4128">
        <v>70.040000000000006</v>
      </c>
      <c r="E4128">
        <v>65.94</v>
      </c>
      <c r="F4128">
        <v>0</v>
      </c>
      <c r="G4128">
        <v>1</v>
      </c>
    </row>
    <row r="4129" spans="1:7" x14ac:dyDescent="0.25">
      <c r="A4129" t="s">
        <v>118</v>
      </c>
      <c r="B4129" s="1">
        <v>45575</v>
      </c>
      <c r="C4129">
        <v>69.2</v>
      </c>
      <c r="D4129">
        <v>70.09</v>
      </c>
      <c r="E4129">
        <v>65.94</v>
      </c>
      <c r="F4129">
        <v>0</v>
      </c>
      <c r="G4129">
        <v>1</v>
      </c>
    </row>
    <row r="4130" spans="1:7" x14ac:dyDescent="0.25">
      <c r="A4130" t="s">
        <v>118</v>
      </c>
      <c r="B4130" s="1">
        <v>45576</v>
      </c>
      <c r="C4130">
        <v>69.06</v>
      </c>
      <c r="D4130">
        <v>70.06</v>
      </c>
      <c r="E4130">
        <v>65.930000000000007</v>
      </c>
      <c r="F4130">
        <v>0</v>
      </c>
      <c r="G4130">
        <v>1</v>
      </c>
    </row>
    <row r="4131" spans="1:7" x14ac:dyDescent="0.25">
      <c r="A4131" t="s">
        <v>118</v>
      </c>
      <c r="B4131" s="1">
        <v>45579</v>
      </c>
      <c r="C4131">
        <v>68.95</v>
      </c>
      <c r="D4131">
        <v>70.040000000000006</v>
      </c>
      <c r="E4131">
        <v>65.930000000000007</v>
      </c>
      <c r="F4131">
        <v>0</v>
      </c>
      <c r="G4131">
        <v>1</v>
      </c>
    </row>
    <row r="4132" spans="1:7" x14ac:dyDescent="0.25">
      <c r="A4132" t="s">
        <v>118</v>
      </c>
      <c r="B4132" s="1">
        <v>45580</v>
      </c>
      <c r="C4132">
        <v>68.739999999999995</v>
      </c>
      <c r="D4132">
        <v>70</v>
      </c>
      <c r="E4132">
        <v>65.930000000000007</v>
      </c>
      <c r="F4132">
        <v>0</v>
      </c>
      <c r="G4132">
        <v>1</v>
      </c>
    </row>
    <row r="4133" spans="1:7" x14ac:dyDescent="0.25">
      <c r="A4133" t="s">
        <v>118</v>
      </c>
      <c r="B4133" s="1">
        <v>45581</v>
      </c>
      <c r="C4133">
        <v>68.58</v>
      </c>
      <c r="D4133">
        <v>70</v>
      </c>
      <c r="E4133">
        <v>65.94</v>
      </c>
      <c r="F4133">
        <v>0</v>
      </c>
      <c r="G4133">
        <v>1</v>
      </c>
    </row>
    <row r="4134" spans="1:7" x14ac:dyDescent="0.25">
      <c r="A4134" t="s">
        <v>118</v>
      </c>
      <c r="B4134" s="1">
        <v>45582</v>
      </c>
      <c r="C4134">
        <v>68.42</v>
      </c>
      <c r="D4134">
        <v>69.95</v>
      </c>
      <c r="E4134">
        <v>65.94</v>
      </c>
      <c r="F4134">
        <v>0</v>
      </c>
      <c r="G4134">
        <v>1</v>
      </c>
    </row>
    <row r="4135" spans="1:7" x14ac:dyDescent="0.25">
      <c r="A4135" t="s">
        <v>118</v>
      </c>
      <c r="B4135" s="1">
        <v>45583</v>
      </c>
      <c r="C4135">
        <v>68.27</v>
      </c>
      <c r="D4135">
        <v>69.87</v>
      </c>
      <c r="E4135">
        <v>65.94</v>
      </c>
      <c r="F4135">
        <v>0</v>
      </c>
      <c r="G4135">
        <v>1</v>
      </c>
    </row>
    <row r="4136" spans="1:7" x14ac:dyDescent="0.25">
      <c r="A4136" t="s">
        <v>118</v>
      </c>
      <c r="B4136" s="1">
        <v>45586</v>
      </c>
      <c r="C4136">
        <v>68.12</v>
      </c>
      <c r="D4136">
        <v>69.819999999999993</v>
      </c>
      <c r="E4136">
        <v>65.94</v>
      </c>
      <c r="F4136">
        <v>0</v>
      </c>
      <c r="G4136">
        <v>1</v>
      </c>
    </row>
    <row r="4137" spans="1:7" x14ac:dyDescent="0.25">
      <c r="A4137" t="s">
        <v>118</v>
      </c>
      <c r="B4137" s="1">
        <v>45587</v>
      </c>
      <c r="C4137">
        <v>67.97</v>
      </c>
      <c r="D4137">
        <v>69.75</v>
      </c>
      <c r="E4137">
        <v>65.95</v>
      </c>
      <c r="F4137">
        <v>0</v>
      </c>
      <c r="G4137">
        <v>1</v>
      </c>
    </row>
    <row r="4138" spans="1:7" x14ac:dyDescent="0.25">
      <c r="A4138" t="s">
        <v>118</v>
      </c>
      <c r="B4138" s="1">
        <v>45588</v>
      </c>
      <c r="C4138">
        <v>67.849999999999994</v>
      </c>
      <c r="D4138">
        <v>69.680000000000007</v>
      </c>
      <c r="E4138">
        <v>65.97</v>
      </c>
      <c r="F4138">
        <v>0</v>
      </c>
      <c r="G4138">
        <v>1</v>
      </c>
    </row>
    <row r="4139" spans="1:7" x14ac:dyDescent="0.25">
      <c r="A4139" t="s">
        <v>118</v>
      </c>
      <c r="B4139" s="1">
        <v>45589</v>
      </c>
      <c r="C4139">
        <v>67.739999999999995</v>
      </c>
      <c r="D4139">
        <v>69.62</v>
      </c>
      <c r="E4139">
        <v>65.98</v>
      </c>
      <c r="F4139">
        <v>0</v>
      </c>
      <c r="G4139">
        <v>1</v>
      </c>
    </row>
    <row r="4140" spans="1:7" x14ac:dyDescent="0.25">
      <c r="A4140" t="s">
        <v>118</v>
      </c>
      <c r="B4140" s="1">
        <v>45590</v>
      </c>
      <c r="C4140">
        <v>67.59</v>
      </c>
      <c r="D4140">
        <v>69.55</v>
      </c>
      <c r="E4140">
        <v>66</v>
      </c>
      <c r="F4140">
        <v>0</v>
      </c>
      <c r="G4140">
        <v>1</v>
      </c>
    </row>
    <row r="4141" spans="1:7" x14ac:dyDescent="0.25">
      <c r="A4141" t="s">
        <v>118</v>
      </c>
      <c r="B4141" s="1">
        <v>45593</v>
      </c>
      <c r="C4141">
        <v>67.45</v>
      </c>
      <c r="D4141">
        <v>69.47</v>
      </c>
      <c r="E4141">
        <v>66.010000000000005</v>
      </c>
      <c r="F4141">
        <v>0</v>
      </c>
      <c r="G4141">
        <v>1</v>
      </c>
    </row>
    <row r="4142" spans="1:7" x14ac:dyDescent="0.25">
      <c r="A4142" t="s">
        <v>118</v>
      </c>
      <c r="B4142" s="1">
        <v>45594</v>
      </c>
      <c r="C4142">
        <v>67.290000000000006</v>
      </c>
      <c r="D4142">
        <v>69.39</v>
      </c>
      <c r="E4142">
        <v>66.02</v>
      </c>
      <c r="F4142">
        <v>0</v>
      </c>
      <c r="G4142">
        <v>1</v>
      </c>
    </row>
    <row r="4143" spans="1:7" x14ac:dyDescent="0.25">
      <c r="A4143" t="s">
        <v>118</v>
      </c>
      <c r="B4143" s="1">
        <v>45595</v>
      </c>
      <c r="C4143">
        <v>67.11</v>
      </c>
      <c r="D4143">
        <v>69.239999999999995</v>
      </c>
      <c r="E4143">
        <v>66.03</v>
      </c>
      <c r="F4143">
        <v>0</v>
      </c>
      <c r="G4143">
        <v>1</v>
      </c>
    </row>
    <row r="4144" spans="1:7" x14ac:dyDescent="0.25">
      <c r="A4144" t="s">
        <v>118</v>
      </c>
      <c r="B4144" s="1">
        <v>45596</v>
      </c>
      <c r="C4144">
        <v>66.900000000000006</v>
      </c>
      <c r="D4144">
        <v>69.11</v>
      </c>
      <c r="E4144">
        <v>66.03</v>
      </c>
      <c r="F4144">
        <v>0</v>
      </c>
      <c r="G4144">
        <v>1</v>
      </c>
    </row>
    <row r="4145" spans="1:7" x14ac:dyDescent="0.25">
      <c r="A4145" t="s">
        <v>118</v>
      </c>
      <c r="B4145" s="1">
        <v>45597</v>
      </c>
      <c r="C4145">
        <v>66.760000000000005</v>
      </c>
      <c r="D4145">
        <v>68.97</v>
      </c>
      <c r="E4145">
        <v>66.03</v>
      </c>
      <c r="F4145">
        <v>0</v>
      </c>
      <c r="G4145">
        <v>1</v>
      </c>
    </row>
    <row r="4146" spans="1:7" x14ac:dyDescent="0.25">
      <c r="A4146" t="s">
        <v>118</v>
      </c>
      <c r="B4146" s="1">
        <v>45600</v>
      </c>
      <c r="C4146">
        <v>66.69</v>
      </c>
      <c r="D4146">
        <v>68.849999999999994</v>
      </c>
      <c r="E4146">
        <v>66.040000000000006</v>
      </c>
      <c r="F4146">
        <v>0</v>
      </c>
      <c r="G4146">
        <v>1</v>
      </c>
    </row>
    <row r="4147" spans="1:7" x14ac:dyDescent="0.25">
      <c r="A4147" t="s">
        <v>118</v>
      </c>
      <c r="B4147" s="1">
        <v>45601</v>
      </c>
      <c r="C4147">
        <v>66.56</v>
      </c>
      <c r="D4147">
        <v>68.709999999999994</v>
      </c>
      <c r="E4147">
        <v>66.040000000000006</v>
      </c>
      <c r="F4147">
        <v>0</v>
      </c>
      <c r="G4147">
        <v>1</v>
      </c>
    </row>
    <row r="4148" spans="1:7" x14ac:dyDescent="0.25">
      <c r="A4148" t="s">
        <v>118</v>
      </c>
      <c r="B4148" s="1">
        <v>45602</v>
      </c>
      <c r="C4148">
        <v>66.459999999999994</v>
      </c>
      <c r="D4148">
        <v>68.61</v>
      </c>
      <c r="E4148">
        <v>66.05</v>
      </c>
      <c r="F4148">
        <v>0</v>
      </c>
      <c r="G4148">
        <v>1</v>
      </c>
    </row>
    <row r="4149" spans="1:7" x14ac:dyDescent="0.25">
      <c r="A4149" t="s">
        <v>118</v>
      </c>
      <c r="B4149" s="1">
        <v>45603</v>
      </c>
      <c r="C4149">
        <v>66.37</v>
      </c>
      <c r="D4149">
        <v>68.510000000000005</v>
      </c>
      <c r="E4149">
        <v>66.06</v>
      </c>
      <c r="F4149">
        <v>0</v>
      </c>
      <c r="G4149">
        <v>1</v>
      </c>
    </row>
    <row r="4150" spans="1:7" x14ac:dyDescent="0.25">
      <c r="A4150" t="s">
        <v>118</v>
      </c>
      <c r="B4150" s="1">
        <v>45604</v>
      </c>
      <c r="C4150">
        <v>66.27</v>
      </c>
      <c r="D4150">
        <v>68.39</v>
      </c>
      <c r="E4150">
        <v>66.05</v>
      </c>
      <c r="F4150">
        <v>0</v>
      </c>
      <c r="G4150">
        <v>1</v>
      </c>
    </row>
    <row r="4151" spans="1:7" x14ac:dyDescent="0.25">
      <c r="A4151" t="s">
        <v>118</v>
      </c>
      <c r="B4151" s="1">
        <v>45607</v>
      </c>
      <c r="C4151">
        <v>66.17</v>
      </c>
      <c r="D4151">
        <v>68.28</v>
      </c>
      <c r="E4151">
        <v>66.05</v>
      </c>
      <c r="F4151">
        <v>0</v>
      </c>
      <c r="G4151">
        <v>1</v>
      </c>
    </row>
    <row r="4152" spans="1:7" x14ac:dyDescent="0.25">
      <c r="A4152" t="s">
        <v>118</v>
      </c>
      <c r="B4152" s="1">
        <v>45608</v>
      </c>
      <c r="C4152">
        <v>66.069999999999993</v>
      </c>
      <c r="D4152">
        <v>68.150000000000006</v>
      </c>
      <c r="E4152">
        <v>66.05</v>
      </c>
      <c r="F4152">
        <v>0</v>
      </c>
      <c r="G4152">
        <v>1</v>
      </c>
    </row>
    <row r="4153" spans="1:7" x14ac:dyDescent="0.25">
      <c r="A4153" t="s">
        <v>118</v>
      </c>
      <c r="B4153" s="1">
        <v>45609</v>
      </c>
      <c r="C4153">
        <v>65.95</v>
      </c>
      <c r="D4153">
        <v>68.010000000000005</v>
      </c>
      <c r="E4153">
        <v>66.05</v>
      </c>
      <c r="F4153">
        <v>0</v>
      </c>
      <c r="G4153">
        <v>1</v>
      </c>
    </row>
    <row r="4154" spans="1:7" x14ac:dyDescent="0.25">
      <c r="A4154" t="s">
        <v>118</v>
      </c>
      <c r="B4154" s="1">
        <v>45610</v>
      </c>
      <c r="C4154">
        <v>65.819999999999993</v>
      </c>
      <c r="D4154">
        <v>67.87</v>
      </c>
      <c r="E4154">
        <v>66.06</v>
      </c>
      <c r="F4154">
        <v>0</v>
      </c>
      <c r="G4154">
        <v>1</v>
      </c>
    </row>
    <row r="4155" spans="1:7" x14ac:dyDescent="0.25">
      <c r="A4155" t="s">
        <v>118</v>
      </c>
      <c r="B4155" s="1">
        <v>45611</v>
      </c>
      <c r="C4155">
        <v>65.64</v>
      </c>
      <c r="D4155">
        <v>67.69</v>
      </c>
      <c r="E4155">
        <v>66.05</v>
      </c>
      <c r="F4155">
        <v>0</v>
      </c>
      <c r="G4155">
        <v>1</v>
      </c>
    </row>
    <row r="4156" spans="1:7" x14ac:dyDescent="0.25">
      <c r="A4156" t="s">
        <v>118</v>
      </c>
      <c r="B4156" s="1">
        <v>45614</v>
      </c>
      <c r="C4156">
        <v>65.430000000000007</v>
      </c>
      <c r="D4156">
        <v>67.510000000000005</v>
      </c>
      <c r="E4156">
        <v>66.040000000000006</v>
      </c>
      <c r="F4156">
        <v>0</v>
      </c>
      <c r="G4156">
        <v>1</v>
      </c>
    </row>
    <row r="4157" spans="1:7" x14ac:dyDescent="0.25">
      <c r="A4157" t="s">
        <v>118</v>
      </c>
      <c r="B4157" s="1">
        <v>45615</v>
      </c>
      <c r="C4157">
        <v>65.22</v>
      </c>
      <c r="D4157">
        <v>67.319999999999993</v>
      </c>
      <c r="E4157">
        <v>66.05</v>
      </c>
      <c r="F4157">
        <v>0</v>
      </c>
      <c r="G4157">
        <v>1</v>
      </c>
    </row>
    <row r="4158" spans="1:7" x14ac:dyDescent="0.25">
      <c r="A4158" t="s">
        <v>118</v>
      </c>
      <c r="B4158" s="1">
        <v>45616</v>
      </c>
      <c r="C4158">
        <v>65.040000000000006</v>
      </c>
      <c r="D4158">
        <v>67.150000000000006</v>
      </c>
      <c r="E4158">
        <v>66.06</v>
      </c>
      <c r="F4158">
        <v>0</v>
      </c>
      <c r="G4158">
        <v>1</v>
      </c>
    </row>
    <row r="4159" spans="1:7" x14ac:dyDescent="0.25">
      <c r="A4159" t="s">
        <v>118</v>
      </c>
      <c r="B4159" s="1">
        <v>45617</v>
      </c>
      <c r="C4159">
        <v>64.81</v>
      </c>
      <c r="D4159">
        <v>66.989999999999995</v>
      </c>
      <c r="E4159">
        <v>66.069999999999993</v>
      </c>
      <c r="F4159">
        <v>0</v>
      </c>
      <c r="G4159">
        <v>1</v>
      </c>
    </row>
    <row r="4160" spans="1:7" x14ac:dyDescent="0.25">
      <c r="A4160" t="s">
        <v>118</v>
      </c>
      <c r="B4160" s="1">
        <v>45618</v>
      </c>
      <c r="C4160">
        <v>64.63</v>
      </c>
      <c r="D4160">
        <v>66.87</v>
      </c>
      <c r="E4160">
        <v>66.08</v>
      </c>
      <c r="F4160">
        <v>0</v>
      </c>
      <c r="G4160">
        <v>1</v>
      </c>
    </row>
    <row r="4161" spans="1:7" x14ac:dyDescent="0.25">
      <c r="A4161" t="s">
        <v>118</v>
      </c>
      <c r="B4161" s="1">
        <v>45621</v>
      </c>
      <c r="C4161">
        <v>64.489999999999995</v>
      </c>
      <c r="D4161">
        <v>66.760000000000005</v>
      </c>
      <c r="E4161">
        <v>66.099999999999994</v>
      </c>
      <c r="F4161">
        <v>0</v>
      </c>
      <c r="G4161">
        <v>1</v>
      </c>
    </row>
    <row r="4162" spans="1:7" x14ac:dyDescent="0.25">
      <c r="A4162" t="s">
        <v>118</v>
      </c>
      <c r="B4162" s="1">
        <v>45622</v>
      </c>
      <c r="C4162">
        <v>64.38</v>
      </c>
      <c r="D4162">
        <v>66.64</v>
      </c>
      <c r="E4162">
        <v>66.12</v>
      </c>
      <c r="F4162">
        <v>0</v>
      </c>
      <c r="G4162">
        <v>1</v>
      </c>
    </row>
    <row r="4163" spans="1:7" x14ac:dyDescent="0.25">
      <c r="A4163" t="s">
        <v>118</v>
      </c>
      <c r="B4163" s="1">
        <v>45623</v>
      </c>
      <c r="C4163">
        <v>64.290000000000006</v>
      </c>
      <c r="D4163">
        <v>66.52</v>
      </c>
      <c r="E4163">
        <v>66.14</v>
      </c>
      <c r="F4163">
        <v>0</v>
      </c>
      <c r="G4163">
        <v>1</v>
      </c>
    </row>
    <row r="4164" spans="1:7" x14ac:dyDescent="0.25">
      <c r="A4164" t="s">
        <v>118</v>
      </c>
      <c r="B4164" s="1">
        <v>45624</v>
      </c>
      <c r="C4164">
        <v>64.209999999999994</v>
      </c>
      <c r="D4164">
        <v>66.39</v>
      </c>
      <c r="E4164">
        <v>66.150000000000006</v>
      </c>
      <c r="F4164">
        <v>0</v>
      </c>
      <c r="G4164">
        <v>1</v>
      </c>
    </row>
    <row r="4165" spans="1:7" x14ac:dyDescent="0.25">
      <c r="A4165" t="s">
        <v>118</v>
      </c>
      <c r="B4165" s="1">
        <v>45625</v>
      </c>
      <c r="C4165">
        <v>64.150000000000006</v>
      </c>
      <c r="D4165">
        <v>66.28</v>
      </c>
      <c r="E4165">
        <v>66.17</v>
      </c>
      <c r="F4165">
        <v>0</v>
      </c>
      <c r="G4165">
        <v>1</v>
      </c>
    </row>
    <row r="4166" spans="1:7" x14ac:dyDescent="0.25">
      <c r="A4166" t="s">
        <v>118</v>
      </c>
      <c r="B4166" s="1">
        <v>45628</v>
      </c>
      <c r="C4166">
        <v>64.099999999999994</v>
      </c>
      <c r="D4166">
        <v>66.16</v>
      </c>
      <c r="E4166">
        <v>66.180000000000007</v>
      </c>
      <c r="F4166">
        <v>0</v>
      </c>
      <c r="G4166">
        <v>0</v>
      </c>
    </row>
    <row r="4167" spans="1:7" x14ac:dyDescent="0.25">
      <c r="A4167" t="s">
        <v>118</v>
      </c>
      <c r="B4167" s="1">
        <v>45629</v>
      </c>
      <c r="C4167">
        <v>64.02</v>
      </c>
      <c r="D4167">
        <v>66.040000000000006</v>
      </c>
      <c r="E4167">
        <v>66.180000000000007</v>
      </c>
      <c r="F4167">
        <v>0</v>
      </c>
      <c r="G4167">
        <v>0</v>
      </c>
    </row>
    <row r="4168" spans="1:7" x14ac:dyDescent="0.25">
      <c r="A4168" t="s">
        <v>118</v>
      </c>
      <c r="B4168" s="1">
        <v>45630</v>
      </c>
      <c r="C4168">
        <v>63.9</v>
      </c>
      <c r="D4168">
        <v>65.91</v>
      </c>
      <c r="E4168">
        <v>66.180000000000007</v>
      </c>
      <c r="F4168">
        <v>0</v>
      </c>
      <c r="G4168">
        <v>0</v>
      </c>
    </row>
    <row r="4169" spans="1:7" x14ac:dyDescent="0.25">
      <c r="A4169" t="s">
        <v>118</v>
      </c>
      <c r="B4169" s="1">
        <v>45631</v>
      </c>
      <c r="C4169">
        <v>63.82</v>
      </c>
      <c r="D4169">
        <v>65.78</v>
      </c>
      <c r="E4169">
        <v>66.17</v>
      </c>
      <c r="F4169">
        <v>0</v>
      </c>
      <c r="G4169">
        <v>0</v>
      </c>
    </row>
    <row r="4170" spans="1:7" x14ac:dyDescent="0.25">
      <c r="A4170" t="s">
        <v>118</v>
      </c>
      <c r="B4170" s="1">
        <v>45632</v>
      </c>
      <c r="C4170">
        <v>63.74</v>
      </c>
      <c r="D4170">
        <v>65.650000000000006</v>
      </c>
      <c r="E4170">
        <v>66.16</v>
      </c>
      <c r="F4170">
        <v>0</v>
      </c>
      <c r="G4170">
        <v>0</v>
      </c>
    </row>
    <row r="4171" spans="1:7" x14ac:dyDescent="0.25">
      <c r="A4171" t="s">
        <v>118</v>
      </c>
      <c r="B4171" s="1">
        <v>45635</v>
      </c>
      <c r="C4171">
        <v>63.68</v>
      </c>
      <c r="D4171">
        <v>65.53</v>
      </c>
      <c r="E4171">
        <v>66.16</v>
      </c>
      <c r="F4171">
        <v>0</v>
      </c>
      <c r="G4171">
        <v>0</v>
      </c>
    </row>
    <row r="4172" spans="1:7" x14ac:dyDescent="0.25">
      <c r="A4172" t="s">
        <v>118</v>
      </c>
      <c r="B4172" s="1">
        <v>45636</v>
      </c>
      <c r="C4172">
        <v>63.63</v>
      </c>
      <c r="D4172">
        <v>65.400000000000006</v>
      </c>
      <c r="E4172">
        <v>66.150000000000006</v>
      </c>
      <c r="F4172">
        <v>0</v>
      </c>
      <c r="G4172">
        <v>0</v>
      </c>
    </row>
    <row r="4173" spans="1:7" x14ac:dyDescent="0.25">
      <c r="A4173" t="s">
        <v>118</v>
      </c>
      <c r="B4173" s="1">
        <v>45637</v>
      </c>
      <c r="C4173">
        <v>63.59</v>
      </c>
      <c r="D4173">
        <v>65.290000000000006</v>
      </c>
      <c r="E4173">
        <v>66.16</v>
      </c>
      <c r="F4173">
        <v>0</v>
      </c>
      <c r="G4173">
        <v>0</v>
      </c>
    </row>
    <row r="4174" spans="1:7" x14ac:dyDescent="0.25">
      <c r="A4174" t="s">
        <v>118</v>
      </c>
      <c r="B4174" s="1">
        <v>45638</v>
      </c>
      <c r="C4174">
        <v>63.57</v>
      </c>
      <c r="D4174">
        <v>65.17</v>
      </c>
      <c r="E4174">
        <v>66.16</v>
      </c>
      <c r="F4174">
        <v>0</v>
      </c>
      <c r="G4174">
        <v>0</v>
      </c>
    </row>
    <row r="4175" spans="1:7" x14ac:dyDescent="0.25">
      <c r="A4175" t="s">
        <v>118</v>
      </c>
      <c r="B4175" s="1">
        <v>45639</v>
      </c>
      <c r="C4175">
        <v>63.6</v>
      </c>
      <c r="D4175">
        <v>65.09</v>
      </c>
      <c r="E4175">
        <v>66.16</v>
      </c>
      <c r="F4175">
        <v>0</v>
      </c>
      <c r="G4175">
        <v>0</v>
      </c>
    </row>
    <row r="4176" spans="1:7" x14ac:dyDescent="0.25">
      <c r="A4176" t="s">
        <v>118</v>
      </c>
      <c r="B4176" s="1">
        <v>45642</v>
      </c>
      <c r="C4176">
        <v>63.69</v>
      </c>
      <c r="D4176">
        <v>65.05</v>
      </c>
      <c r="E4176">
        <v>66.16</v>
      </c>
      <c r="F4176">
        <v>0</v>
      </c>
      <c r="G4176">
        <v>0</v>
      </c>
    </row>
    <row r="4177" spans="1:7" x14ac:dyDescent="0.25">
      <c r="A4177" t="s">
        <v>118</v>
      </c>
      <c r="B4177" s="1">
        <v>45643</v>
      </c>
      <c r="C4177">
        <v>63.77</v>
      </c>
      <c r="D4177">
        <v>64.98</v>
      </c>
      <c r="E4177">
        <v>66.150000000000006</v>
      </c>
      <c r="F4177">
        <v>0</v>
      </c>
      <c r="G4177">
        <v>0</v>
      </c>
    </row>
    <row r="4178" spans="1:7" x14ac:dyDescent="0.25">
      <c r="A4178" t="s">
        <v>118</v>
      </c>
      <c r="B4178" s="1">
        <v>45644</v>
      </c>
      <c r="C4178">
        <v>63.82</v>
      </c>
      <c r="D4178">
        <v>64.91</v>
      </c>
      <c r="E4178">
        <v>66.16</v>
      </c>
      <c r="F4178">
        <v>0</v>
      </c>
      <c r="G4178">
        <v>0</v>
      </c>
    </row>
    <row r="4179" spans="1:7" x14ac:dyDescent="0.25">
      <c r="A4179" t="s">
        <v>118</v>
      </c>
      <c r="B4179" s="1">
        <v>45645</v>
      </c>
      <c r="C4179">
        <v>63.82</v>
      </c>
      <c r="D4179">
        <v>64.84</v>
      </c>
      <c r="E4179">
        <v>66.16</v>
      </c>
      <c r="F4179">
        <v>0</v>
      </c>
      <c r="G4179">
        <v>0</v>
      </c>
    </row>
    <row r="4180" spans="1:7" x14ac:dyDescent="0.25">
      <c r="A4180" t="s">
        <v>118</v>
      </c>
      <c r="B4180" s="1">
        <v>45646</v>
      </c>
      <c r="C4180">
        <v>63.86</v>
      </c>
      <c r="D4180">
        <v>64.790000000000006</v>
      </c>
      <c r="E4180">
        <v>66.17</v>
      </c>
      <c r="F4180">
        <v>0</v>
      </c>
      <c r="G4180">
        <v>0</v>
      </c>
    </row>
    <row r="4181" spans="1:7" x14ac:dyDescent="0.25">
      <c r="A4181" t="s">
        <v>118</v>
      </c>
      <c r="B4181" s="1">
        <v>45649</v>
      </c>
      <c r="C4181">
        <v>63.86</v>
      </c>
      <c r="D4181">
        <v>64.73</v>
      </c>
      <c r="E4181">
        <v>66.17</v>
      </c>
      <c r="F4181">
        <v>0</v>
      </c>
      <c r="G4181">
        <v>0</v>
      </c>
    </row>
    <row r="4182" spans="1:7" x14ac:dyDescent="0.25">
      <c r="A4182" t="s">
        <v>118</v>
      </c>
      <c r="B4182" s="1">
        <v>45650</v>
      </c>
      <c r="C4182">
        <v>63.84</v>
      </c>
      <c r="D4182">
        <v>64.680000000000007</v>
      </c>
      <c r="E4182">
        <v>66.17</v>
      </c>
      <c r="F4182">
        <v>0</v>
      </c>
      <c r="G4182">
        <v>0</v>
      </c>
    </row>
    <row r="4183" spans="1:7" x14ac:dyDescent="0.25">
      <c r="A4183" t="s">
        <v>118</v>
      </c>
      <c r="B4183" s="1">
        <v>45651</v>
      </c>
      <c r="C4183">
        <v>63.83</v>
      </c>
      <c r="D4183">
        <v>64.62</v>
      </c>
      <c r="E4183">
        <v>66.17</v>
      </c>
      <c r="F4183">
        <v>0</v>
      </c>
      <c r="G4183">
        <v>0</v>
      </c>
    </row>
    <row r="4184" spans="1:7" x14ac:dyDescent="0.25">
      <c r="A4184" t="s">
        <v>118</v>
      </c>
      <c r="B4184" s="1">
        <v>45652</v>
      </c>
      <c r="C4184">
        <v>63.82</v>
      </c>
      <c r="D4184">
        <v>64.55</v>
      </c>
      <c r="E4184">
        <v>66.17</v>
      </c>
      <c r="F4184">
        <v>0</v>
      </c>
      <c r="G4184">
        <v>0</v>
      </c>
    </row>
    <row r="4185" spans="1:7" x14ac:dyDescent="0.25">
      <c r="A4185" t="s">
        <v>118</v>
      </c>
      <c r="B4185" s="1">
        <v>45653</v>
      </c>
      <c r="C4185">
        <v>63.8</v>
      </c>
      <c r="D4185">
        <v>64.489999999999995</v>
      </c>
      <c r="E4185">
        <v>66.17</v>
      </c>
      <c r="F4185">
        <v>0</v>
      </c>
      <c r="G4185">
        <v>0</v>
      </c>
    </row>
    <row r="4186" spans="1:7" x14ac:dyDescent="0.25">
      <c r="A4186" t="s">
        <v>118</v>
      </c>
      <c r="B4186" s="1">
        <v>45656</v>
      </c>
      <c r="C4186">
        <v>63.77</v>
      </c>
      <c r="D4186">
        <v>64.42</v>
      </c>
      <c r="E4186">
        <v>66.17</v>
      </c>
      <c r="F4186">
        <v>0</v>
      </c>
      <c r="G4186">
        <v>0</v>
      </c>
    </row>
    <row r="4187" spans="1:7" x14ac:dyDescent="0.25">
      <c r="A4187" t="s">
        <v>118</v>
      </c>
      <c r="B4187" s="1">
        <v>45657</v>
      </c>
      <c r="C4187">
        <v>63.77</v>
      </c>
      <c r="D4187">
        <v>64.349999999999994</v>
      </c>
      <c r="E4187">
        <v>66.180000000000007</v>
      </c>
      <c r="F4187">
        <v>0</v>
      </c>
      <c r="G4187">
        <v>0</v>
      </c>
    </row>
    <row r="4188" spans="1:7" x14ac:dyDescent="0.25">
      <c r="A4188" t="s">
        <v>118</v>
      </c>
      <c r="B4188" s="1">
        <v>45659</v>
      </c>
      <c r="C4188">
        <v>63.78</v>
      </c>
      <c r="D4188">
        <v>64.28</v>
      </c>
      <c r="E4188">
        <v>66.180000000000007</v>
      </c>
      <c r="F4188">
        <v>0</v>
      </c>
      <c r="G4188">
        <v>0</v>
      </c>
    </row>
    <row r="4189" spans="1:7" x14ac:dyDescent="0.25">
      <c r="A4189" t="s">
        <v>118</v>
      </c>
      <c r="B4189" s="1">
        <v>45660</v>
      </c>
      <c r="C4189">
        <v>63.74</v>
      </c>
      <c r="D4189">
        <v>64.180000000000007</v>
      </c>
      <c r="E4189">
        <v>66.17</v>
      </c>
      <c r="F4189">
        <v>0</v>
      </c>
      <c r="G4189">
        <v>0</v>
      </c>
    </row>
    <row r="4190" spans="1:7" x14ac:dyDescent="0.25">
      <c r="A4190" t="s">
        <v>118</v>
      </c>
      <c r="B4190" s="1">
        <v>45663</v>
      </c>
      <c r="C4190">
        <v>63.69</v>
      </c>
      <c r="D4190">
        <v>64.08</v>
      </c>
      <c r="E4190">
        <v>66.150000000000006</v>
      </c>
      <c r="F4190">
        <v>0</v>
      </c>
      <c r="G4190">
        <v>0</v>
      </c>
    </row>
    <row r="4191" spans="1:7" x14ac:dyDescent="0.25">
      <c r="A4191" t="s">
        <v>118</v>
      </c>
      <c r="B4191" s="1">
        <v>45664</v>
      </c>
      <c r="C4191">
        <v>63.59</v>
      </c>
      <c r="D4191">
        <v>63.98</v>
      </c>
      <c r="E4191">
        <v>66.14</v>
      </c>
      <c r="F4191">
        <v>0</v>
      </c>
      <c r="G4191">
        <v>0</v>
      </c>
    </row>
    <row r="4192" spans="1:7" x14ac:dyDescent="0.25">
      <c r="A4192" t="s">
        <v>118</v>
      </c>
      <c r="B4192" s="1">
        <v>45665</v>
      </c>
      <c r="C4192">
        <v>63.51</v>
      </c>
      <c r="D4192">
        <v>63.89</v>
      </c>
      <c r="E4192">
        <v>66.11</v>
      </c>
      <c r="F4192">
        <v>0</v>
      </c>
      <c r="G4192">
        <v>0</v>
      </c>
    </row>
    <row r="4193" spans="1:7" x14ac:dyDescent="0.25">
      <c r="A4193" t="s">
        <v>45</v>
      </c>
      <c r="B4193" s="1">
        <v>45453</v>
      </c>
      <c r="C4193">
        <v>18.21</v>
      </c>
      <c r="D4193">
        <v>18.079999999999998</v>
      </c>
      <c r="E4193">
        <v>18.23</v>
      </c>
      <c r="F4193">
        <v>0</v>
      </c>
      <c r="G4193">
        <v>0</v>
      </c>
    </row>
    <row r="4194" spans="1:7" x14ac:dyDescent="0.25">
      <c r="A4194" t="s">
        <v>45</v>
      </c>
      <c r="B4194" s="1">
        <v>45454</v>
      </c>
      <c r="C4194">
        <v>18.22</v>
      </c>
      <c r="D4194">
        <v>18.07</v>
      </c>
      <c r="E4194">
        <v>18.23</v>
      </c>
      <c r="F4194">
        <v>0</v>
      </c>
      <c r="G4194">
        <v>0</v>
      </c>
    </row>
    <row r="4195" spans="1:7" x14ac:dyDescent="0.25">
      <c r="A4195" t="s">
        <v>45</v>
      </c>
      <c r="B4195" s="1">
        <v>45455</v>
      </c>
      <c r="C4195">
        <v>18.29</v>
      </c>
      <c r="D4195">
        <v>18.09</v>
      </c>
      <c r="E4195">
        <v>18.239999999999998</v>
      </c>
      <c r="F4195">
        <v>0</v>
      </c>
      <c r="G4195">
        <v>0</v>
      </c>
    </row>
    <row r="4196" spans="1:7" x14ac:dyDescent="0.25">
      <c r="A4196" t="s">
        <v>45</v>
      </c>
      <c r="B4196" s="1">
        <v>45456</v>
      </c>
      <c r="C4196">
        <v>18.34</v>
      </c>
      <c r="D4196">
        <v>18.100000000000001</v>
      </c>
      <c r="E4196">
        <v>18.239999999999998</v>
      </c>
      <c r="F4196">
        <v>0</v>
      </c>
      <c r="G4196">
        <v>0</v>
      </c>
    </row>
    <row r="4197" spans="1:7" x14ac:dyDescent="0.25">
      <c r="A4197" t="s">
        <v>45</v>
      </c>
      <c r="B4197" s="1">
        <v>45457</v>
      </c>
      <c r="C4197">
        <v>18.350000000000001</v>
      </c>
      <c r="D4197">
        <v>18.100000000000001</v>
      </c>
      <c r="E4197">
        <v>18.25</v>
      </c>
      <c r="F4197">
        <v>0</v>
      </c>
      <c r="G4197">
        <v>0</v>
      </c>
    </row>
    <row r="4198" spans="1:7" x14ac:dyDescent="0.25">
      <c r="A4198" t="s">
        <v>45</v>
      </c>
      <c r="B4198" s="1">
        <v>45460</v>
      </c>
      <c r="C4198">
        <v>18.350000000000001</v>
      </c>
      <c r="D4198">
        <v>18.11</v>
      </c>
      <c r="E4198">
        <v>18.25</v>
      </c>
      <c r="F4198">
        <v>0</v>
      </c>
      <c r="G4198">
        <v>0</v>
      </c>
    </row>
    <row r="4199" spans="1:7" x14ac:dyDescent="0.25">
      <c r="A4199" t="s">
        <v>45</v>
      </c>
      <c r="B4199" s="1">
        <v>45461</v>
      </c>
      <c r="C4199">
        <v>18.34</v>
      </c>
      <c r="D4199">
        <v>18.11</v>
      </c>
      <c r="E4199">
        <v>18.25</v>
      </c>
      <c r="F4199">
        <v>0</v>
      </c>
      <c r="G4199">
        <v>0</v>
      </c>
    </row>
    <row r="4200" spans="1:7" x14ac:dyDescent="0.25">
      <c r="A4200" t="s">
        <v>45</v>
      </c>
      <c r="B4200" s="1">
        <v>45462</v>
      </c>
      <c r="C4200">
        <v>18.38</v>
      </c>
      <c r="D4200">
        <v>18.12</v>
      </c>
      <c r="E4200">
        <v>18.25</v>
      </c>
      <c r="F4200">
        <v>0</v>
      </c>
      <c r="G4200">
        <v>0</v>
      </c>
    </row>
    <row r="4201" spans="1:7" x14ac:dyDescent="0.25">
      <c r="A4201" t="s">
        <v>45</v>
      </c>
      <c r="B4201" s="1">
        <v>45463</v>
      </c>
      <c r="C4201">
        <v>18.43</v>
      </c>
      <c r="D4201">
        <v>18.149999999999999</v>
      </c>
      <c r="E4201">
        <v>18.25</v>
      </c>
      <c r="F4201">
        <v>0</v>
      </c>
      <c r="G4201">
        <v>0</v>
      </c>
    </row>
    <row r="4202" spans="1:7" x14ac:dyDescent="0.25">
      <c r="A4202" t="s">
        <v>45</v>
      </c>
      <c r="B4202" s="1">
        <v>45464</v>
      </c>
      <c r="C4202">
        <v>18.510000000000002</v>
      </c>
      <c r="D4202">
        <v>18.170000000000002</v>
      </c>
      <c r="E4202">
        <v>18.260000000000002</v>
      </c>
      <c r="F4202">
        <v>0</v>
      </c>
      <c r="G4202">
        <v>0</v>
      </c>
    </row>
    <row r="4203" spans="1:7" x14ac:dyDescent="0.25">
      <c r="A4203" t="s">
        <v>45</v>
      </c>
      <c r="B4203" s="1">
        <v>45467</v>
      </c>
      <c r="C4203">
        <v>18.559999999999999</v>
      </c>
      <c r="D4203">
        <v>18.18</v>
      </c>
      <c r="E4203">
        <v>18.260000000000002</v>
      </c>
      <c r="F4203">
        <v>0</v>
      </c>
      <c r="G4203">
        <v>0</v>
      </c>
    </row>
    <row r="4204" spans="1:7" x14ac:dyDescent="0.25">
      <c r="A4204" t="s">
        <v>45</v>
      </c>
      <c r="B4204" s="1">
        <v>45468</v>
      </c>
      <c r="C4204">
        <v>18.600000000000001</v>
      </c>
      <c r="D4204">
        <v>18.190000000000001</v>
      </c>
      <c r="E4204">
        <v>18.260000000000002</v>
      </c>
      <c r="F4204">
        <v>0</v>
      </c>
      <c r="G4204">
        <v>0</v>
      </c>
    </row>
    <row r="4205" spans="1:7" x14ac:dyDescent="0.25">
      <c r="A4205" t="s">
        <v>45</v>
      </c>
      <c r="B4205" s="1">
        <v>45469</v>
      </c>
      <c r="C4205">
        <v>18.649999999999999</v>
      </c>
      <c r="D4205">
        <v>18.21</v>
      </c>
      <c r="E4205">
        <v>18.260000000000002</v>
      </c>
      <c r="F4205">
        <v>0</v>
      </c>
      <c r="G4205">
        <v>0</v>
      </c>
    </row>
    <row r="4206" spans="1:7" x14ac:dyDescent="0.25">
      <c r="A4206" t="s">
        <v>45</v>
      </c>
      <c r="B4206" s="1">
        <v>45470</v>
      </c>
      <c r="C4206">
        <v>18.7</v>
      </c>
      <c r="D4206">
        <v>18.21</v>
      </c>
      <c r="E4206">
        <v>18.27</v>
      </c>
      <c r="F4206">
        <v>0</v>
      </c>
      <c r="G4206">
        <v>0</v>
      </c>
    </row>
    <row r="4207" spans="1:7" x14ac:dyDescent="0.25">
      <c r="A4207" t="s">
        <v>45</v>
      </c>
      <c r="B4207" s="1">
        <v>45471</v>
      </c>
      <c r="C4207">
        <v>18.739999999999998</v>
      </c>
      <c r="D4207">
        <v>18.23</v>
      </c>
      <c r="E4207">
        <v>18.27</v>
      </c>
      <c r="F4207">
        <v>0</v>
      </c>
      <c r="G4207">
        <v>0</v>
      </c>
    </row>
    <row r="4208" spans="1:7" x14ac:dyDescent="0.25">
      <c r="A4208" t="s">
        <v>45</v>
      </c>
      <c r="B4208" s="1">
        <v>45474</v>
      </c>
      <c r="C4208">
        <v>18.77</v>
      </c>
      <c r="D4208">
        <v>18.260000000000002</v>
      </c>
      <c r="E4208">
        <v>18.27</v>
      </c>
      <c r="F4208">
        <v>0</v>
      </c>
      <c r="G4208">
        <v>0</v>
      </c>
    </row>
    <row r="4209" spans="1:7" x14ac:dyDescent="0.25">
      <c r="A4209" t="s">
        <v>45</v>
      </c>
      <c r="B4209" s="1">
        <v>45475</v>
      </c>
      <c r="C4209">
        <v>18.809999999999999</v>
      </c>
      <c r="D4209">
        <v>18.29</v>
      </c>
      <c r="E4209">
        <v>18.27</v>
      </c>
      <c r="F4209">
        <v>1</v>
      </c>
      <c r="G4209">
        <v>1</v>
      </c>
    </row>
    <row r="4210" spans="1:7" x14ac:dyDescent="0.25">
      <c r="A4210" t="s">
        <v>45</v>
      </c>
      <c r="B4210" s="1">
        <v>45476</v>
      </c>
      <c r="C4210">
        <v>18.850000000000001</v>
      </c>
      <c r="D4210">
        <v>18.329999999999998</v>
      </c>
      <c r="E4210">
        <v>18.27</v>
      </c>
      <c r="F4210">
        <v>1</v>
      </c>
      <c r="G4210">
        <v>1</v>
      </c>
    </row>
    <row r="4211" spans="1:7" x14ac:dyDescent="0.25">
      <c r="A4211" t="s">
        <v>45</v>
      </c>
      <c r="B4211" s="1">
        <v>45477</v>
      </c>
      <c r="C4211">
        <v>18.899999999999999</v>
      </c>
      <c r="D4211">
        <v>18.36</v>
      </c>
      <c r="E4211">
        <v>18.28</v>
      </c>
      <c r="F4211">
        <v>1</v>
      </c>
      <c r="G4211">
        <v>1</v>
      </c>
    </row>
    <row r="4212" spans="1:7" x14ac:dyDescent="0.25">
      <c r="A4212" t="s">
        <v>45</v>
      </c>
      <c r="B4212" s="1">
        <v>45478</v>
      </c>
      <c r="C4212">
        <v>18.96</v>
      </c>
      <c r="D4212">
        <v>18.39</v>
      </c>
      <c r="E4212">
        <v>18.29</v>
      </c>
      <c r="F4212">
        <v>1</v>
      </c>
      <c r="G4212">
        <v>1</v>
      </c>
    </row>
    <row r="4213" spans="1:7" x14ac:dyDescent="0.25">
      <c r="A4213" t="s">
        <v>45</v>
      </c>
      <c r="B4213" s="1">
        <v>45481</v>
      </c>
      <c r="C4213">
        <v>19.010000000000002</v>
      </c>
      <c r="D4213">
        <v>18.420000000000002</v>
      </c>
      <c r="E4213">
        <v>18.29</v>
      </c>
      <c r="F4213">
        <v>1</v>
      </c>
      <c r="G4213">
        <v>1</v>
      </c>
    </row>
    <row r="4214" spans="1:7" x14ac:dyDescent="0.25">
      <c r="A4214" t="s">
        <v>45</v>
      </c>
      <c r="B4214" s="1">
        <v>45482</v>
      </c>
      <c r="C4214">
        <v>19.07</v>
      </c>
      <c r="D4214">
        <v>18.46</v>
      </c>
      <c r="E4214">
        <v>18.3</v>
      </c>
      <c r="F4214">
        <v>1</v>
      </c>
      <c r="G4214">
        <v>1</v>
      </c>
    </row>
    <row r="4215" spans="1:7" x14ac:dyDescent="0.25">
      <c r="A4215" t="s">
        <v>45</v>
      </c>
      <c r="B4215" s="1">
        <v>45483</v>
      </c>
      <c r="C4215">
        <v>19.059999999999999</v>
      </c>
      <c r="D4215">
        <v>18.489999999999998</v>
      </c>
      <c r="E4215">
        <v>18.309999999999999</v>
      </c>
      <c r="F4215">
        <v>1</v>
      </c>
      <c r="G4215">
        <v>1</v>
      </c>
    </row>
    <row r="4216" spans="1:7" x14ac:dyDescent="0.25">
      <c r="A4216" t="s">
        <v>45</v>
      </c>
      <c r="B4216" s="1">
        <v>45484</v>
      </c>
      <c r="C4216">
        <v>19.03</v>
      </c>
      <c r="D4216">
        <v>18.52</v>
      </c>
      <c r="E4216">
        <v>18.309999999999999</v>
      </c>
      <c r="F4216">
        <v>1</v>
      </c>
      <c r="G4216">
        <v>1</v>
      </c>
    </row>
    <row r="4217" spans="1:7" x14ac:dyDescent="0.25">
      <c r="A4217" t="s">
        <v>45</v>
      </c>
      <c r="B4217" s="1">
        <v>45485</v>
      </c>
      <c r="C4217">
        <v>19.05</v>
      </c>
      <c r="D4217">
        <v>18.55</v>
      </c>
      <c r="E4217">
        <v>18.32</v>
      </c>
      <c r="F4217">
        <v>1</v>
      </c>
      <c r="G4217">
        <v>1</v>
      </c>
    </row>
    <row r="4218" spans="1:7" x14ac:dyDescent="0.25">
      <c r="A4218" t="s">
        <v>45</v>
      </c>
      <c r="B4218" s="1">
        <v>45488</v>
      </c>
      <c r="C4218">
        <v>19.05</v>
      </c>
      <c r="D4218">
        <v>18.57</v>
      </c>
      <c r="E4218">
        <v>18.32</v>
      </c>
      <c r="F4218">
        <v>1</v>
      </c>
      <c r="G4218">
        <v>1</v>
      </c>
    </row>
    <row r="4219" spans="1:7" x14ac:dyDescent="0.25">
      <c r="A4219" t="s">
        <v>45</v>
      </c>
      <c r="B4219" s="1">
        <v>45489</v>
      </c>
      <c r="C4219">
        <v>19.07</v>
      </c>
      <c r="D4219">
        <v>18.59</v>
      </c>
      <c r="E4219">
        <v>18.32</v>
      </c>
      <c r="F4219">
        <v>1</v>
      </c>
      <c r="G4219">
        <v>1</v>
      </c>
    </row>
    <row r="4220" spans="1:7" x14ac:dyDescent="0.25">
      <c r="A4220" t="s">
        <v>45</v>
      </c>
      <c r="B4220" s="1">
        <v>45490</v>
      </c>
      <c r="C4220">
        <v>19.07</v>
      </c>
      <c r="D4220">
        <v>18.62</v>
      </c>
      <c r="E4220">
        <v>18.329999999999998</v>
      </c>
      <c r="F4220">
        <v>1</v>
      </c>
      <c r="G4220">
        <v>1</v>
      </c>
    </row>
    <row r="4221" spans="1:7" x14ac:dyDescent="0.25">
      <c r="A4221" t="s">
        <v>45</v>
      </c>
      <c r="B4221" s="1">
        <v>45491</v>
      </c>
      <c r="C4221">
        <v>19.04</v>
      </c>
      <c r="D4221">
        <v>18.649999999999999</v>
      </c>
      <c r="E4221">
        <v>18.329999999999998</v>
      </c>
      <c r="F4221">
        <v>1</v>
      </c>
      <c r="G4221">
        <v>1</v>
      </c>
    </row>
    <row r="4222" spans="1:7" x14ac:dyDescent="0.25">
      <c r="A4222" t="s">
        <v>45</v>
      </c>
      <c r="B4222" s="1">
        <v>45492</v>
      </c>
      <c r="C4222">
        <v>19</v>
      </c>
      <c r="D4222">
        <v>18.670000000000002</v>
      </c>
      <c r="E4222">
        <v>18.329999999999998</v>
      </c>
      <c r="F4222">
        <v>1</v>
      </c>
      <c r="G4222">
        <v>1</v>
      </c>
    </row>
    <row r="4223" spans="1:7" x14ac:dyDescent="0.25">
      <c r="A4223" t="s">
        <v>45</v>
      </c>
      <c r="B4223" s="1">
        <v>45495</v>
      </c>
      <c r="C4223">
        <v>19</v>
      </c>
      <c r="D4223">
        <v>18.690000000000001</v>
      </c>
      <c r="E4223">
        <v>18.329999999999998</v>
      </c>
      <c r="F4223">
        <v>1</v>
      </c>
      <c r="G4223">
        <v>1</v>
      </c>
    </row>
    <row r="4224" spans="1:7" x14ac:dyDescent="0.25">
      <c r="A4224" t="s">
        <v>45</v>
      </c>
      <c r="B4224" s="1">
        <v>45496</v>
      </c>
      <c r="C4224">
        <v>18.97</v>
      </c>
      <c r="D4224">
        <v>18.7</v>
      </c>
      <c r="E4224">
        <v>18.329999999999998</v>
      </c>
      <c r="F4224">
        <v>1</v>
      </c>
      <c r="G4224">
        <v>1</v>
      </c>
    </row>
    <row r="4225" spans="1:7" x14ac:dyDescent="0.25">
      <c r="A4225" t="s">
        <v>45</v>
      </c>
      <c r="B4225" s="1">
        <v>45497</v>
      </c>
      <c r="C4225">
        <v>18.940000000000001</v>
      </c>
      <c r="D4225">
        <v>18.7</v>
      </c>
      <c r="E4225">
        <v>18.329999999999998</v>
      </c>
      <c r="F4225">
        <v>1</v>
      </c>
      <c r="G4225">
        <v>1</v>
      </c>
    </row>
    <row r="4226" spans="1:7" x14ac:dyDescent="0.25">
      <c r="A4226" t="s">
        <v>45</v>
      </c>
      <c r="B4226" s="1">
        <v>45498</v>
      </c>
      <c r="C4226">
        <v>18.91</v>
      </c>
      <c r="D4226">
        <v>18.7</v>
      </c>
      <c r="E4226">
        <v>18.34</v>
      </c>
      <c r="F4226">
        <v>1</v>
      </c>
      <c r="G4226">
        <v>1</v>
      </c>
    </row>
    <row r="4227" spans="1:7" x14ac:dyDescent="0.25">
      <c r="A4227" t="s">
        <v>45</v>
      </c>
      <c r="B4227" s="1">
        <v>45499</v>
      </c>
      <c r="C4227">
        <v>18.899999999999999</v>
      </c>
      <c r="D4227">
        <v>18.7</v>
      </c>
      <c r="E4227">
        <v>18.34</v>
      </c>
      <c r="F4227">
        <v>1</v>
      </c>
      <c r="G4227">
        <v>1</v>
      </c>
    </row>
    <row r="4228" spans="1:7" x14ac:dyDescent="0.25">
      <c r="A4228" t="s">
        <v>45</v>
      </c>
      <c r="B4228" s="1">
        <v>45502</v>
      </c>
      <c r="C4228">
        <v>18.87</v>
      </c>
      <c r="D4228">
        <v>18.690000000000001</v>
      </c>
      <c r="E4228">
        <v>18.350000000000001</v>
      </c>
      <c r="F4228">
        <v>1</v>
      </c>
      <c r="G4228">
        <v>1</v>
      </c>
    </row>
    <row r="4229" spans="1:7" x14ac:dyDescent="0.25">
      <c r="A4229" t="s">
        <v>45</v>
      </c>
      <c r="B4229" s="1">
        <v>45503</v>
      </c>
      <c r="C4229">
        <v>18.850000000000001</v>
      </c>
      <c r="D4229">
        <v>18.690000000000001</v>
      </c>
      <c r="E4229">
        <v>18.350000000000001</v>
      </c>
      <c r="F4229">
        <v>1</v>
      </c>
      <c r="G4229">
        <v>1</v>
      </c>
    </row>
    <row r="4230" spans="1:7" x14ac:dyDescent="0.25">
      <c r="A4230" t="s">
        <v>45</v>
      </c>
      <c r="B4230" s="1">
        <v>45504</v>
      </c>
      <c r="C4230">
        <v>18.850000000000001</v>
      </c>
      <c r="D4230">
        <v>18.7</v>
      </c>
      <c r="E4230">
        <v>18.37</v>
      </c>
      <c r="F4230">
        <v>1</v>
      </c>
      <c r="G4230">
        <v>1</v>
      </c>
    </row>
    <row r="4231" spans="1:7" x14ac:dyDescent="0.25">
      <c r="A4231" t="s">
        <v>45</v>
      </c>
      <c r="B4231" s="1">
        <v>45505</v>
      </c>
      <c r="C4231">
        <v>18.82</v>
      </c>
      <c r="D4231">
        <v>18.7</v>
      </c>
      <c r="E4231">
        <v>18.37</v>
      </c>
      <c r="F4231">
        <v>1</v>
      </c>
      <c r="G4231">
        <v>1</v>
      </c>
    </row>
    <row r="4232" spans="1:7" x14ac:dyDescent="0.25">
      <c r="A4232" t="s">
        <v>45</v>
      </c>
      <c r="B4232" s="1">
        <v>45506</v>
      </c>
      <c r="C4232">
        <v>18.8</v>
      </c>
      <c r="D4232">
        <v>18.72</v>
      </c>
      <c r="E4232">
        <v>18.38</v>
      </c>
      <c r="F4232">
        <v>1</v>
      </c>
      <c r="G4232">
        <v>1</v>
      </c>
    </row>
    <row r="4233" spans="1:7" x14ac:dyDescent="0.25">
      <c r="A4233" t="s">
        <v>45</v>
      </c>
      <c r="B4233" s="1">
        <v>45509</v>
      </c>
      <c r="C4233">
        <v>18.760000000000002</v>
      </c>
      <c r="D4233">
        <v>18.72</v>
      </c>
      <c r="E4233">
        <v>18.39</v>
      </c>
      <c r="F4233">
        <v>1</v>
      </c>
      <c r="G4233">
        <v>1</v>
      </c>
    </row>
    <row r="4234" spans="1:7" x14ac:dyDescent="0.25">
      <c r="A4234" t="s">
        <v>45</v>
      </c>
      <c r="B4234" s="1">
        <v>45510</v>
      </c>
      <c r="C4234">
        <v>18.7</v>
      </c>
      <c r="D4234">
        <v>18.73</v>
      </c>
      <c r="E4234">
        <v>18.39</v>
      </c>
      <c r="F4234">
        <v>0</v>
      </c>
      <c r="G4234">
        <v>1</v>
      </c>
    </row>
    <row r="4235" spans="1:7" x14ac:dyDescent="0.25">
      <c r="A4235" t="s">
        <v>45</v>
      </c>
      <c r="B4235" s="1">
        <v>45511</v>
      </c>
      <c r="C4235">
        <v>18.649999999999999</v>
      </c>
      <c r="D4235">
        <v>18.73</v>
      </c>
      <c r="E4235">
        <v>18.399999999999999</v>
      </c>
      <c r="F4235">
        <v>0</v>
      </c>
      <c r="G4235">
        <v>1</v>
      </c>
    </row>
    <row r="4236" spans="1:7" x14ac:dyDescent="0.25">
      <c r="A4236" t="s">
        <v>45</v>
      </c>
      <c r="B4236" s="1">
        <v>45512</v>
      </c>
      <c r="C4236">
        <v>18.579999999999998</v>
      </c>
      <c r="D4236">
        <v>18.73</v>
      </c>
      <c r="E4236">
        <v>18.399999999999999</v>
      </c>
      <c r="F4236">
        <v>0</v>
      </c>
      <c r="G4236">
        <v>1</v>
      </c>
    </row>
    <row r="4237" spans="1:7" x14ac:dyDescent="0.25">
      <c r="A4237" t="s">
        <v>45</v>
      </c>
      <c r="B4237" s="1">
        <v>45513</v>
      </c>
      <c r="C4237">
        <v>18.53</v>
      </c>
      <c r="D4237">
        <v>18.73</v>
      </c>
      <c r="E4237">
        <v>18.399999999999999</v>
      </c>
      <c r="F4237">
        <v>0</v>
      </c>
      <c r="G4237">
        <v>1</v>
      </c>
    </row>
    <row r="4238" spans="1:7" x14ac:dyDescent="0.25">
      <c r="A4238" t="s">
        <v>45</v>
      </c>
      <c r="B4238" s="1">
        <v>45516</v>
      </c>
      <c r="C4238">
        <v>18.5</v>
      </c>
      <c r="D4238">
        <v>18.72</v>
      </c>
      <c r="E4238">
        <v>18.399999999999999</v>
      </c>
      <c r="F4238">
        <v>0</v>
      </c>
      <c r="G4238">
        <v>1</v>
      </c>
    </row>
    <row r="4239" spans="1:7" x14ac:dyDescent="0.25">
      <c r="A4239" t="s">
        <v>45</v>
      </c>
      <c r="B4239" s="1">
        <v>45517</v>
      </c>
      <c r="C4239">
        <v>18.46</v>
      </c>
      <c r="D4239">
        <v>18.72</v>
      </c>
      <c r="E4239">
        <v>18.399999999999999</v>
      </c>
      <c r="F4239">
        <v>0</v>
      </c>
      <c r="G4239">
        <v>1</v>
      </c>
    </row>
    <row r="4240" spans="1:7" x14ac:dyDescent="0.25">
      <c r="A4240" t="s">
        <v>45</v>
      </c>
      <c r="B4240" s="1">
        <v>45518</v>
      </c>
      <c r="C4240">
        <v>18.41</v>
      </c>
      <c r="D4240">
        <v>18.72</v>
      </c>
      <c r="E4240">
        <v>18.39</v>
      </c>
      <c r="F4240">
        <v>0</v>
      </c>
      <c r="G4240">
        <v>1</v>
      </c>
    </row>
    <row r="4241" spans="1:7" x14ac:dyDescent="0.25">
      <c r="A4241" t="s">
        <v>45</v>
      </c>
      <c r="B4241" s="1">
        <v>45519</v>
      </c>
      <c r="C4241">
        <v>18.36</v>
      </c>
      <c r="D4241">
        <v>18.72</v>
      </c>
      <c r="E4241">
        <v>18.39</v>
      </c>
      <c r="F4241">
        <v>0</v>
      </c>
      <c r="G4241">
        <v>1</v>
      </c>
    </row>
    <row r="4242" spans="1:7" x14ac:dyDescent="0.25">
      <c r="A4242" t="s">
        <v>45</v>
      </c>
      <c r="B4242" s="1">
        <v>45520</v>
      </c>
      <c r="C4242">
        <v>18.34</v>
      </c>
      <c r="D4242">
        <v>18.73</v>
      </c>
      <c r="E4242">
        <v>18.39</v>
      </c>
      <c r="F4242">
        <v>0</v>
      </c>
      <c r="G4242">
        <v>1</v>
      </c>
    </row>
    <row r="4243" spans="1:7" x14ac:dyDescent="0.25">
      <c r="A4243" t="s">
        <v>45</v>
      </c>
      <c r="B4243" s="1">
        <v>45523</v>
      </c>
      <c r="C4243">
        <v>18.32</v>
      </c>
      <c r="D4243">
        <v>18.73</v>
      </c>
      <c r="E4243">
        <v>18.399999999999999</v>
      </c>
      <c r="F4243">
        <v>0</v>
      </c>
      <c r="G4243">
        <v>1</v>
      </c>
    </row>
    <row r="4244" spans="1:7" x14ac:dyDescent="0.25">
      <c r="A4244" t="s">
        <v>45</v>
      </c>
      <c r="B4244" s="1">
        <v>45524</v>
      </c>
      <c r="C4244">
        <v>18.329999999999998</v>
      </c>
      <c r="D4244">
        <v>18.739999999999998</v>
      </c>
      <c r="E4244">
        <v>18.399999999999999</v>
      </c>
      <c r="F4244">
        <v>0</v>
      </c>
      <c r="G4244">
        <v>1</v>
      </c>
    </row>
    <row r="4245" spans="1:7" x14ac:dyDescent="0.25">
      <c r="A4245" t="s">
        <v>45</v>
      </c>
      <c r="B4245" s="1">
        <v>45525</v>
      </c>
      <c r="C4245">
        <v>18.34</v>
      </c>
      <c r="D4245">
        <v>18.73</v>
      </c>
      <c r="E4245">
        <v>18.399999999999999</v>
      </c>
      <c r="F4245">
        <v>0</v>
      </c>
      <c r="G4245">
        <v>1</v>
      </c>
    </row>
    <row r="4246" spans="1:7" x14ac:dyDescent="0.25">
      <c r="A4246" t="s">
        <v>45</v>
      </c>
      <c r="B4246" s="1">
        <v>45526</v>
      </c>
      <c r="C4246">
        <v>18.36</v>
      </c>
      <c r="D4246">
        <v>18.71</v>
      </c>
      <c r="E4246">
        <v>18.399999999999999</v>
      </c>
      <c r="F4246">
        <v>0</v>
      </c>
      <c r="G4246">
        <v>1</v>
      </c>
    </row>
    <row r="4247" spans="1:7" x14ac:dyDescent="0.25">
      <c r="A4247" t="s">
        <v>45</v>
      </c>
      <c r="B4247" s="1">
        <v>45527</v>
      </c>
      <c r="C4247">
        <v>18.38</v>
      </c>
      <c r="D4247">
        <v>18.71</v>
      </c>
      <c r="E4247">
        <v>18.399999999999999</v>
      </c>
      <c r="F4247">
        <v>0</v>
      </c>
      <c r="G4247">
        <v>1</v>
      </c>
    </row>
    <row r="4248" spans="1:7" x14ac:dyDescent="0.25">
      <c r="A4248" t="s">
        <v>45</v>
      </c>
      <c r="B4248" s="1">
        <v>45530</v>
      </c>
      <c r="C4248">
        <v>18.41</v>
      </c>
      <c r="D4248">
        <v>18.72</v>
      </c>
      <c r="E4248">
        <v>18.399999999999999</v>
      </c>
      <c r="F4248">
        <v>0</v>
      </c>
      <c r="G4248">
        <v>1</v>
      </c>
    </row>
    <row r="4249" spans="1:7" x14ac:dyDescent="0.25">
      <c r="A4249" t="s">
        <v>45</v>
      </c>
      <c r="B4249" s="1">
        <v>45531</v>
      </c>
      <c r="C4249">
        <v>18.43</v>
      </c>
      <c r="D4249">
        <v>18.73</v>
      </c>
      <c r="E4249">
        <v>18.41</v>
      </c>
      <c r="F4249">
        <v>0</v>
      </c>
      <c r="G4249">
        <v>1</v>
      </c>
    </row>
    <row r="4250" spans="1:7" x14ac:dyDescent="0.25">
      <c r="A4250" t="s">
        <v>45</v>
      </c>
      <c r="B4250" s="1">
        <v>45532</v>
      </c>
      <c r="C4250">
        <v>18.43</v>
      </c>
      <c r="D4250">
        <v>18.73</v>
      </c>
      <c r="E4250">
        <v>18.41</v>
      </c>
      <c r="F4250">
        <v>0</v>
      </c>
      <c r="G4250">
        <v>1</v>
      </c>
    </row>
    <row r="4251" spans="1:7" x14ac:dyDescent="0.25">
      <c r="A4251" t="s">
        <v>45</v>
      </c>
      <c r="B4251" s="1">
        <v>45533</v>
      </c>
      <c r="C4251">
        <v>18.45</v>
      </c>
      <c r="D4251">
        <v>18.71</v>
      </c>
      <c r="E4251">
        <v>18.41</v>
      </c>
      <c r="F4251">
        <v>0</v>
      </c>
      <c r="G4251">
        <v>1</v>
      </c>
    </row>
    <row r="4252" spans="1:7" x14ac:dyDescent="0.25">
      <c r="A4252" t="s">
        <v>45</v>
      </c>
      <c r="B4252" s="1">
        <v>45534</v>
      </c>
      <c r="C4252">
        <v>18.46</v>
      </c>
      <c r="D4252">
        <v>18.7</v>
      </c>
      <c r="E4252">
        <v>18.41</v>
      </c>
      <c r="F4252">
        <v>0</v>
      </c>
      <c r="G4252">
        <v>1</v>
      </c>
    </row>
    <row r="4253" spans="1:7" x14ac:dyDescent="0.25">
      <c r="A4253" t="s">
        <v>45</v>
      </c>
      <c r="B4253" s="1">
        <v>45539</v>
      </c>
      <c r="C4253">
        <v>18.48</v>
      </c>
      <c r="D4253">
        <v>18.690000000000001</v>
      </c>
      <c r="E4253">
        <v>18.41</v>
      </c>
      <c r="F4253">
        <v>0</v>
      </c>
      <c r="G4253">
        <v>1</v>
      </c>
    </row>
    <row r="4254" spans="1:7" x14ac:dyDescent="0.25">
      <c r="A4254" t="s">
        <v>45</v>
      </c>
      <c r="B4254" s="1">
        <v>45540</v>
      </c>
      <c r="C4254">
        <v>18.48</v>
      </c>
      <c r="D4254">
        <v>18.68</v>
      </c>
      <c r="E4254">
        <v>18.41</v>
      </c>
      <c r="F4254">
        <v>0</v>
      </c>
      <c r="G4254">
        <v>1</v>
      </c>
    </row>
    <row r="4255" spans="1:7" x14ac:dyDescent="0.25">
      <c r="A4255" t="s">
        <v>45</v>
      </c>
      <c r="B4255" s="1">
        <v>45541</v>
      </c>
      <c r="C4255">
        <v>18.5</v>
      </c>
      <c r="D4255">
        <v>18.670000000000002</v>
      </c>
      <c r="E4255">
        <v>18.41</v>
      </c>
      <c r="F4255">
        <v>0</v>
      </c>
      <c r="G4255">
        <v>1</v>
      </c>
    </row>
    <row r="4256" spans="1:7" x14ac:dyDescent="0.25">
      <c r="A4256" t="s">
        <v>45</v>
      </c>
      <c r="B4256" s="1">
        <v>45544</v>
      </c>
      <c r="C4256">
        <v>18.52</v>
      </c>
      <c r="D4256">
        <v>18.649999999999999</v>
      </c>
      <c r="E4256">
        <v>18.399999999999999</v>
      </c>
      <c r="F4256">
        <v>0</v>
      </c>
      <c r="G4256">
        <v>1</v>
      </c>
    </row>
    <row r="4257" spans="1:7" x14ac:dyDescent="0.25">
      <c r="A4257" t="s">
        <v>45</v>
      </c>
      <c r="B4257" s="1">
        <v>45545</v>
      </c>
      <c r="C4257">
        <v>18.53</v>
      </c>
      <c r="D4257">
        <v>18.64</v>
      </c>
      <c r="E4257">
        <v>18.399999999999999</v>
      </c>
      <c r="F4257">
        <v>0</v>
      </c>
      <c r="G4257">
        <v>1</v>
      </c>
    </row>
    <row r="4258" spans="1:7" x14ac:dyDescent="0.25">
      <c r="A4258" t="s">
        <v>45</v>
      </c>
      <c r="B4258" s="1">
        <v>45546</v>
      </c>
      <c r="C4258">
        <v>18.53</v>
      </c>
      <c r="D4258">
        <v>18.63</v>
      </c>
      <c r="E4258">
        <v>18.399999999999999</v>
      </c>
      <c r="F4258">
        <v>0</v>
      </c>
      <c r="G4258">
        <v>1</v>
      </c>
    </row>
    <row r="4259" spans="1:7" x14ac:dyDescent="0.25">
      <c r="A4259" t="s">
        <v>45</v>
      </c>
      <c r="B4259" s="1">
        <v>45547</v>
      </c>
      <c r="C4259">
        <v>18.55</v>
      </c>
      <c r="D4259">
        <v>18.62</v>
      </c>
      <c r="E4259">
        <v>18.399999999999999</v>
      </c>
      <c r="F4259">
        <v>0</v>
      </c>
      <c r="G4259">
        <v>1</v>
      </c>
    </row>
    <row r="4260" spans="1:7" x14ac:dyDescent="0.25">
      <c r="A4260" t="s">
        <v>45</v>
      </c>
      <c r="B4260" s="1">
        <v>45548</v>
      </c>
      <c r="C4260">
        <v>18.579999999999998</v>
      </c>
      <c r="D4260">
        <v>18.61</v>
      </c>
      <c r="E4260">
        <v>18.399999999999999</v>
      </c>
      <c r="F4260">
        <v>0</v>
      </c>
      <c r="G4260">
        <v>1</v>
      </c>
    </row>
    <row r="4261" spans="1:7" x14ac:dyDescent="0.25">
      <c r="A4261" t="s">
        <v>45</v>
      </c>
      <c r="B4261" s="1">
        <v>45551</v>
      </c>
      <c r="C4261">
        <v>18.59</v>
      </c>
      <c r="D4261">
        <v>18.59</v>
      </c>
      <c r="E4261">
        <v>18.399999999999999</v>
      </c>
      <c r="F4261">
        <v>0</v>
      </c>
      <c r="G4261">
        <v>1</v>
      </c>
    </row>
    <row r="4262" spans="1:7" x14ac:dyDescent="0.25">
      <c r="A4262" t="s">
        <v>45</v>
      </c>
      <c r="B4262" s="1">
        <v>45552</v>
      </c>
      <c r="C4262">
        <v>18.600000000000001</v>
      </c>
      <c r="D4262">
        <v>18.579999999999998</v>
      </c>
      <c r="E4262">
        <v>18.41</v>
      </c>
      <c r="F4262">
        <v>1</v>
      </c>
      <c r="G4262">
        <v>1</v>
      </c>
    </row>
    <row r="4263" spans="1:7" x14ac:dyDescent="0.25">
      <c r="A4263" t="s">
        <v>45</v>
      </c>
      <c r="B4263" s="1">
        <v>45553</v>
      </c>
      <c r="C4263">
        <v>18.61</v>
      </c>
      <c r="D4263">
        <v>18.579999999999998</v>
      </c>
      <c r="E4263">
        <v>18.41</v>
      </c>
      <c r="F4263">
        <v>1</v>
      </c>
      <c r="G4263">
        <v>1</v>
      </c>
    </row>
    <row r="4264" spans="1:7" x14ac:dyDescent="0.25">
      <c r="A4264" t="s">
        <v>45</v>
      </c>
      <c r="B4264" s="1">
        <v>45554</v>
      </c>
      <c r="C4264">
        <v>18.62</v>
      </c>
      <c r="D4264">
        <v>18.559999999999999</v>
      </c>
      <c r="E4264">
        <v>18.41</v>
      </c>
      <c r="F4264">
        <v>1</v>
      </c>
      <c r="G4264">
        <v>1</v>
      </c>
    </row>
    <row r="4265" spans="1:7" x14ac:dyDescent="0.25">
      <c r="A4265" t="s">
        <v>45</v>
      </c>
      <c r="B4265" s="1">
        <v>45555</v>
      </c>
      <c r="C4265">
        <v>18.63</v>
      </c>
      <c r="D4265">
        <v>18.559999999999999</v>
      </c>
      <c r="E4265">
        <v>18.41</v>
      </c>
      <c r="F4265">
        <v>1</v>
      </c>
      <c r="G4265">
        <v>1</v>
      </c>
    </row>
    <row r="4266" spans="1:7" x14ac:dyDescent="0.25">
      <c r="A4266" t="s">
        <v>45</v>
      </c>
      <c r="B4266" s="1">
        <v>45558</v>
      </c>
      <c r="C4266">
        <v>18.649999999999999</v>
      </c>
      <c r="D4266">
        <v>18.559999999999999</v>
      </c>
      <c r="E4266">
        <v>18.41</v>
      </c>
      <c r="F4266">
        <v>1</v>
      </c>
      <c r="G4266">
        <v>1</v>
      </c>
    </row>
    <row r="4267" spans="1:7" x14ac:dyDescent="0.25">
      <c r="A4267" t="s">
        <v>45</v>
      </c>
      <c r="B4267" s="1">
        <v>45559</v>
      </c>
      <c r="C4267">
        <v>18.670000000000002</v>
      </c>
      <c r="D4267">
        <v>18.559999999999999</v>
      </c>
      <c r="E4267">
        <v>18.41</v>
      </c>
      <c r="F4267">
        <v>1</v>
      </c>
      <c r="G4267">
        <v>1</v>
      </c>
    </row>
    <row r="4268" spans="1:7" x14ac:dyDescent="0.25">
      <c r="A4268" t="s">
        <v>45</v>
      </c>
      <c r="B4268" s="1">
        <v>45560</v>
      </c>
      <c r="C4268">
        <v>18.690000000000001</v>
      </c>
      <c r="D4268">
        <v>18.57</v>
      </c>
      <c r="E4268">
        <v>18.420000000000002</v>
      </c>
      <c r="F4268">
        <v>1</v>
      </c>
      <c r="G4268">
        <v>1</v>
      </c>
    </row>
    <row r="4269" spans="1:7" x14ac:dyDescent="0.25">
      <c r="A4269" t="s">
        <v>45</v>
      </c>
      <c r="B4269" s="1">
        <v>45561</v>
      </c>
      <c r="C4269">
        <v>18.72</v>
      </c>
      <c r="D4269">
        <v>18.59</v>
      </c>
      <c r="E4269">
        <v>18.43</v>
      </c>
      <c r="F4269">
        <v>1</v>
      </c>
      <c r="G4269">
        <v>1</v>
      </c>
    </row>
    <row r="4270" spans="1:7" x14ac:dyDescent="0.25">
      <c r="A4270" t="s">
        <v>45</v>
      </c>
      <c r="B4270" s="1">
        <v>45562</v>
      </c>
      <c r="C4270">
        <v>18.760000000000002</v>
      </c>
      <c r="D4270">
        <v>18.600000000000001</v>
      </c>
      <c r="E4270">
        <v>18.43</v>
      </c>
      <c r="F4270">
        <v>1</v>
      </c>
      <c r="G4270">
        <v>1</v>
      </c>
    </row>
    <row r="4271" spans="1:7" x14ac:dyDescent="0.25">
      <c r="A4271" t="s">
        <v>45</v>
      </c>
      <c r="B4271" s="1">
        <v>45565</v>
      </c>
      <c r="C4271">
        <v>18.82</v>
      </c>
      <c r="D4271">
        <v>18.62</v>
      </c>
      <c r="E4271">
        <v>18.440000000000001</v>
      </c>
      <c r="F4271">
        <v>1</v>
      </c>
      <c r="G4271">
        <v>1</v>
      </c>
    </row>
    <row r="4272" spans="1:7" x14ac:dyDescent="0.25">
      <c r="A4272" t="s">
        <v>45</v>
      </c>
      <c r="B4272" s="1">
        <v>45566</v>
      </c>
      <c r="C4272">
        <v>18.86</v>
      </c>
      <c r="D4272">
        <v>18.64</v>
      </c>
      <c r="E4272">
        <v>18.45</v>
      </c>
      <c r="F4272">
        <v>1</v>
      </c>
      <c r="G4272">
        <v>1</v>
      </c>
    </row>
    <row r="4273" spans="1:7" x14ac:dyDescent="0.25">
      <c r="A4273" t="s">
        <v>45</v>
      </c>
      <c r="B4273" s="1">
        <v>45567</v>
      </c>
      <c r="C4273">
        <v>18.920000000000002</v>
      </c>
      <c r="D4273">
        <v>18.66</v>
      </c>
      <c r="E4273">
        <v>18.46</v>
      </c>
      <c r="F4273">
        <v>1</v>
      </c>
      <c r="G4273">
        <v>1</v>
      </c>
    </row>
    <row r="4274" spans="1:7" x14ac:dyDescent="0.25">
      <c r="A4274" t="s">
        <v>45</v>
      </c>
      <c r="B4274" s="1">
        <v>45568</v>
      </c>
      <c r="C4274">
        <v>19.010000000000002</v>
      </c>
      <c r="D4274">
        <v>18.690000000000001</v>
      </c>
      <c r="E4274">
        <v>18.47</v>
      </c>
      <c r="F4274">
        <v>1</v>
      </c>
      <c r="G4274">
        <v>1</v>
      </c>
    </row>
    <row r="4275" spans="1:7" x14ac:dyDescent="0.25">
      <c r="A4275" t="s">
        <v>45</v>
      </c>
      <c r="B4275" s="1">
        <v>45569</v>
      </c>
      <c r="C4275">
        <v>19.09</v>
      </c>
      <c r="D4275">
        <v>18.72</v>
      </c>
      <c r="E4275">
        <v>18.48</v>
      </c>
      <c r="F4275">
        <v>1</v>
      </c>
      <c r="G4275">
        <v>1</v>
      </c>
    </row>
    <row r="4276" spans="1:7" x14ac:dyDescent="0.25">
      <c r="A4276" t="s">
        <v>45</v>
      </c>
      <c r="B4276" s="1">
        <v>45572</v>
      </c>
      <c r="C4276">
        <v>19.170000000000002</v>
      </c>
      <c r="D4276">
        <v>18.760000000000002</v>
      </c>
      <c r="E4276">
        <v>18.489999999999998</v>
      </c>
      <c r="F4276">
        <v>1</v>
      </c>
      <c r="G4276">
        <v>1</v>
      </c>
    </row>
    <row r="4277" spans="1:7" x14ac:dyDescent="0.25">
      <c r="A4277" t="s">
        <v>45</v>
      </c>
      <c r="B4277" s="1">
        <v>45573</v>
      </c>
      <c r="C4277">
        <v>19.27</v>
      </c>
      <c r="D4277">
        <v>18.79</v>
      </c>
      <c r="E4277">
        <v>18.5</v>
      </c>
      <c r="F4277">
        <v>1</v>
      </c>
      <c r="G4277">
        <v>1</v>
      </c>
    </row>
    <row r="4278" spans="1:7" x14ac:dyDescent="0.25">
      <c r="A4278" t="s">
        <v>45</v>
      </c>
      <c r="B4278" s="1">
        <v>45574</v>
      </c>
      <c r="C4278">
        <v>19.37</v>
      </c>
      <c r="D4278">
        <v>18.829999999999998</v>
      </c>
      <c r="E4278">
        <v>18.510000000000002</v>
      </c>
      <c r="F4278">
        <v>1</v>
      </c>
      <c r="G4278">
        <v>1</v>
      </c>
    </row>
    <row r="4279" spans="1:7" x14ac:dyDescent="0.25">
      <c r="A4279" t="s">
        <v>45</v>
      </c>
      <c r="B4279" s="1">
        <v>45575</v>
      </c>
      <c r="C4279">
        <v>19.47</v>
      </c>
      <c r="D4279">
        <v>18.87</v>
      </c>
      <c r="E4279">
        <v>18.52</v>
      </c>
      <c r="F4279">
        <v>1</v>
      </c>
      <c r="G4279">
        <v>1</v>
      </c>
    </row>
    <row r="4280" spans="1:7" x14ac:dyDescent="0.25">
      <c r="A4280" t="s">
        <v>45</v>
      </c>
      <c r="B4280" s="1">
        <v>45576</v>
      </c>
      <c r="C4280">
        <v>19.579999999999998</v>
      </c>
      <c r="D4280">
        <v>18.899999999999999</v>
      </c>
      <c r="E4280">
        <v>18.53</v>
      </c>
      <c r="F4280">
        <v>1</v>
      </c>
      <c r="G4280">
        <v>1</v>
      </c>
    </row>
    <row r="4281" spans="1:7" x14ac:dyDescent="0.25">
      <c r="A4281" t="s">
        <v>45</v>
      </c>
      <c r="B4281" s="1">
        <v>45579</v>
      </c>
      <c r="C4281">
        <v>19.7</v>
      </c>
      <c r="D4281">
        <v>18.940000000000001</v>
      </c>
      <c r="E4281">
        <v>18.55</v>
      </c>
      <c r="F4281">
        <v>1</v>
      </c>
      <c r="G4281">
        <v>1</v>
      </c>
    </row>
    <row r="4282" spans="1:7" x14ac:dyDescent="0.25">
      <c r="A4282" t="s">
        <v>45</v>
      </c>
      <c r="B4282" s="1">
        <v>45580</v>
      </c>
      <c r="C4282">
        <v>19.809999999999999</v>
      </c>
      <c r="D4282">
        <v>18.989999999999998</v>
      </c>
      <c r="E4282">
        <v>18.57</v>
      </c>
      <c r="F4282">
        <v>1</v>
      </c>
      <c r="G4282">
        <v>1</v>
      </c>
    </row>
    <row r="4283" spans="1:7" x14ac:dyDescent="0.25">
      <c r="A4283" t="s">
        <v>45</v>
      </c>
      <c r="B4283" s="1">
        <v>45581</v>
      </c>
      <c r="C4283">
        <v>19.920000000000002</v>
      </c>
      <c r="D4283">
        <v>19.04</v>
      </c>
      <c r="E4283">
        <v>18.600000000000001</v>
      </c>
      <c r="F4283">
        <v>1</v>
      </c>
      <c r="G4283">
        <v>1</v>
      </c>
    </row>
    <row r="4284" spans="1:7" x14ac:dyDescent="0.25">
      <c r="A4284" t="s">
        <v>45</v>
      </c>
      <c r="B4284" s="1">
        <v>45582</v>
      </c>
      <c r="C4284">
        <v>20.02</v>
      </c>
      <c r="D4284">
        <v>19.09</v>
      </c>
      <c r="E4284">
        <v>18.61</v>
      </c>
      <c r="F4284">
        <v>1</v>
      </c>
      <c r="G4284">
        <v>1</v>
      </c>
    </row>
    <row r="4285" spans="1:7" x14ac:dyDescent="0.25">
      <c r="A4285" t="s">
        <v>45</v>
      </c>
      <c r="B4285" s="1">
        <v>45583</v>
      </c>
      <c r="C4285">
        <v>20.100000000000001</v>
      </c>
      <c r="D4285">
        <v>19.14</v>
      </c>
      <c r="E4285">
        <v>18.63</v>
      </c>
      <c r="F4285">
        <v>1</v>
      </c>
      <c r="G4285">
        <v>1</v>
      </c>
    </row>
    <row r="4286" spans="1:7" x14ac:dyDescent="0.25">
      <c r="A4286" t="s">
        <v>45</v>
      </c>
      <c r="B4286" s="1">
        <v>45586</v>
      </c>
      <c r="C4286">
        <v>20.190000000000001</v>
      </c>
      <c r="D4286">
        <v>19.2</v>
      </c>
      <c r="E4286">
        <v>18.649999999999999</v>
      </c>
      <c r="F4286">
        <v>1</v>
      </c>
      <c r="G4286">
        <v>1</v>
      </c>
    </row>
    <row r="4287" spans="1:7" x14ac:dyDescent="0.25">
      <c r="A4287" t="s">
        <v>45</v>
      </c>
      <c r="B4287" s="1">
        <v>45587</v>
      </c>
      <c r="C4287">
        <v>20.260000000000002</v>
      </c>
      <c r="D4287">
        <v>19.25</v>
      </c>
      <c r="E4287">
        <v>18.670000000000002</v>
      </c>
      <c r="F4287">
        <v>1</v>
      </c>
      <c r="G4287">
        <v>1</v>
      </c>
    </row>
    <row r="4288" spans="1:7" x14ac:dyDescent="0.25">
      <c r="A4288" t="s">
        <v>45</v>
      </c>
      <c r="B4288" s="1">
        <v>45588</v>
      </c>
      <c r="C4288">
        <v>20.309999999999999</v>
      </c>
      <c r="D4288">
        <v>19.3</v>
      </c>
      <c r="E4288">
        <v>18.7</v>
      </c>
      <c r="F4288">
        <v>1</v>
      </c>
      <c r="G4288">
        <v>1</v>
      </c>
    </row>
    <row r="4289" spans="1:7" x14ac:dyDescent="0.25">
      <c r="A4289" t="s">
        <v>45</v>
      </c>
      <c r="B4289" s="1">
        <v>45589</v>
      </c>
      <c r="C4289">
        <v>20.329999999999998</v>
      </c>
      <c r="D4289">
        <v>19.329999999999998</v>
      </c>
      <c r="E4289">
        <v>18.71</v>
      </c>
      <c r="F4289">
        <v>1</v>
      </c>
      <c r="G4289">
        <v>1</v>
      </c>
    </row>
    <row r="4290" spans="1:7" x14ac:dyDescent="0.25">
      <c r="A4290" t="s">
        <v>45</v>
      </c>
      <c r="B4290" s="1">
        <v>45590</v>
      </c>
      <c r="C4290">
        <v>20.34</v>
      </c>
      <c r="D4290">
        <v>19.38</v>
      </c>
      <c r="E4290">
        <v>18.73</v>
      </c>
      <c r="F4290">
        <v>1</v>
      </c>
      <c r="G4290">
        <v>1</v>
      </c>
    </row>
    <row r="4291" spans="1:7" x14ac:dyDescent="0.25">
      <c r="A4291" t="s">
        <v>45</v>
      </c>
      <c r="B4291" s="1">
        <v>45593</v>
      </c>
      <c r="C4291">
        <v>20.34</v>
      </c>
      <c r="D4291">
        <v>19.420000000000002</v>
      </c>
      <c r="E4291">
        <v>18.739999999999998</v>
      </c>
      <c r="F4291">
        <v>1</v>
      </c>
      <c r="G4291">
        <v>1</v>
      </c>
    </row>
    <row r="4292" spans="1:7" x14ac:dyDescent="0.25">
      <c r="A4292" t="s">
        <v>45</v>
      </c>
      <c r="B4292" s="1">
        <v>45594</v>
      </c>
      <c r="C4292">
        <v>20.36</v>
      </c>
      <c r="D4292">
        <v>19.45</v>
      </c>
      <c r="E4292">
        <v>18.760000000000002</v>
      </c>
      <c r="F4292">
        <v>1</v>
      </c>
      <c r="G4292">
        <v>1</v>
      </c>
    </row>
    <row r="4293" spans="1:7" x14ac:dyDescent="0.25">
      <c r="A4293" t="s">
        <v>45</v>
      </c>
      <c r="B4293" s="1">
        <v>45595</v>
      </c>
      <c r="C4293">
        <v>20.39</v>
      </c>
      <c r="D4293">
        <v>19.489999999999998</v>
      </c>
      <c r="E4293">
        <v>18.77</v>
      </c>
      <c r="F4293">
        <v>1</v>
      </c>
      <c r="G4293">
        <v>1</v>
      </c>
    </row>
    <row r="4294" spans="1:7" x14ac:dyDescent="0.25">
      <c r="A4294" t="s">
        <v>45</v>
      </c>
      <c r="B4294" s="1">
        <v>45596</v>
      </c>
      <c r="C4294">
        <v>20.41</v>
      </c>
      <c r="D4294">
        <v>19.53</v>
      </c>
      <c r="E4294">
        <v>18.78</v>
      </c>
      <c r="F4294">
        <v>1</v>
      </c>
      <c r="G4294">
        <v>1</v>
      </c>
    </row>
    <row r="4295" spans="1:7" x14ac:dyDescent="0.25">
      <c r="A4295" t="s">
        <v>45</v>
      </c>
      <c r="B4295" s="1">
        <v>45597</v>
      </c>
      <c r="C4295">
        <v>20.420000000000002</v>
      </c>
      <c r="D4295">
        <v>19.559999999999999</v>
      </c>
      <c r="E4295">
        <v>18.79</v>
      </c>
      <c r="F4295">
        <v>1</v>
      </c>
      <c r="G4295">
        <v>1</v>
      </c>
    </row>
    <row r="4296" spans="1:7" x14ac:dyDescent="0.25">
      <c r="A4296" t="s">
        <v>45</v>
      </c>
      <c r="B4296" s="1">
        <v>45600</v>
      </c>
      <c r="C4296">
        <v>20.41</v>
      </c>
      <c r="D4296">
        <v>19.57</v>
      </c>
      <c r="E4296">
        <v>18.8</v>
      </c>
      <c r="F4296">
        <v>1</v>
      </c>
      <c r="G4296">
        <v>1</v>
      </c>
    </row>
    <row r="4297" spans="1:7" x14ac:dyDescent="0.25">
      <c r="A4297" t="s">
        <v>45</v>
      </c>
      <c r="B4297" s="1">
        <v>45601</v>
      </c>
      <c r="C4297">
        <v>20.39</v>
      </c>
      <c r="D4297">
        <v>19.59</v>
      </c>
      <c r="E4297">
        <v>18.8</v>
      </c>
      <c r="F4297">
        <v>1</v>
      </c>
      <c r="G4297">
        <v>1</v>
      </c>
    </row>
    <row r="4298" spans="1:7" x14ac:dyDescent="0.25">
      <c r="A4298" t="s">
        <v>45</v>
      </c>
      <c r="B4298" s="1">
        <v>45602</v>
      </c>
      <c r="C4298">
        <v>20.36</v>
      </c>
      <c r="D4298">
        <v>19.61</v>
      </c>
      <c r="E4298">
        <v>18.809999999999999</v>
      </c>
      <c r="F4298">
        <v>1</v>
      </c>
      <c r="G4298">
        <v>1</v>
      </c>
    </row>
    <row r="4299" spans="1:7" x14ac:dyDescent="0.25">
      <c r="A4299" t="s">
        <v>45</v>
      </c>
      <c r="B4299" s="1">
        <v>45603</v>
      </c>
      <c r="C4299">
        <v>20.32</v>
      </c>
      <c r="D4299">
        <v>19.62</v>
      </c>
      <c r="E4299">
        <v>18.82</v>
      </c>
      <c r="F4299">
        <v>1</v>
      </c>
      <c r="G4299">
        <v>1</v>
      </c>
    </row>
    <row r="4300" spans="1:7" x14ac:dyDescent="0.25">
      <c r="A4300" t="s">
        <v>45</v>
      </c>
      <c r="B4300" s="1">
        <v>45604</v>
      </c>
      <c r="C4300">
        <v>20.260000000000002</v>
      </c>
      <c r="D4300">
        <v>19.64</v>
      </c>
      <c r="E4300">
        <v>18.829999999999998</v>
      </c>
      <c r="F4300">
        <v>1</v>
      </c>
      <c r="G4300">
        <v>1</v>
      </c>
    </row>
    <row r="4301" spans="1:7" x14ac:dyDescent="0.25">
      <c r="A4301" t="s">
        <v>45</v>
      </c>
      <c r="B4301" s="1">
        <v>45607</v>
      </c>
      <c r="C4301">
        <v>20.190000000000001</v>
      </c>
      <c r="D4301">
        <v>19.64</v>
      </c>
      <c r="E4301">
        <v>18.829999999999998</v>
      </c>
      <c r="F4301">
        <v>1</v>
      </c>
      <c r="G4301">
        <v>1</v>
      </c>
    </row>
    <row r="4302" spans="1:7" x14ac:dyDescent="0.25">
      <c r="A4302" t="s">
        <v>45</v>
      </c>
      <c r="B4302" s="1">
        <v>45608</v>
      </c>
      <c r="C4302">
        <v>20.100000000000001</v>
      </c>
      <c r="D4302">
        <v>19.64</v>
      </c>
      <c r="E4302">
        <v>18.84</v>
      </c>
      <c r="F4302">
        <v>1</v>
      </c>
      <c r="G4302">
        <v>1</v>
      </c>
    </row>
    <row r="4303" spans="1:7" x14ac:dyDescent="0.25">
      <c r="A4303" t="s">
        <v>45</v>
      </c>
      <c r="B4303" s="1">
        <v>45609</v>
      </c>
      <c r="C4303">
        <v>20.03</v>
      </c>
      <c r="D4303">
        <v>19.66</v>
      </c>
      <c r="E4303">
        <v>18.84</v>
      </c>
      <c r="F4303">
        <v>1</v>
      </c>
      <c r="G4303">
        <v>1</v>
      </c>
    </row>
    <row r="4304" spans="1:7" x14ac:dyDescent="0.25">
      <c r="A4304" t="s">
        <v>45</v>
      </c>
      <c r="B4304" s="1">
        <v>45610</v>
      </c>
      <c r="C4304">
        <v>19.93</v>
      </c>
      <c r="D4304">
        <v>19.670000000000002</v>
      </c>
      <c r="E4304">
        <v>18.850000000000001</v>
      </c>
      <c r="F4304">
        <v>1</v>
      </c>
      <c r="G4304">
        <v>1</v>
      </c>
    </row>
    <row r="4305" spans="1:7" x14ac:dyDescent="0.25">
      <c r="A4305" t="s">
        <v>45</v>
      </c>
      <c r="B4305" s="1">
        <v>45611</v>
      </c>
      <c r="C4305">
        <v>19.84</v>
      </c>
      <c r="D4305">
        <v>19.68</v>
      </c>
      <c r="E4305">
        <v>18.850000000000001</v>
      </c>
      <c r="F4305">
        <v>1</v>
      </c>
      <c r="G4305">
        <v>1</v>
      </c>
    </row>
    <row r="4306" spans="1:7" x14ac:dyDescent="0.25">
      <c r="A4306" t="s">
        <v>45</v>
      </c>
      <c r="B4306" s="1">
        <v>45614</v>
      </c>
      <c r="C4306">
        <v>19.739999999999998</v>
      </c>
      <c r="D4306">
        <v>19.690000000000001</v>
      </c>
      <c r="E4306">
        <v>18.850000000000001</v>
      </c>
      <c r="F4306">
        <v>1</v>
      </c>
      <c r="G4306">
        <v>1</v>
      </c>
    </row>
    <row r="4307" spans="1:7" x14ac:dyDescent="0.25">
      <c r="A4307" t="s">
        <v>45</v>
      </c>
      <c r="B4307" s="1">
        <v>45615</v>
      </c>
      <c r="C4307">
        <v>19.64</v>
      </c>
      <c r="D4307">
        <v>19.690000000000001</v>
      </c>
      <c r="E4307">
        <v>18.86</v>
      </c>
      <c r="F4307">
        <v>0</v>
      </c>
      <c r="G4307">
        <v>1</v>
      </c>
    </row>
    <row r="4308" spans="1:7" x14ac:dyDescent="0.25">
      <c r="A4308" t="s">
        <v>45</v>
      </c>
      <c r="B4308" s="1">
        <v>45616</v>
      </c>
      <c r="C4308">
        <v>19.55</v>
      </c>
      <c r="D4308">
        <v>19.7</v>
      </c>
      <c r="E4308">
        <v>18.86</v>
      </c>
      <c r="F4308">
        <v>0</v>
      </c>
      <c r="G4308">
        <v>1</v>
      </c>
    </row>
    <row r="4309" spans="1:7" x14ac:dyDescent="0.25">
      <c r="A4309" t="s">
        <v>45</v>
      </c>
      <c r="B4309" s="1">
        <v>45617</v>
      </c>
      <c r="C4309">
        <v>19.510000000000002</v>
      </c>
      <c r="D4309">
        <v>19.72</v>
      </c>
      <c r="E4309">
        <v>18.88</v>
      </c>
      <c r="F4309">
        <v>0</v>
      </c>
      <c r="G4309">
        <v>1</v>
      </c>
    </row>
    <row r="4310" spans="1:7" x14ac:dyDescent="0.25">
      <c r="A4310" t="s">
        <v>45</v>
      </c>
      <c r="B4310" s="1">
        <v>45618</v>
      </c>
      <c r="C4310">
        <v>19.46</v>
      </c>
      <c r="D4310">
        <v>19.73</v>
      </c>
      <c r="E4310">
        <v>18.89</v>
      </c>
      <c r="F4310">
        <v>0</v>
      </c>
      <c r="G4310">
        <v>1</v>
      </c>
    </row>
    <row r="4311" spans="1:7" x14ac:dyDescent="0.25">
      <c r="A4311" t="s">
        <v>45</v>
      </c>
      <c r="B4311" s="1">
        <v>45621</v>
      </c>
      <c r="C4311">
        <v>19.41</v>
      </c>
      <c r="D4311">
        <v>19.739999999999998</v>
      </c>
      <c r="E4311">
        <v>18.899999999999999</v>
      </c>
      <c r="F4311">
        <v>0</v>
      </c>
      <c r="G4311">
        <v>1</v>
      </c>
    </row>
    <row r="4312" spans="1:7" x14ac:dyDescent="0.25">
      <c r="A4312" t="s">
        <v>45</v>
      </c>
      <c r="B4312" s="1">
        <v>45622</v>
      </c>
      <c r="C4312">
        <v>19.350000000000001</v>
      </c>
      <c r="D4312">
        <v>19.75</v>
      </c>
      <c r="E4312">
        <v>18.91</v>
      </c>
      <c r="F4312">
        <v>0</v>
      </c>
      <c r="G4312">
        <v>1</v>
      </c>
    </row>
    <row r="4313" spans="1:7" x14ac:dyDescent="0.25">
      <c r="A4313" t="s">
        <v>45</v>
      </c>
      <c r="B4313" s="1">
        <v>45623</v>
      </c>
      <c r="C4313">
        <v>19.28</v>
      </c>
      <c r="D4313">
        <v>19.760000000000002</v>
      </c>
      <c r="E4313">
        <v>18.920000000000002</v>
      </c>
      <c r="F4313">
        <v>0</v>
      </c>
      <c r="G4313">
        <v>1</v>
      </c>
    </row>
    <row r="4314" spans="1:7" x14ac:dyDescent="0.25">
      <c r="A4314" t="s">
        <v>45</v>
      </c>
      <c r="B4314" s="1">
        <v>45624</v>
      </c>
      <c r="C4314">
        <v>19.22</v>
      </c>
      <c r="D4314">
        <v>19.760000000000002</v>
      </c>
      <c r="E4314">
        <v>18.93</v>
      </c>
      <c r="F4314">
        <v>0</v>
      </c>
      <c r="G4314">
        <v>1</v>
      </c>
    </row>
    <row r="4315" spans="1:7" x14ac:dyDescent="0.25">
      <c r="A4315" t="s">
        <v>45</v>
      </c>
      <c r="B4315" s="1">
        <v>45625</v>
      </c>
      <c r="C4315">
        <v>19.170000000000002</v>
      </c>
      <c r="D4315">
        <v>19.77</v>
      </c>
      <c r="E4315">
        <v>18.940000000000001</v>
      </c>
      <c r="F4315">
        <v>0</v>
      </c>
      <c r="G4315">
        <v>1</v>
      </c>
    </row>
    <row r="4316" spans="1:7" x14ac:dyDescent="0.25">
      <c r="A4316" t="s">
        <v>45</v>
      </c>
      <c r="B4316" s="1">
        <v>45628</v>
      </c>
      <c r="C4316">
        <v>19.14</v>
      </c>
      <c r="D4316">
        <v>19.77</v>
      </c>
      <c r="E4316">
        <v>18.95</v>
      </c>
      <c r="F4316">
        <v>0</v>
      </c>
      <c r="G4316">
        <v>1</v>
      </c>
    </row>
    <row r="4317" spans="1:7" x14ac:dyDescent="0.25">
      <c r="A4317" t="s">
        <v>45</v>
      </c>
      <c r="B4317" s="1">
        <v>45629</v>
      </c>
      <c r="C4317">
        <v>19.11</v>
      </c>
      <c r="D4317">
        <v>19.77</v>
      </c>
      <c r="E4317">
        <v>18.96</v>
      </c>
      <c r="F4317">
        <v>0</v>
      </c>
      <c r="G4317">
        <v>1</v>
      </c>
    </row>
    <row r="4318" spans="1:7" x14ac:dyDescent="0.25">
      <c r="A4318" t="s">
        <v>45</v>
      </c>
      <c r="B4318" s="1">
        <v>45630</v>
      </c>
      <c r="C4318">
        <v>19.07</v>
      </c>
      <c r="D4318">
        <v>19.760000000000002</v>
      </c>
      <c r="E4318">
        <v>18.97</v>
      </c>
      <c r="F4318">
        <v>0</v>
      </c>
      <c r="G4318">
        <v>1</v>
      </c>
    </row>
    <row r="4319" spans="1:7" x14ac:dyDescent="0.25">
      <c r="A4319" t="s">
        <v>45</v>
      </c>
      <c r="B4319" s="1">
        <v>45631</v>
      </c>
      <c r="C4319">
        <v>19.059999999999999</v>
      </c>
      <c r="D4319">
        <v>19.760000000000002</v>
      </c>
      <c r="E4319">
        <v>18.98</v>
      </c>
      <c r="F4319">
        <v>0</v>
      </c>
      <c r="G4319">
        <v>1</v>
      </c>
    </row>
    <row r="4320" spans="1:7" x14ac:dyDescent="0.25">
      <c r="A4320" t="s">
        <v>45</v>
      </c>
      <c r="B4320" s="1">
        <v>45632</v>
      </c>
      <c r="C4320">
        <v>19.059999999999999</v>
      </c>
      <c r="D4320">
        <v>19.75</v>
      </c>
      <c r="E4320">
        <v>18.989999999999998</v>
      </c>
      <c r="F4320">
        <v>0</v>
      </c>
      <c r="G4320">
        <v>1</v>
      </c>
    </row>
    <row r="4321" spans="1:7" x14ac:dyDescent="0.25">
      <c r="A4321" t="s">
        <v>45</v>
      </c>
      <c r="B4321" s="1">
        <v>45635</v>
      </c>
      <c r="C4321">
        <v>19.07</v>
      </c>
      <c r="D4321">
        <v>19.739999999999998</v>
      </c>
      <c r="E4321">
        <v>19</v>
      </c>
      <c r="F4321">
        <v>0</v>
      </c>
      <c r="G4321">
        <v>1</v>
      </c>
    </row>
    <row r="4322" spans="1:7" x14ac:dyDescent="0.25">
      <c r="A4322" t="s">
        <v>45</v>
      </c>
      <c r="B4322" s="1">
        <v>45636</v>
      </c>
      <c r="C4322">
        <v>19.07</v>
      </c>
      <c r="D4322">
        <v>19.73</v>
      </c>
      <c r="E4322">
        <v>19.010000000000002</v>
      </c>
      <c r="F4322">
        <v>0</v>
      </c>
      <c r="G4322">
        <v>1</v>
      </c>
    </row>
    <row r="4323" spans="1:7" x14ac:dyDescent="0.25">
      <c r="A4323" t="s">
        <v>45</v>
      </c>
      <c r="B4323" s="1">
        <v>45637</v>
      </c>
      <c r="C4323">
        <v>19.07</v>
      </c>
      <c r="D4323">
        <v>19.72</v>
      </c>
      <c r="E4323">
        <v>19.02</v>
      </c>
      <c r="F4323">
        <v>0</v>
      </c>
      <c r="G4323">
        <v>1</v>
      </c>
    </row>
    <row r="4324" spans="1:7" x14ac:dyDescent="0.25">
      <c r="A4324" t="s">
        <v>45</v>
      </c>
      <c r="B4324" s="1">
        <v>45638</v>
      </c>
      <c r="C4324">
        <v>19.079999999999998</v>
      </c>
      <c r="D4324">
        <v>19.7</v>
      </c>
      <c r="E4324">
        <v>19.03</v>
      </c>
      <c r="F4324">
        <v>0</v>
      </c>
      <c r="G4324">
        <v>1</v>
      </c>
    </row>
    <row r="4325" spans="1:7" x14ac:dyDescent="0.25">
      <c r="A4325" t="s">
        <v>45</v>
      </c>
      <c r="B4325" s="1">
        <v>45639</v>
      </c>
      <c r="C4325">
        <v>19.100000000000001</v>
      </c>
      <c r="D4325">
        <v>19.690000000000001</v>
      </c>
      <c r="E4325">
        <v>19.04</v>
      </c>
      <c r="F4325">
        <v>0</v>
      </c>
      <c r="G4325">
        <v>1</v>
      </c>
    </row>
    <row r="4326" spans="1:7" x14ac:dyDescent="0.25">
      <c r="A4326" t="s">
        <v>45</v>
      </c>
      <c r="B4326" s="1">
        <v>45642</v>
      </c>
      <c r="C4326">
        <v>19.13</v>
      </c>
      <c r="D4326">
        <v>19.670000000000002</v>
      </c>
      <c r="E4326">
        <v>19.04</v>
      </c>
      <c r="F4326">
        <v>0</v>
      </c>
      <c r="G4326">
        <v>1</v>
      </c>
    </row>
    <row r="4327" spans="1:7" x14ac:dyDescent="0.25">
      <c r="A4327" t="s">
        <v>45</v>
      </c>
      <c r="B4327" s="1">
        <v>45643</v>
      </c>
      <c r="C4327">
        <v>19.149999999999999</v>
      </c>
      <c r="D4327">
        <v>19.649999999999999</v>
      </c>
      <c r="E4327">
        <v>19.05</v>
      </c>
      <c r="F4327">
        <v>0</v>
      </c>
      <c r="G4327">
        <v>1</v>
      </c>
    </row>
    <row r="4328" spans="1:7" x14ac:dyDescent="0.25">
      <c r="A4328" t="s">
        <v>45</v>
      </c>
      <c r="B4328" s="1">
        <v>45644</v>
      </c>
      <c r="C4328">
        <v>19.16</v>
      </c>
      <c r="D4328">
        <v>19.62</v>
      </c>
      <c r="E4328">
        <v>19.05</v>
      </c>
      <c r="F4328">
        <v>0</v>
      </c>
      <c r="G4328">
        <v>1</v>
      </c>
    </row>
    <row r="4329" spans="1:7" x14ac:dyDescent="0.25">
      <c r="A4329" t="s">
        <v>45</v>
      </c>
      <c r="B4329" s="1">
        <v>45645</v>
      </c>
      <c r="C4329">
        <v>19.14</v>
      </c>
      <c r="D4329">
        <v>19.59</v>
      </c>
      <c r="E4329">
        <v>19.05</v>
      </c>
      <c r="F4329">
        <v>0</v>
      </c>
      <c r="G4329">
        <v>1</v>
      </c>
    </row>
    <row r="4330" spans="1:7" x14ac:dyDescent="0.25">
      <c r="A4330" t="s">
        <v>45</v>
      </c>
      <c r="B4330" s="1">
        <v>45646</v>
      </c>
      <c r="C4330">
        <v>19.14</v>
      </c>
      <c r="D4330">
        <v>19.55</v>
      </c>
      <c r="E4330">
        <v>19.05</v>
      </c>
      <c r="F4330">
        <v>0</v>
      </c>
      <c r="G4330">
        <v>1</v>
      </c>
    </row>
    <row r="4331" spans="1:7" x14ac:dyDescent="0.25">
      <c r="A4331" t="s">
        <v>45</v>
      </c>
      <c r="B4331" s="1">
        <v>45649</v>
      </c>
      <c r="C4331">
        <v>19.13</v>
      </c>
      <c r="D4331">
        <v>19.510000000000002</v>
      </c>
      <c r="E4331">
        <v>19.05</v>
      </c>
      <c r="F4331">
        <v>0</v>
      </c>
      <c r="G4331">
        <v>1</v>
      </c>
    </row>
    <row r="4332" spans="1:7" x14ac:dyDescent="0.25">
      <c r="A4332" t="s">
        <v>45</v>
      </c>
      <c r="B4332" s="1">
        <v>45650</v>
      </c>
      <c r="C4332">
        <v>19.13</v>
      </c>
      <c r="D4332">
        <v>19.48</v>
      </c>
      <c r="E4332">
        <v>19.059999999999999</v>
      </c>
      <c r="F4332">
        <v>0</v>
      </c>
      <c r="G4332">
        <v>1</v>
      </c>
    </row>
    <row r="4333" spans="1:7" x14ac:dyDescent="0.25">
      <c r="A4333" t="s">
        <v>45</v>
      </c>
      <c r="B4333" s="1">
        <v>45651</v>
      </c>
      <c r="C4333">
        <v>19.13</v>
      </c>
      <c r="D4333">
        <v>19.440000000000001</v>
      </c>
      <c r="E4333">
        <v>19.07</v>
      </c>
      <c r="F4333">
        <v>0</v>
      </c>
      <c r="G4333">
        <v>1</v>
      </c>
    </row>
    <row r="4334" spans="1:7" x14ac:dyDescent="0.25">
      <c r="A4334" t="s">
        <v>45</v>
      </c>
      <c r="B4334" s="1">
        <v>45652</v>
      </c>
      <c r="C4334">
        <v>19.14</v>
      </c>
      <c r="D4334">
        <v>19.41</v>
      </c>
      <c r="E4334">
        <v>19.079999999999998</v>
      </c>
      <c r="F4334">
        <v>0</v>
      </c>
      <c r="G4334">
        <v>1</v>
      </c>
    </row>
    <row r="4335" spans="1:7" x14ac:dyDescent="0.25">
      <c r="A4335" t="s">
        <v>45</v>
      </c>
      <c r="B4335" s="1">
        <v>45653</v>
      </c>
      <c r="C4335">
        <v>19.149999999999999</v>
      </c>
      <c r="D4335">
        <v>19.39</v>
      </c>
      <c r="E4335">
        <v>19.09</v>
      </c>
      <c r="F4335">
        <v>0</v>
      </c>
      <c r="G4335">
        <v>1</v>
      </c>
    </row>
    <row r="4336" spans="1:7" x14ac:dyDescent="0.25">
      <c r="A4336" t="s">
        <v>45</v>
      </c>
      <c r="B4336" s="1">
        <v>45656</v>
      </c>
      <c r="C4336">
        <v>19.149999999999999</v>
      </c>
      <c r="D4336">
        <v>19.36</v>
      </c>
      <c r="E4336">
        <v>19.09</v>
      </c>
      <c r="F4336">
        <v>0</v>
      </c>
      <c r="G4336">
        <v>1</v>
      </c>
    </row>
    <row r="4337" spans="1:7" x14ac:dyDescent="0.25">
      <c r="A4337" t="s">
        <v>45</v>
      </c>
      <c r="B4337" s="1">
        <v>45657</v>
      </c>
      <c r="C4337">
        <v>19.149999999999999</v>
      </c>
      <c r="D4337">
        <v>19.329999999999998</v>
      </c>
      <c r="E4337">
        <v>19.100000000000001</v>
      </c>
      <c r="F4337">
        <v>0</v>
      </c>
      <c r="G4337">
        <v>1</v>
      </c>
    </row>
    <row r="4338" spans="1:7" x14ac:dyDescent="0.25">
      <c r="A4338" t="s">
        <v>45</v>
      </c>
      <c r="B4338" s="1">
        <v>45659</v>
      </c>
      <c r="C4338">
        <v>19.16</v>
      </c>
      <c r="D4338">
        <v>19.3</v>
      </c>
      <c r="E4338">
        <v>19.11</v>
      </c>
      <c r="F4338">
        <v>0</v>
      </c>
      <c r="G4338">
        <v>1</v>
      </c>
    </row>
    <row r="4339" spans="1:7" x14ac:dyDescent="0.25">
      <c r="A4339" t="s">
        <v>45</v>
      </c>
      <c r="B4339" s="1">
        <v>45660</v>
      </c>
      <c r="C4339">
        <v>19.12</v>
      </c>
      <c r="D4339">
        <v>19.28</v>
      </c>
      <c r="E4339">
        <v>19.11</v>
      </c>
      <c r="F4339">
        <v>0</v>
      </c>
      <c r="G4339">
        <v>1</v>
      </c>
    </row>
    <row r="4340" spans="1:7" x14ac:dyDescent="0.25">
      <c r="A4340" t="s">
        <v>45</v>
      </c>
      <c r="B4340" s="1">
        <v>45663</v>
      </c>
      <c r="C4340">
        <v>19.09</v>
      </c>
      <c r="D4340">
        <v>19.25</v>
      </c>
      <c r="E4340">
        <v>19.12</v>
      </c>
      <c r="F4340">
        <v>0</v>
      </c>
      <c r="G4340">
        <v>1</v>
      </c>
    </row>
    <row r="4341" spans="1:7" x14ac:dyDescent="0.25">
      <c r="A4341" t="s">
        <v>45</v>
      </c>
      <c r="B4341" s="1">
        <v>45664</v>
      </c>
      <c r="C4341">
        <v>19.059999999999999</v>
      </c>
      <c r="D4341">
        <v>19.22</v>
      </c>
      <c r="E4341">
        <v>19.12</v>
      </c>
      <c r="F4341">
        <v>0</v>
      </c>
      <c r="G4341">
        <v>1</v>
      </c>
    </row>
    <row r="4342" spans="1:7" x14ac:dyDescent="0.25">
      <c r="A4342" t="s">
        <v>45</v>
      </c>
      <c r="B4342" s="1">
        <v>45665</v>
      </c>
      <c r="C4342">
        <v>19.03</v>
      </c>
      <c r="D4342">
        <v>19.190000000000001</v>
      </c>
      <c r="E4342">
        <v>19.12</v>
      </c>
      <c r="F4342">
        <v>0</v>
      </c>
      <c r="G4342">
        <v>1</v>
      </c>
    </row>
    <row r="4343" spans="1:7" x14ac:dyDescent="0.25">
      <c r="A4343" t="s">
        <v>49</v>
      </c>
      <c r="B4343" s="1">
        <v>45453</v>
      </c>
      <c r="C4343">
        <v>22.44</v>
      </c>
      <c r="D4343">
        <v>23.13</v>
      </c>
      <c r="E4343">
        <v>23.67</v>
      </c>
      <c r="F4343">
        <v>0</v>
      </c>
      <c r="G4343">
        <v>0</v>
      </c>
    </row>
    <row r="4344" spans="1:7" x14ac:dyDescent="0.25">
      <c r="A4344" t="s">
        <v>49</v>
      </c>
      <c r="B4344" s="1">
        <v>45454</v>
      </c>
      <c r="C4344">
        <v>22.41</v>
      </c>
      <c r="D4344">
        <v>23.05</v>
      </c>
      <c r="E4344">
        <v>23.67</v>
      </c>
      <c r="F4344">
        <v>0</v>
      </c>
      <c r="G4344">
        <v>0</v>
      </c>
    </row>
    <row r="4345" spans="1:7" x14ac:dyDescent="0.25">
      <c r="A4345" t="s">
        <v>49</v>
      </c>
      <c r="B4345" s="1">
        <v>45455</v>
      </c>
      <c r="C4345">
        <v>22.39</v>
      </c>
      <c r="D4345">
        <v>22.97</v>
      </c>
      <c r="E4345">
        <v>23.66</v>
      </c>
      <c r="F4345">
        <v>0</v>
      </c>
      <c r="G4345">
        <v>0</v>
      </c>
    </row>
    <row r="4346" spans="1:7" x14ac:dyDescent="0.25">
      <c r="A4346" t="s">
        <v>49</v>
      </c>
      <c r="B4346" s="1">
        <v>45456</v>
      </c>
      <c r="C4346">
        <v>22.34</v>
      </c>
      <c r="D4346">
        <v>22.89</v>
      </c>
      <c r="E4346">
        <v>23.65</v>
      </c>
      <c r="F4346">
        <v>0</v>
      </c>
      <c r="G4346">
        <v>0</v>
      </c>
    </row>
    <row r="4347" spans="1:7" x14ac:dyDescent="0.25">
      <c r="A4347" t="s">
        <v>49</v>
      </c>
      <c r="B4347" s="1">
        <v>45457</v>
      </c>
      <c r="C4347">
        <v>22.26</v>
      </c>
      <c r="D4347">
        <v>22.8</v>
      </c>
      <c r="E4347">
        <v>23.63</v>
      </c>
      <c r="F4347">
        <v>0</v>
      </c>
      <c r="G4347">
        <v>0</v>
      </c>
    </row>
    <row r="4348" spans="1:7" x14ac:dyDescent="0.25">
      <c r="A4348" t="s">
        <v>49</v>
      </c>
      <c r="B4348" s="1">
        <v>45460</v>
      </c>
      <c r="C4348">
        <v>22.17</v>
      </c>
      <c r="D4348">
        <v>22.71</v>
      </c>
      <c r="E4348">
        <v>23.61</v>
      </c>
      <c r="F4348">
        <v>0</v>
      </c>
      <c r="G4348">
        <v>0</v>
      </c>
    </row>
    <row r="4349" spans="1:7" x14ac:dyDescent="0.25">
      <c r="A4349" t="s">
        <v>49</v>
      </c>
      <c r="B4349" s="1">
        <v>45461</v>
      </c>
      <c r="C4349">
        <v>22.07</v>
      </c>
      <c r="D4349">
        <v>22.63</v>
      </c>
      <c r="E4349">
        <v>23.6</v>
      </c>
      <c r="F4349">
        <v>0</v>
      </c>
      <c r="G4349">
        <v>0</v>
      </c>
    </row>
    <row r="4350" spans="1:7" x14ac:dyDescent="0.25">
      <c r="A4350" t="s">
        <v>49</v>
      </c>
      <c r="B4350" s="1">
        <v>45462</v>
      </c>
      <c r="C4350">
        <v>21.94</v>
      </c>
      <c r="D4350">
        <v>22.53</v>
      </c>
      <c r="E4350">
        <v>23.58</v>
      </c>
      <c r="F4350">
        <v>0</v>
      </c>
      <c r="G4350">
        <v>0</v>
      </c>
    </row>
    <row r="4351" spans="1:7" x14ac:dyDescent="0.25">
      <c r="A4351" t="s">
        <v>49</v>
      </c>
      <c r="B4351" s="1">
        <v>45463</v>
      </c>
      <c r="C4351">
        <v>21.81</v>
      </c>
      <c r="D4351">
        <v>22.44</v>
      </c>
      <c r="E4351">
        <v>23.55</v>
      </c>
      <c r="F4351">
        <v>0</v>
      </c>
      <c r="G4351">
        <v>0</v>
      </c>
    </row>
    <row r="4352" spans="1:7" x14ac:dyDescent="0.25">
      <c r="A4352" t="s">
        <v>49</v>
      </c>
      <c r="B4352" s="1">
        <v>45464</v>
      </c>
      <c r="C4352">
        <v>21.69</v>
      </c>
      <c r="D4352">
        <v>22.37</v>
      </c>
      <c r="E4352">
        <v>23.52</v>
      </c>
      <c r="F4352">
        <v>0</v>
      </c>
      <c r="G4352">
        <v>0</v>
      </c>
    </row>
    <row r="4353" spans="1:7" x14ac:dyDescent="0.25">
      <c r="A4353" t="s">
        <v>49</v>
      </c>
      <c r="B4353" s="1">
        <v>45467</v>
      </c>
      <c r="C4353">
        <v>21.57</v>
      </c>
      <c r="D4353">
        <v>22.29</v>
      </c>
      <c r="E4353">
        <v>23.5</v>
      </c>
      <c r="F4353">
        <v>0</v>
      </c>
      <c r="G4353">
        <v>0</v>
      </c>
    </row>
    <row r="4354" spans="1:7" x14ac:dyDescent="0.25">
      <c r="A4354" t="s">
        <v>49</v>
      </c>
      <c r="B4354" s="1">
        <v>45468</v>
      </c>
      <c r="C4354">
        <v>21.51</v>
      </c>
      <c r="D4354">
        <v>22.23</v>
      </c>
      <c r="E4354">
        <v>23.48</v>
      </c>
      <c r="F4354">
        <v>0</v>
      </c>
      <c r="G4354">
        <v>0</v>
      </c>
    </row>
    <row r="4355" spans="1:7" x14ac:dyDescent="0.25">
      <c r="A4355" t="s">
        <v>49</v>
      </c>
      <c r="B4355" s="1">
        <v>45469</v>
      </c>
      <c r="C4355">
        <v>21.45</v>
      </c>
      <c r="D4355">
        <v>22.17</v>
      </c>
      <c r="E4355">
        <v>23.46</v>
      </c>
      <c r="F4355">
        <v>0</v>
      </c>
      <c r="G4355">
        <v>0</v>
      </c>
    </row>
    <row r="4356" spans="1:7" x14ac:dyDescent="0.25">
      <c r="A4356" t="s">
        <v>49</v>
      </c>
      <c r="B4356" s="1">
        <v>45470</v>
      </c>
      <c r="C4356">
        <v>21.39</v>
      </c>
      <c r="D4356">
        <v>22.09</v>
      </c>
      <c r="E4356">
        <v>23.44</v>
      </c>
      <c r="F4356">
        <v>0</v>
      </c>
      <c r="G4356">
        <v>0</v>
      </c>
    </row>
    <row r="4357" spans="1:7" x14ac:dyDescent="0.25">
      <c r="A4357" t="s">
        <v>49</v>
      </c>
      <c r="B4357" s="1">
        <v>45471</v>
      </c>
      <c r="C4357">
        <v>21.32</v>
      </c>
      <c r="D4357">
        <v>22.05</v>
      </c>
      <c r="E4357">
        <v>23.42</v>
      </c>
      <c r="F4357">
        <v>0</v>
      </c>
      <c r="G4357">
        <v>0</v>
      </c>
    </row>
    <row r="4358" spans="1:7" x14ac:dyDescent="0.25">
      <c r="A4358" t="s">
        <v>49</v>
      </c>
      <c r="B4358" s="1">
        <v>45474</v>
      </c>
      <c r="C4358">
        <v>21.3</v>
      </c>
      <c r="D4358">
        <v>22.04</v>
      </c>
      <c r="E4358">
        <v>23.42</v>
      </c>
      <c r="F4358">
        <v>0</v>
      </c>
      <c r="G4358">
        <v>0</v>
      </c>
    </row>
    <row r="4359" spans="1:7" x14ac:dyDescent="0.25">
      <c r="A4359" t="s">
        <v>49</v>
      </c>
      <c r="B4359" s="1">
        <v>45475</v>
      </c>
      <c r="C4359">
        <v>21.28</v>
      </c>
      <c r="D4359">
        <v>22.04</v>
      </c>
      <c r="E4359">
        <v>23.41</v>
      </c>
      <c r="F4359">
        <v>0</v>
      </c>
      <c r="G4359">
        <v>0</v>
      </c>
    </row>
    <row r="4360" spans="1:7" x14ac:dyDescent="0.25">
      <c r="A4360" t="s">
        <v>49</v>
      </c>
      <c r="B4360" s="1">
        <v>45476</v>
      </c>
      <c r="C4360">
        <v>21.22</v>
      </c>
      <c r="D4360">
        <v>22.04</v>
      </c>
      <c r="E4360">
        <v>23.4</v>
      </c>
      <c r="F4360">
        <v>0</v>
      </c>
      <c r="G4360">
        <v>0</v>
      </c>
    </row>
    <row r="4361" spans="1:7" x14ac:dyDescent="0.25">
      <c r="A4361" t="s">
        <v>49</v>
      </c>
      <c r="B4361" s="1">
        <v>45477</v>
      </c>
      <c r="C4361">
        <v>21.16</v>
      </c>
      <c r="D4361">
        <v>22.01</v>
      </c>
      <c r="E4361">
        <v>23.39</v>
      </c>
      <c r="F4361">
        <v>0</v>
      </c>
      <c r="G4361">
        <v>0</v>
      </c>
    </row>
    <row r="4362" spans="1:7" x14ac:dyDescent="0.25">
      <c r="A4362" t="s">
        <v>49</v>
      </c>
      <c r="B4362" s="1">
        <v>45478</v>
      </c>
      <c r="C4362">
        <v>21.09</v>
      </c>
      <c r="D4362">
        <v>21.99</v>
      </c>
      <c r="E4362">
        <v>23.38</v>
      </c>
      <c r="F4362">
        <v>0</v>
      </c>
      <c r="G4362">
        <v>0</v>
      </c>
    </row>
    <row r="4363" spans="1:7" x14ac:dyDescent="0.25">
      <c r="A4363" t="s">
        <v>49</v>
      </c>
      <c r="B4363" s="1">
        <v>45481</v>
      </c>
      <c r="C4363">
        <v>21</v>
      </c>
      <c r="D4363">
        <v>21.95</v>
      </c>
      <c r="E4363">
        <v>23.36</v>
      </c>
      <c r="F4363">
        <v>0</v>
      </c>
      <c r="G4363">
        <v>0</v>
      </c>
    </row>
    <row r="4364" spans="1:7" x14ac:dyDescent="0.25">
      <c r="A4364" t="s">
        <v>49</v>
      </c>
      <c r="B4364" s="1">
        <v>45482</v>
      </c>
      <c r="C4364">
        <v>20.94</v>
      </c>
      <c r="D4364">
        <v>21.91</v>
      </c>
      <c r="E4364">
        <v>23.35</v>
      </c>
      <c r="F4364">
        <v>0</v>
      </c>
      <c r="G4364">
        <v>0</v>
      </c>
    </row>
    <row r="4365" spans="1:7" x14ac:dyDescent="0.25">
      <c r="A4365" t="s">
        <v>49</v>
      </c>
      <c r="B4365" s="1">
        <v>45483</v>
      </c>
      <c r="C4365">
        <v>20.87</v>
      </c>
      <c r="D4365">
        <v>21.87</v>
      </c>
      <c r="E4365">
        <v>23.33</v>
      </c>
      <c r="F4365">
        <v>0</v>
      </c>
      <c r="G4365">
        <v>0</v>
      </c>
    </row>
    <row r="4366" spans="1:7" x14ac:dyDescent="0.25">
      <c r="A4366" t="s">
        <v>49</v>
      </c>
      <c r="B4366" s="1">
        <v>45484</v>
      </c>
      <c r="C4366">
        <v>20.82</v>
      </c>
      <c r="D4366">
        <v>21.83</v>
      </c>
      <c r="E4366">
        <v>23.32</v>
      </c>
      <c r="F4366">
        <v>0</v>
      </c>
      <c r="G4366">
        <v>0</v>
      </c>
    </row>
    <row r="4367" spans="1:7" x14ac:dyDescent="0.25">
      <c r="A4367" t="s">
        <v>49</v>
      </c>
      <c r="B4367" s="1">
        <v>45485</v>
      </c>
      <c r="C4367">
        <v>20.79</v>
      </c>
      <c r="D4367">
        <v>21.77</v>
      </c>
      <c r="E4367">
        <v>23.31</v>
      </c>
      <c r="F4367">
        <v>0</v>
      </c>
      <c r="G4367">
        <v>0</v>
      </c>
    </row>
    <row r="4368" spans="1:7" x14ac:dyDescent="0.25">
      <c r="A4368" t="s">
        <v>49</v>
      </c>
      <c r="B4368" s="1">
        <v>45488</v>
      </c>
      <c r="C4368">
        <v>20.75</v>
      </c>
      <c r="D4368">
        <v>21.71</v>
      </c>
      <c r="E4368">
        <v>23.29</v>
      </c>
      <c r="F4368">
        <v>0</v>
      </c>
      <c r="G4368">
        <v>0</v>
      </c>
    </row>
    <row r="4369" spans="1:7" x14ac:dyDescent="0.25">
      <c r="A4369" t="s">
        <v>49</v>
      </c>
      <c r="B4369" s="1">
        <v>45489</v>
      </c>
      <c r="C4369">
        <v>20.7</v>
      </c>
      <c r="D4369">
        <v>21.65</v>
      </c>
      <c r="E4369">
        <v>23.27</v>
      </c>
      <c r="F4369">
        <v>0</v>
      </c>
      <c r="G4369">
        <v>0</v>
      </c>
    </row>
    <row r="4370" spans="1:7" x14ac:dyDescent="0.25">
      <c r="A4370" t="s">
        <v>49</v>
      </c>
      <c r="B4370" s="1">
        <v>45490</v>
      </c>
      <c r="C4370">
        <v>20.66</v>
      </c>
      <c r="D4370">
        <v>21.58</v>
      </c>
      <c r="E4370">
        <v>23.25</v>
      </c>
      <c r="F4370">
        <v>0</v>
      </c>
      <c r="G4370">
        <v>0</v>
      </c>
    </row>
    <row r="4371" spans="1:7" x14ac:dyDescent="0.25">
      <c r="A4371" t="s">
        <v>49</v>
      </c>
      <c r="B4371" s="1">
        <v>45491</v>
      </c>
      <c r="C4371">
        <v>20.65</v>
      </c>
      <c r="D4371">
        <v>21.53</v>
      </c>
      <c r="E4371">
        <v>23.23</v>
      </c>
      <c r="F4371">
        <v>0</v>
      </c>
      <c r="G4371">
        <v>0</v>
      </c>
    </row>
    <row r="4372" spans="1:7" x14ac:dyDescent="0.25">
      <c r="A4372" t="s">
        <v>49</v>
      </c>
      <c r="B4372" s="1">
        <v>45492</v>
      </c>
      <c r="C4372">
        <v>20.65</v>
      </c>
      <c r="D4372">
        <v>21.48</v>
      </c>
      <c r="E4372">
        <v>23.21</v>
      </c>
      <c r="F4372">
        <v>0</v>
      </c>
      <c r="G4372">
        <v>0</v>
      </c>
    </row>
    <row r="4373" spans="1:7" x14ac:dyDescent="0.25">
      <c r="A4373" t="s">
        <v>49</v>
      </c>
      <c r="B4373" s="1">
        <v>45495</v>
      </c>
      <c r="C4373">
        <v>20.65</v>
      </c>
      <c r="D4373">
        <v>21.43</v>
      </c>
      <c r="E4373">
        <v>23.19</v>
      </c>
      <c r="F4373">
        <v>0</v>
      </c>
      <c r="G4373">
        <v>0</v>
      </c>
    </row>
    <row r="4374" spans="1:7" x14ac:dyDescent="0.25">
      <c r="A4374" t="s">
        <v>49</v>
      </c>
      <c r="B4374" s="1">
        <v>45496</v>
      </c>
      <c r="C4374">
        <v>20.59</v>
      </c>
      <c r="D4374">
        <v>21.39</v>
      </c>
      <c r="E4374">
        <v>23.16</v>
      </c>
      <c r="F4374">
        <v>0</v>
      </c>
      <c r="G4374">
        <v>0</v>
      </c>
    </row>
    <row r="4375" spans="1:7" x14ac:dyDescent="0.25">
      <c r="A4375" t="s">
        <v>49</v>
      </c>
      <c r="B4375" s="1">
        <v>45497</v>
      </c>
      <c r="C4375">
        <v>20.56</v>
      </c>
      <c r="D4375">
        <v>21.34</v>
      </c>
      <c r="E4375">
        <v>23.14</v>
      </c>
      <c r="F4375">
        <v>0</v>
      </c>
      <c r="G4375">
        <v>0</v>
      </c>
    </row>
    <row r="4376" spans="1:7" x14ac:dyDescent="0.25">
      <c r="A4376" t="s">
        <v>49</v>
      </c>
      <c r="B4376" s="1">
        <v>45498</v>
      </c>
      <c r="C4376">
        <v>20.52</v>
      </c>
      <c r="D4376">
        <v>21.28</v>
      </c>
      <c r="E4376">
        <v>23.12</v>
      </c>
      <c r="F4376">
        <v>0</v>
      </c>
      <c r="G4376">
        <v>0</v>
      </c>
    </row>
    <row r="4377" spans="1:7" x14ac:dyDescent="0.25">
      <c r="A4377" t="s">
        <v>49</v>
      </c>
      <c r="B4377" s="1">
        <v>45499</v>
      </c>
      <c r="C4377">
        <v>20.47</v>
      </c>
      <c r="D4377">
        <v>21.21</v>
      </c>
      <c r="E4377">
        <v>23.1</v>
      </c>
      <c r="F4377">
        <v>0</v>
      </c>
      <c r="G4377">
        <v>0</v>
      </c>
    </row>
    <row r="4378" spans="1:7" x14ac:dyDescent="0.25">
      <c r="A4378" t="s">
        <v>49</v>
      </c>
      <c r="B4378" s="1">
        <v>45502</v>
      </c>
      <c r="C4378">
        <v>20.32</v>
      </c>
      <c r="D4378">
        <v>21.13</v>
      </c>
      <c r="E4378">
        <v>23.08</v>
      </c>
      <c r="F4378">
        <v>0</v>
      </c>
      <c r="G4378">
        <v>0</v>
      </c>
    </row>
    <row r="4379" spans="1:7" x14ac:dyDescent="0.25">
      <c r="A4379" t="s">
        <v>49</v>
      </c>
      <c r="B4379" s="1">
        <v>45503</v>
      </c>
      <c r="C4379">
        <v>20.170000000000002</v>
      </c>
      <c r="D4379">
        <v>21.04</v>
      </c>
      <c r="E4379">
        <v>23.05</v>
      </c>
      <c r="F4379">
        <v>0</v>
      </c>
      <c r="G4379">
        <v>0</v>
      </c>
    </row>
    <row r="4380" spans="1:7" x14ac:dyDescent="0.25">
      <c r="A4380" t="s">
        <v>49</v>
      </c>
      <c r="B4380" s="1">
        <v>45504</v>
      </c>
      <c r="C4380">
        <v>20.04</v>
      </c>
      <c r="D4380">
        <v>20.95</v>
      </c>
      <c r="E4380">
        <v>23.02</v>
      </c>
      <c r="F4380">
        <v>0</v>
      </c>
      <c r="G4380">
        <v>0</v>
      </c>
    </row>
    <row r="4381" spans="1:7" x14ac:dyDescent="0.25">
      <c r="A4381" t="s">
        <v>49</v>
      </c>
      <c r="B4381" s="1">
        <v>45505</v>
      </c>
      <c r="C4381">
        <v>19.89</v>
      </c>
      <c r="D4381">
        <v>20.86</v>
      </c>
      <c r="E4381">
        <v>22.99</v>
      </c>
      <c r="F4381">
        <v>0</v>
      </c>
      <c r="G4381">
        <v>0</v>
      </c>
    </row>
    <row r="4382" spans="1:7" x14ac:dyDescent="0.25">
      <c r="A4382" t="s">
        <v>49</v>
      </c>
      <c r="B4382" s="1">
        <v>45506</v>
      </c>
      <c r="C4382">
        <v>19.739999999999998</v>
      </c>
      <c r="D4382">
        <v>20.77</v>
      </c>
      <c r="E4382">
        <v>22.96</v>
      </c>
      <c r="F4382">
        <v>0</v>
      </c>
      <c r="G4382">
        <v>0</v>
      </c>
    </row>
    <row r="4383" spans="1:7" x14ac:dyDescent="0.25">
      <c r="A4383" t="s">
        <v>49</v>
      </c>
      <c r="B4383" s="1">
        <v>45509</v>
      </c>
      <c r="C4383">
        <v>19.57</v>
      </c>
      <c r="D4383">
        <v>20.66</v>
      </c>
      <c r="E4383">
        <v>22.91</v>
      </c>
      <c r="F4383">
        <v>0</v>
      </c>
      <c r="G4383">
        <v>0</v>
      </c>
    </row>
    <row r="4384" spans="1:7" x14ac:dyDescent="0.25">
      <c r="A4384" t="s">
        <v>49</v>
      </c>
      <c r="B4384" s="1">
        <v>45510</v>
      </c>
      <c r="C4384">
        <v>19.39</v>
      </c>
      <c r="D4384">
        <v>20.55</v>
      </c>
      <c r="E4384">
        <v>22.87</v>
      </c>
      <c r="F4384">
        <v>0</v>
      </c>
      <c r="G4384">
        <v>0</v>
      </c>
    </row>
    <row r="4385" spans="1:7" x14ac:dyDescent="0.25">
      <c r="A4385" t="s">
        <v>49</v>
      </c>
      <c r="B4385" s="1">
        <v>45511</v>
      </c>
      <c r="C4385">
        <v>19.260000000000002</v>
      </c>
      <c r="D4385">
        <v>20.47</v>
      </c>
      <c r="E4385">
        <v>22.83</v>
      </c>
      <c r="F4385">
        <v>0</v>
      </c>
      <c r="G4385">
        <v>0</v>
      </c>
    </row>
    <row r="4386" spans="1:7" x14ac:dyDescent="0.25">
      <c r="A4386" t="s">
        <v>49</v>
      </c>
      <c r="B4386" s="1">
        <v>45512</v>
      </c>
      <c r="C4386">
        <v>19.11</v>
      </c>
      <c r="D4386">
        <v>20.39</v>
      </c>
      <c r="E4386">
        <v>22.8</v>
      </c>
      <c r="F4386">
        <v>0</v>
      </c>
      <c r="G4386">
        <v>0</v>
      </c>
    </row>
    <row r="4387" spans="1:7" x14ac:dyDescent="0.25">
      <c r="A4387" t="s">
        <v>49</v>
      </c>
      <c r="B4387" s="1">
        <v>45513</v>
      </c>
      <c r="C4387">
        <v>18.95</v>
      </c>
      <c r="D4387">
        <v>20.3</v>
      </c>
      <c r="E4387">
        <v>22.76</v>
      </c>
      <c r="F4387">
        <v>0</v>
      </c>
      <c r="G4387">
        <v>0</v>
      </c>
    </row>
    <row r="4388" spans="1:7" x14ac:dyDescent="0.25">
      <c r="A4388" t="s">
        <v>49</v>
      </c>
      <c r="B4388" s="1">
        <v>45516</v>
      </c>
      <c r="C4388">
        <v>18.8</v>
      </c>
      <c r="D4388">
        <v>20.2</v>
      </c>
      <c r="E4388">
        <v>22.72</v>
      </c>
      <c r="F4388">
        <v>0</v>
      </c>
      <c r="G4388">
        <v>0</v>
      </c>
    </row>
    <row r="4389" spans="1:7" x14ac:dyDescent="0.25">
      <c r="A4389" t="s">
        <v>49</v>
      </c>
      <c r="B4389" s="1">
        <v>45517</v>
      </c>
      <c r="C4389">
        <v>18.670000000000002</v>
      </c>
      <c r="D4389">
        <v>20.11</v>
      </c>
      <c r="E4389">
        <v>22.68</v>
      </c>
      <c r="F4389">
        <v>0</v>
      </c>
      <c r="G4389">
        <v>0</v>
      </c>
    </row>
    <row r="4390" spans="1:7" x14ac:dyDescent="0.25">
      <c r="A4390" t="s">
        <v>49</v>
      </c>
      <c r="B4390" s="1">
        <v>45518</v>
      </c>
      <c r="C4390">
        <v>18.579999999999998</v>
      </c>
      <c r="D4390">
        <v>20.02</v>
      </c>
      <c r="E4390">
        <v>22.64</v>
      </c>
      <c r="F4390">
        <v>0</v>
      </c>
      <c r="G4390">
        <v>0</v>
      </c>
    </row>
    <row r="4391" spans="1:7" x14ac:dyDescent="0.25">
      <c r="A4391" t="s">
        <v>49</v>
      </c>
      <c r="B4391" s="1">
        <v>45519</v>
      </c>
      <c r="C4391">
        <v>18.46</v>
      </c>
      <c r="D4391">
        <v>19.93</v>
      </c>
      <c r="E4391">
        <v>22.61</v>
      </c>
      <c r="F4391">
        <v>0</v>
      </c>
      <c r="G4391">
        <v>0</v>
      </c>
    </row>
    <row r="4392" spans="1:7" x14ac:dyDescent="0.25">
      <c r="A4392" t="s">
        <v>49</v>
      </c>
      <c r="B4392" s="1">
        <v>45520</v>
      </c>
      <c r="C4392">
        <v>18.38</v>
      </c>
      <c r="D4392">
        <v>19.850000000000001</v>
      </c>
      <c r="E4392">
        <v>22.57</v>
      </c>
      <c r="F4392">
        <v>0</v>
      </c>
      <c r="G4392">
        <v>0</v>
      </c>
    </row>
    <row r="4393" spans="1:7" x14ac:dyDescent="0.25">
      <c r="A4393" t="s">
        <v>49</v>
      </c>
      <c r="B4393" s="1">
        <v>45523</v>
      </c>
      <c r="C4393">
        <v>18.29</v>
      </c>
      <c r="D4393">
        <v>19.77</v>
      </c>
      <c r="E4393">
        <v>22.54</v>
      </c>
      <c r="F4393">
        <v>0</v>
      </c>
      <c r="G4393">
        <v>0</v>
      </c>
    </row>
    <row r="4394" spans="1:7" x14ac:dyDescent="0.25">
      <c r="A4394" t="s">
        <v>49</v>
      </c>
      <c r="B4394" s="1">
        <v>45524</v>
      </c>
      <c r="C4394">
        <v>18.23</v>
      </c>
      <c r="D4394">
        <v>19.72</v>
      </c>
      <c r="E4394">
        <v>22.51</v>
      </c>
      <c r="F4394">
        <v>0</v>
      </c>
      <c r="G4394">
        <v>0</v>
      </c>
    </row>
    <row r="4395" spans="1:7" x14ac:dyDescent="0.25">
      <c r="A4395" t="s">
        <v>49</v>
      </c>
      <c r="B4395" s="1">
        <v>45525</v>
      </c>
      <c r="C4395">
        <v>18.170000000000002</v>
      </c>
      <c r="D4395">
        <v>19.66</v>
      </c>
      <c r="E4395">
        <v>22.48</v>
      </c>
      <c r="F4395">
        <v>0</v>
      </c>
      <c r="G4395">
        <v>0</v>
      </c>
    </row>
    <row r="4396" spans="1:7" x14ac:dyDescent="0.25">
      <c r="A4396" t="s">
        <v>49</v>
      </c>
      <c r="B4396" s="1">
        <v>45526</v>
      </c>
      <c r="C4396">
        <v>18.170000000000002</v>
      </c>
      <c r="D4396">
        <v>19.62</v>
      </c>
      <c r="E4396">
        <v>22.45</v>
      </c>
      <c r="F4396">
        <v>0</v>
      </c>
      <c r="G4396">
        <v>0</v>
      </c>
    </row>
    <row r="4397" spans="1:7" x14ac:dyDescent="0.25">
      <c r="A4397" t="s">
        <v>49</v>
      </c>
      <c r="B4397" s="1">
        <v>45527</v>
      </c>
      <c r="C4397">
        <v>18.170000000000002</v>
      </c>
      <c r="D4397">
        <v>19.579999999999998</v>
      </c>
      <c r="E4397">
        <v>22.43</v>
      </c>
      <c r="F4397">
        <v>0</v>
      </c>
      <c r="G4397">
        <v>0</v>
      </c>
    </row>
    <row r="4398" spans="1:7" x14ac:dyDescent="0.25">
      <c r="A4398" t="s">
        <v>49</v>
      </c>
      <c r="B4398" s="1">
        <v>45530</v>
      </c>
      <c r="C4398">
        <v>18.22</v>
      </c>
      <c r="D4398">
        <v>19.55</v>
      </c>
      <c r="E4398">
        <v>22.41</v>
      </c>
      <c r="F4398">
        <v>0</v>
      </c>
      <c r="G4398">
        <v>0</v>
      </c>
    </row>
    <row r="4399" spans="1:7" x14ac:dyDescent="0.25">
      <c r="A4399" t="s">
        <v>49</v>
      </c>
      <c r="B4399" s="1">
        <v>45531</v>
      </c>
      <c r="C4399">
        <v>18.28</v>
      </c>
      <c r="D4399">
        <v>19.53</v>
      </c>
      <c r="E4399">
        <v>22.39</v>
      </c>
      <c r="F4399">
        <v>0</v>
      </c>
      <c r="G4399">
        <v>0</v>
      </c>
    </row>
    <row r="4400" spans="1:7" x14ac:dyDescent="0.25">
      <c r="A4400" t="s">
        <v>49</v>
      </c>
      <c r="B4400" s="1">
        <v>45532</v>
      </c>
      <c r="C4400">
        <v>18.329999999999998</v>
      </c>
      <c r="D4400">
        <v>19.510000000000002</v>
      </c>
      <c r="E4400">
        <v>22.36</v>
      </c>
      <c r="F4400">
        <v>0</v>
      </c>
      <c r="G4400">
        <v>0</v>
      </c>
    </row>
    <row r="4401" spans="1:7" x14ac:dyDescent="0.25">
      <c r="A4401" t="s">
        <v>49</v>
      </c>
      <c r="B4401" s="1">
        <v>45533</v>
      </c>
      <c r="C4401">
        <v>18.38</v>
      </c>
      <c r="D4401">
        <v>19.489999999999998</v>
      </c>
      <c r="E4401">
        <v>22.33</v>
      </c>
      <c r="F4401">
        <v>0</v>
      </c>
      <c r="G4401">
        <v>0</v>
      </c>
    </row>
    <row r="4402" spans="1:7" x14ac:dyDescent="0.25">
      <c r="A4402" t="s">
        <v>49</v>
      </c>
      <c r="B4402" s="1">
        <v>45534</v>
      </c>
      <c r="C4402">
        <v>18.440000000000001</v>
      </c>
      <c r="D4402">
        <v>19.47</v>
      </c>
      <c r="E4402">
        <v>22.3</v>
      </c>
      <c r="F4402">
        <v>0</v>
      </c>
      <c r="G4402">
        <v>0</v>
      </c>
    </row>
    <row r="4403" spans="1:7" x14ac:dyDescent="0.25">
      <c r="A4403" t="s">
        <v>49</v>
      </c>
      <c r="B4403" s="1">
        <v>45539</v>
      </c>
      <c r="C4403">
        <v>18.59</v>
      </c>
      <c r="D4403">
        <v>19.47</v>
      </c>
      <c r="E4403">
        <v>22.27</v>
      </c>
      <c r="F4403">
        <v>0</v>
      </c>
      <c r="G4403">
        <v>0</v>
      </c>
    </row>
    <row r="4404" spans="1:7" x14ac:dyDescent="0.25">
      <c r="A4404" t="s">
        <v>49</v>
      </c>
      <c r="B4404" s="1">
        <v>45540</v>
      </c>
      <c r="C4404">
        <v>18.73</v>
      </c>
      <c r="D4404">
        <v>19.43</v>
      </c>
      <c r="E4404">
        <v>22.24</v>
      </c>
      <c r="F4404">
        <v>0</v>
      </c>
      <c r="G4404">
        <v>0</v>
      </c>
    </row>
    <row r="4405" spans="1:7" x14ac:dyDescent="0.25">
      <c r="A4405" t="s">
        <v>49</v>
      </c>
      <c r="B4405" s="1">
        <v>45541</v>
      </c>
      <c r="C4405">
        <v>18.829999999999998</v>
      </c>
      <c r="D4405">
        <v>19.420000000000002</v>
      </c>
      <c r="E4405">
        <v>22.22</v>
      </c>
      <c r="F4405">
        <v>0</v>
      </c>
      <c r="G4405">
        <v>0</v>
      </c>
    </row>
    <row r="4406" spans="1:7" x14ac:dyDescent="0.25">
      <c r="A4406" t="s">
        <v>49</v>
      </c>
      <c r="B4406" s="1">
        <v>45544</v>
      </c>
      <c r="C4406">
        <v>18.95</v>
      </c>
      <c r="D4406">
        <v>19.41</v>
      </c>
      <c r="E4406">
        <v>22.19</v>
      </c>
      <c r="F4406">
        <v>0</v>
      </c>
      <c r="G4406">
        <v>0</v>
      </c>
    </row>
    <row r="4407" spans="1:7" x14ac:dyDescent="0.25">
      <c r="A4407" t="s">
        <v>49</v>
      </c>
      <c r="B4407" s="1">
        <v>45545</v>
      </c>
      <c r="C4407">
        <v>19.04</v>
      </c>
      <c r="D4407">
        <v>19.39</v>
      </c>
      <c r="E4407">
        <v>22.17</v>
      </c>
      <c r="F4407">
        <v>0</v>
      </c>
      <c r="G4407">
        <v>0</v>
      </c>
    </row>
    <row r="4408" spans="1:7" x14ac:dyDescent="0.25">
      <c r="A4408" t="s">
        <v>49</v>
      </c>
      <c r="B4408" s="1">
        <v>45546</v>
      </c>
      <c r="C4408">
        <v>19.12</v>
      </c>
      <c r="D4408">
        <v>19.329999999999998</v>
      </c>
      <c r="E4408">
        <v>22.14</v>
      </c>
      <c r="F4408">
        <v>0</v>
      </c>
      <c r="G4408">
        <v>0</v>
      </c>
    </row>
    <row r="4409" spans="1:7" x14ac:dyDescent="0.25">
      <c r="A4409" t="s">
        <v>49</v>
      </c>
      <c r="B4409" s="1">
        <v>45547</v>
      </c>
      <c r="C4409">
        <v>19.2</v>
      </c>
      <c r="D4409">
        <v>19.28</v>
      </c>
      <c r="E4409">
        <v>22.12</v>
      </c>
      <c r="F4409">
        <v>0</v>
      </c>
      <c r="G4409">
        <v>0</v>
      </c>
    </row>
    <row r="4410" spans="1:7" x14ac:dyDescent="0.25">
      <c r="A4410" t="s">
        <v>49</v>
      </c>
      <c r="B4410" s="1">
        <v>45548</v>
      </c>
      <c r="C4410">
        <v>19.260000000000002</v>
      </c>
      <c r="D4410">
        <v>19.239999999999998</v>
      </c>
      <c r="E4410">
        <v>22.09</v>
      </c>
      <c r="F4410">
        <v>0</v>
      </c>
      <c r="G4410">
        <v>0</v>
      </c>
    </row>
    <row r="4411" spans="1:7" x14ac:dyDescent="0.25">
      <c r="A4411" t="s">
        <v>49</v>
      </c>
      <c r="B4411" s="1">
        <v>45551</v>
      </c>
      <c r="C4411">
        <v>19.32</v>
      </c>
      <c r="D4411">
        <v>19.190000000000001</v>
      </c>
      <c r="E4411">
        <v>22.07</v>
      </c>
      <c r="F4411">
        <v>0</v>
      </c>
      <c r="G4411">
        <v>0</v>
      </c>
    </row>
    <row r="4412" spans="1:7" x14ac:dyDescent="0.25">
      <c r="A4412" t="s">
        <v>49</v>
      </c>
      <c r="B4412" s="1">
        <v>45552</v>
      </c>
      <c r="C4412">
        <v>19.38</v>
      </c>
      <c r="D4412">
        <v>19.170000000000002</v>
      </c>
      <c r="E4412">
        <v>22.06</v>
      </c>
      <c r="F4412">
        <v>0</v>
      </c>
      <c r="G4412">
        <v>0</v>
      </c>
    </row>
    <row r="4413" spans="1:7" x14ac:dyDescent="0.25">
      <c r="A4413" t="s">
        <v>49</v>
      </c>
      <c r="B4413" s="1">
        <v>45553</v>
      </c>
      <c r="C4413">
        <v>19.420000000000002</v>
      </c>
      <c r="D4413">
        <v>19.14</v>
      </c>
      <c r="E4413">
        <v>22.04</v>
      </c>
      <c r="F4413">
        <v>0</v>
      </c>
      <c r="G4413">
        <v>0</v>
      </c>
    </row>
    <row r="4414" spans="1:7" x14ac:dyDescent="0.25">
      <c r="A4414" t="s">
        <v>49</v>
      </c>
      <c r="B4414" s="1">
        <v>45554</v>
      </c>
      <c r="C4414">
        <v>19.45</v>
      </c>
      <c r="D4414">
        <v>19.12</v>
      </c>
      <c r="E4414">
        <v>22.02</v>
      </c>
      <c r="F4414">
        <v>0</v>
      </c>
      <c r="G4414">
        <v>0</v>
      </c>
    </row>
    <row r="4415" spans="1:7" x14ac:dyDescent="0.25">
      <c r="A4415" t="s">
        <v>49</v>
      </c>
      <c r="B4415" s="1">
        <v>45555</v>
      </c>
      <c r="C4415">
        <v>19.48</v>
      </c>
      <c r="D4415">
        <v>19.100000000000001</v>
      </c>
      <c r="E4415">
        <v>22</v>
      </c>
      <c r="F4415">
        <v>0</v>
      </c>
      <c r="G4415">
        <v>0</v>
      </c>
    </row>
    <row r="4416" spans="1:7" x14ac:dyDescent="0.25">
      <c r="A4416" t="s">
        <v>49</v>
      </c>
      <c r="B4416" s="1">
        <v>45558</v>
      </c>
      <c r="C4416">
        <v>19.45</v>
      </c>
      <c r="D4416">
        <v>19.07</v>
      </c>
      <c r="E4416">
        <v>21.98</v>
      </c>
      <c r="F4416">
        <v>0</v>
      </c>
      <c r="G4416">
        <v>0</v>
      </c>
    </row>
    <row r="4417" spans="1:7" x14ac:dyDescent="0.25">
      <c r="A4417" t="s">
        <v>49</v>
      </c>
      <c r="B4417" s="1">
        <v>45559</v>
      </c>
      <c r="C4417">
        <v>19.420000000000002</v>
      </c>
      <c r="D4417">
        <v>19.03</v>
      </c>
      <c r="E4417">
        <v>21.95</v>
      </c>
      <c r="F4417">
        <v>0</v>
      </c>
      <c r="G4417">
        <v>0</v>
      </c>
    </row>
    <row r="4418" spans="1:7" x14ac:dyDescent="0.25">
      <c r="A4418" t="s">
        <v>49</v>
      </c>
      <c r="B4418" s="1">
        <v>45560</v>
      </c>
      <c r="C4418">
        <v>19.39</v>
      </c>
      <c r="D4418">
        <v>19.010000000000002</v>
      </c>
      <c r="E4418">
        <v>21.91</v>
      </c>
      <c r="F4418">
        <v>0</v>
      </c>
      <c r="G4418">
        <v>0</v>
      </c>
    </row>
    <row r="4419" spans="1:7" x14ac:dyDescent="0.25">
      <c r="A4419" t="s">
        <v>49</v>
      </c>
      <c r="B4419" s="1">
        <v>45561</v>
      </c>
      <c r="C4419">
        <v>19.34</v>
      </c>
      <c r="D4419">
        <v>18.989999999999998</v>
      </c>
      <c r="E4419">
        <v>21.86</v>
      </c>
      <c r="F4419">
        <v>0</v>
      </c>
      <c r="G4419">
        <v>0</v>
      </c>
    </row>
    <row r="4420" spans="1:7" x14ac:dyDescent="0.25">
      <c r="A4420" t="s">
        <v>49</v>
      </c>
      <c r="B4420" s="1">
        <v>45562</v>
      </c>
      <c r="C4420">
        <v>19.34</v>
      </c>
      <c r="D4420">
        <v>18.98</v>
      </c>
      <c r="E4420">
        <v>21.81</v>
      </c>
      <c r="F4420">
        <v>0</v>
      </c>
      <c r="G4420">
        <v>0</v>
      </c>
    </row>
    <row r="4421" spans="1:7" x14ac:dyDescent="0.25">
      <c r="A4421" t="s">
        <v>49</v>
      </c>
      <c r="B4421" s="1">
        <v>45565</v>
      </c>
      <c r="C4421">
        <v>19.329999999999998</v>
      </c>
      <c r="D4421">
        <v>18.96</v>
      </c>
      <c r="E4421">
        <v>21.77</v>
      </c>
      <c r="F4421">
        <v>0</v>
      </c>
      <c r="G4421">
        <v>0</v>
      </c>
    </row>
    <row r="4422" spans="1:7" x14ac:dyDescent="0.25">
      <c r="A4422" t="s">
        <v>49</v>
      </c>
      <c r="B4422" s="1">
        <v>45566</v>
      </c>
      <c r="C4422">
        <v>19.34</v>
      </c>
      <c r="D4422">
        <v>18.95</v>
      </c>
      <c r="E4422">
        <v>21.73</v>
      </c>
      <c r="F4422">
        <v>0</v>
      </c>
      <c r="G4422">
        <v>0</v>
      </c>
    </row>
    <row r="4423" spans="1:7" x14ac:dyDescent="0.25">
      <c r="A4423" t="s">
        <v>49</v>
      </c>
      <c r="B4423" s="1">
        <v>45567</v>
      </c>
      <c r="C4423">
        <v>19.32</v>
      </c>
      <c r="D4423">
        <v>18.93</v>
      </c>
      <c r="E4423">
        <v>21.68</v>
      </c>
      <c r="F4423">
        <v>0</v>
      </c>
      <c r="G4423">
        <v>0</v>
      </c>
    </row>
    <row r="4424" spans="1:7" x14ac:dyDescent="0.25">
      <c r="A4424" t="s">
        <v>49</v>
      </c>
      <c r="B4424" s="1">
        <v>45568</v>
      </c>
      <c r="C4424">
        <v>19.260000000000002</v>
      </c>
      <c r="D4424">
        <v>18.899999999999999</v>
      </c>
      <c r="E4424">
        <v>21.62</v>
      </c>
      <c r="F4424">
        <v>0</v>
      </c>
      <c r="G4424">
        <v>0</v>
      </c>
    </row>
    <row r="4425" spans="1:7" x14ac:dyDescent="0.25">
      <c r="A4425" t="s">
        <v>49</v>
      </c>
      <c r="B4425" s="1">
        <v>45569</v>
      </c>
      <c r="C4425">
        <v>19.170000000000002</v>
      </c>
      <c r="D4425">
        <v>18.87</v>
      </c>
      <c r="E4425">
        <v>21.56</v>
      </c>
      <c r="F4425">
        <v>0</v>
      </c>
      <c r="G4425">
        <v>0</v>
      </c>
    </row>
    <row r="4426" spans="1:7" x14ac:dyDescent="0.25">
      <c r="A4426" t="s">
        <v>49</v>
      </c>
      <c r="B4426" s="1">
        <v>45572</v>
      </c>
      <c r="C4426">
        <v>19.079999999999998</v>
      </c>
      <c r="D4426">
        <v>18.84</v>
      </c>
      <c r="E4426">
        <v>21.51</v>
      </c>
      <c r="F4426">
        <v>0</v>
      </c>
      <c r="G4426">
        <v>0</v>
      </c>
    </row>
    <row r="4427" spans="1:7" x14ac:dyDescent="0.25">
      <c r="A4427" t="s">
        <v>49</v>
      </c>
      <c r="B4427" s="1">
        <v>45573</v>
      </c>
      <c r="C4427">
        <v>19.04</v>
      </c>
      <c r="D4427">
        <v>18.82</v>
      </c>
      <c r="E4427">
        <v>21.45</v>
      </c>
      <c r="F4427">
        <v>0</v>
      </c>
      <c r="G4427">
        <v>0</v>
      </c>
    </row>
    <row r="4428" spans="1:7" x14ac:dyDescent="0.25">
      <c r="A4428" t="s">
        <v>49</v>
      </c>
      <c r="B4428" s="1">
        <v>45574</v>
      </c>
      <c r="C4428">
        <v>19.010000000000002</v>
      </c>
      <c r="D4428">
        <v>18.809999999999999</v>
      </c>
      <c r="E4428">
        <v>21.4</v>
      </c>
      <c r="F4428">
        <v>0</v>
      </c>
      <c r="G4428">
        <v>0</v>
      </c>
    </row>
    <row r="4429" spans="1:7" x14ac:dyDescent="0.25">
      <c r="A4429" t="s">
        <v>49</v>
      </c>
      <c r="B4429" s="1">
        <v>45575</v>
      </c>
      <c r="C4429">
        <v>18.98</v>
      </c>
      <c r="D4429">
        <v>18.8</v>
      </c>
      <c r="E4429">
        <v>21.35</v>
      </c>
      <c r="F4429">
        <v>0</v>
      </c>
      <c r="G4429">
        <v>0</v>
      </c>
    </row>
    <row r="4430" spans="1:7" x14ac:dyDescent="0.25">
      <c r="A4430" t="s">
        <v>49</v>
      </c>
      <c r="B4430" s="1">
        <v>45576</v>
      </c>
      <c r="C4430">
        <v>18.97</v>
      </c>
      <c r="D4430">
        <v>18.809999999999999</v>
      </c>
      <c r="E4430">
        <v>21.3</v>
      </c>
      <c r="F4430">
        <v>0</v>
      </c>
      <c r="G4430">
        <v>0</v>
      </c>
    </row>
    <row r="4431" spans="1:7" x14ac:dyDescent="0.25">
      <c r="A4431" t="s">
        <v>49</v>
      </c>
      <c r="B4431" s="1">
        <v>45579</v>
      </c>
      <c r="C4431">
        <v>18.98</v>
      </c>
      <c r="D4431">
        <v>18.829999999999998</v>
      </c>
      <c r="E4431">
        <v>21.26</v>
      </c>
      <c r="F4431">
        <v>0</v>
      </c>
      <c r="G4431">
        <v>0</v>
      </c>
    </row>
    <row r="4432" spans="1:7" x14ac:dyDescent="0.25">
      <c r="A4432" t="s">
        <v>49</v>
      </c>
      <c r="B4432" s="1">
        <v>45580</v>
      </c>
      <c r="C4432">
        <v>18.95</v>
      </c>
      <c r="D4432">
        <v>18.850000000000001</v>
      </c>
      <c r="E4432">
        <v>21.22</v>
      </c>
      <c r="F4432">
        <v>0</v>
      </c>
      <c r="G4432">
        <v>0</v>
      </c>
    </row>
    <row r="4433" spans="1:7" x14ac:dyDescent="0.25">
      <c r="A4433" t="s">
        <v>49</v>
      </c>
      <c r="B4433" s="1">
        <v>45581</v>
      </c>
      <c r="C4433">
        <v>18.920000000000002</v>
      </c>
      <c r="D4433">
        <v>18.89</v>
      </c>
      <c r="E4433">
        <v>21.18</v>
      </c>
      <c r="F4433">
        <v>0</v>
      </c>
      <c r="G4433">
        <v>0</v>
      </c>
    </row>
    <row r="4434" spans="1:7" x14ac:dyDescent="0.25">
      <c r="A4434" t="s">
        <v>49</v>
      </c>
      <c r="B4434" s="1">
        <v>45582</v>
      </c>
      <c r="C4434">
        <v>18.89</v>
      </c>
      <c r="D4434">
        <v>18.920000000000002</v>
      </c>
      <c r="E4434">
        <v>21.13</v>
      </c>
      <c r="F4434">
        <v>0</v>
      </c>
      <c r="G4434">
        <v>0</v>
      </c>
    </row>
    <row r="4435" spans="1:7" x14ac:dyDescent="0.25">
      <c r="A4435" t="s">
        <v>49</v>
      </c>
      <c r="B4435" s="1">
        <v>45583</v>
      </c>
      <c r="C4435">
        <v>18.850000000000001</v>
      </c>
      <c r="D4435">
        <v>18.93</v>
      </c>
      <c r="E4435">
        <v>21.08</v>
      </c>
      <c r="F4435">
        <v>0</v>
      </c>
      <c r="G4435">
        <v>0</v>
      </c>
    </row>
    <row r="4436" spans="1:7" x14ac:dyDescent="0.25">
      <c r="A4436" t="s">
        <v>49</v>
      </c>
      <c r="B4436" s="1">
        <v>45586</v>
      </c>
      <c r="C4436">
        <v>18.86</v>
      </c>
      <c r="D4436">
        <v>18.96</v>
      </c>
      <c r="E4436">
        <v>21.04</v>
      </c>
      <c r="F4436">
        <v>0</v>
      </c>
      <c r="G4436">
        <v>0</v>
      </c>
    </row>
    <row r="4437" spans="1:7" x14ac:dyDescent="0.25">
      <c r="A4437" t="s">
        <v>49</v>
      </c>
      <c r="B4437" s="1">
        <v>45587</v>
      </c>
      <c r="C4437">
        <v>18.829999999999998</v>
      </c>
      <c r="D4437">
        <v>18.989999999999998</v>
      </c>
      <c r="E4437">
        <v>20.98</v>
      </c>
      <c r="F4437">
        <v>0</v>
      </c>
      <c r="G4437">
        <v>0</v>
      </c>
    </row>
    <row r="4438" spans="1:7" x14ac:dyDescent="0.25">
      <c r="A4438" t="s">
        <v>49</v>
      </c>
      <c r="B4438" s="1">
        <v>45588</v>
      </c>
      <c r="C4438">
        <v>18.809999999999999</v>
      </c>
      <c r="D4438">
        <v>19.010000000000002</v>
      </c>
      <c r="E4438">
        <v>20.92</v>
      </c>
      <c r="F4438">
        <v>0</v>
      </c>
      <c r="G4438">
        <v>0</v>
      </c>
    </row>
    <row r="4439" spans="1:7" x14ac:dyDescent="0.25">
      <c r="A4439" t="s">
        <v>49</v>
      </c>
      <c r="B4439" s="1">
        <v>45589</v>
      </c>
      <c r="C4439">
        <v>18.760000000000002</v>
      </c>
      <c r="D4439">
        <v>19.02</v>
      </c>
      <c r="E4439">
        <v>20.87</v>
      </c>
      <c r="F4439">
        <v>0</v>
      </c>
      <c r="G4439">
        <v>0</v>
      </c>
    </row>
    <row r="4440" spans="1:7" x14ac:dyDescent="0.25">
      <c r="A4440" t="s">
        <v>49</v>
      </c>
      <c r="B4440" s="1">
        <v>45590</v>
      </c>
      <c r="C4440">
        <v>18.7</v>
      </c>
      <c r="D4440">
        <v>19.03</v>
      </c>
      <c r="E4440">
        <v>20.81</v>
      </c>
      <c r="F4440">
        <v>0</v>
      </c>
      <c r="G4440">
        <v>0</v>
      </c>
    </row>
    <row r="4441" spans="1:7" x14ac:dyDescent="0.25">
      <c r="A4441" t="s">
        <v>49</v>
      </c>
      <c r="B4441" s="1">
        <v>45593</v>
      </c>
      <c r="C4441">
        <v>18.649999999999999</v>
      </c>
      <c r="D4441">
        <v>19.03</v>
      </c>
      <c r="E4441">
        <v>20.75</v>
      </c>
      <c r="F4441">
        <v>0</v>
      </c>
      <c r="G4441">
        <v>0</v>
      </c>
    </row>
    <row r="4442" spans="1:7" x14ac:dyDescent="0.25">
      <c r="A4442" t="s">
        <v>49</v>
      </c>
      <c r="B4442" s="1">
        <v>45594</v>
      </c>
      <c r="C4442">
        <v>18.579999999999998</v>
      </c>
      <c r="D4442">
        <v>19.03</v>
      </c>
      <c r="E4442">
        <v>20.7</v>
      </c>
      <c r="F4442">
        <v>0</v>
      </c>
      <c r="G4442">
        <v>0</v>
      </c>
    </row>
    <row r="4443" spans="1:7" x14ac:dyDescent="0.25">
      <c r="A4443" t="s">
        <v>49</v>
      </c>
      <c r="B4443" s="1">
        <v>45595</v>
      </c>
      <c r="C4443">
        <v>18.54</v>
      </c>
      <c r="D4443">
        <v>19.03</v>
      </c>
      <c r="E4443">
        <v>20.64</v>
      </c>
      <c r="F4443">
        <v>0</v>
      </c>
      <c r="G4443">
        <v>0</v>
      </c>
    </row>
    <row r="4444" spans="1:7" x14ac:dyDescent="0.25">
      <c r="A4444" t="s">
        <v>49</v>
      </c>
      <c r="B4444" s="1">
        <v>45596</v>
      </c>
      <c r="C4444">
        <v>18.5</v>
      </c>
      <c r="D4444">
        <v>19.010000000000002</v>
      </c>
      <c r="E4444">
        <v>20.59</v>
      </c>
      <c r="F4444">
        <v>0</v>
      </c>
      <c r="G4444">
        <v>0</v>
      </c>
    </row>
    <row r="4445" spans="1:7" x14ac:dyDescent="0.25">
      <c r="A4445" t="s">
        <v>49</v>
      </c>
      <c r="B4445" s="1">
        <v>45597</v>
      </c>
      <c r="C4445">
        <v>18.47</v>
      </c>
      <c r="D4445">
        <v>18.989999999999998</v>
      </c>
      <c r="E4445">
        <v>20.54</v>
      </c>
      <c r="F4445">
        <v>0</v>
      </c>
      <c r="G4445">
        <v>0</v>
      </c>
    </row>
    <row r="4446" spans="1:7" x14ac:dyDescent="0.25">
      <c r="A4446" t="s">
        <v>49</v>
      </c>
      <c r="B4446" s="1">
        <v>45600</v>
      </c>
      <c r="C4446">
        <v>18.440000000000001</v>
      </c>
      <c r="D4446">
        <v>18.95</v>
      </c>
      <c r="E4446">
        <v>20.48</v>
      </c>
      <c r="F4446">
        <v>0</v>
      </c>
      <c r="G4446">
        <v>0</v>
      </c>
    </row>
    <row r="4447" spans="1:7" x14ac:dyDescent="0.25">
      <c r="A4447" t="s">
        <v>49</v>
      </c>
      <c r="B4447" s="1">
        <v>45601</v>
      </c>
      <c r="C4447">
        <v>18.41</v>
      </c>
      <c r="D4447">
        <v>18.91</v>
      </c>
      <c r="E4447">
        <v>20.43</v>
      </c>
      <c r="F4447">
        <v>0</v>
      </c>
      <c r="G4447">
        <v>0</v>
      </c>
    </row>
    <row r="4448" spans="1:7" x14ac:dyDescent="0.25">
      <c r="A4448" t="s">
        <v>49</v>
      </c>
      <c r="B4448" s="1">
        <v>45602</v>
      </c>
      <c r="C4448">
        <v>18.39</v>
      </c>
      <c r="D4448">
        <v>18.88</v>
      </c>
      <c r="E4448">
        <v>20.38</v>
      </c>
      <c r="F4448">
        <v>0</v>
      </c>
      <c r="G4448">
        <v>0</v>
      </c>
    </row>
    <row r="4449" spans="1:7" x14ac:dyDescent="0.25">
      <c r="A4449" t="s">
        <v>49</v>
      </c>
      <c r="B4449" s="1">
        <v>45603</v>
      </c>
      <c r="C4449">
        <v>18.37</v>
      </c>
      <c r="D4449">
        <v>18.84</v>
      </c>
      <c r="E4449">
        <v>20.329999999999998</v>
      </c>
      <c r="F4449">
        <v>0</v>
      </c>
      <c r="G4449">
        <v>0</v>
      </c>
    </row>
    <row r="4450" spans="1:7" x14ac:dyDescent="0.25">
      <c r="A4450" t="s">
        <v>49</v>
      </c>
      <c r="B4450" s="1">
        <v>45604</v>
      </c>
      <c r="C4450">
        <v>18.32</v>
      </c>
      <c r="D4450">
        <v>18.809999999999999</v>
      </c>
      <c r="E4450">
        <v>20.28</v>
      </c>
      <c r="F4450">
        <v>0</v>
      </c>
      <c r="G4450">
        <v>0</v>
      </c>
    </row>
    <row r="4451" spans="1:7" x14ac:dyDescent="0.25">
      <c r="A4451" t="s">
        <v>49</v>
      </c>
      <c r="B4451" s="1">
        <v>45607</v>
      </c>
      <c r="C4451">
        <v>18.260000000000002</v>
      </c>
      <c r="D4451">
        <v>18.78</v>
      </c>
      <c r="E4451">
        <v>20.239999999999998</v>
      </c>
      <c r="F4451">
        <v>0</v>
      </c>
      <c r="G4451">
        <v>0</v>
      </c>
    </row>
    <row r="4452" spans="1:7" x14ac:dyDescent="0.25">
      <c r="A4452" t="s">
        <v>49</v>
      </c>
      <c r="B4452" s="1">
        <v>45608</v>
      </c>
      <c r="C4452">
        <v>18.22</v>
      </c>
      <c r="D4452">
        <v>18.760000000000002</v>
      </c>
      <c r="E4452">
        <v>20.2</v>
      </c>
      <c r="F4452">
        <v>0</v>
      </c>
      <c r="G4452">
        <v>0</v>
      </c>
    </row>
    <row r="4453" spans="1:7" x14ac:dyDescent="0.25">
      <c r="A4453" t="s">
        <v>49</v>
      </c>
      <c r="B4453" s="1">
        <v>45609</v>
      </c>
      <c r="C4453">
        <v>18.190000000000001</v>
      </c>
      <c r="D4453">
        <v>18.73</v>
      </c>
      <c r="E4453">
        <v>20.16</v>
      </c>
      <c r="F4453">
        <v>0</v>
      </c>
      <c r="G4453">
        <v>0</v>
      </c>
    </row>
    <row r="4454" spans="1:7" x14ac:dyDescent="0.25">
      <c r="A4454" t="s">
        <v>49</v>
      </c>
      <c r="B4454" s="1">
        <v>45610</v>
      </c>
      <c r="C4454">
        <v>18.16</v>
      </c>
      <c r="D4454">
        <v>18.690000000000001</v>
      </c>
      <c r="E4454">
        <v>20.12</v>
      </c>
      <c r="F4454">
        <v>0</v>
      </c>
      <c r="G4454">
        <v>0</v>
      </c>
    </row>
    <row r="4455" spans="1:7" x14ac:dyDescent="0.25">
      <c r="A4455" t="s">
        <v>49</v>
      </c>
      <c r="B4455" s="1">
        <v>45611</v>
      </c>
      <c r="C4455">
        <v>18.13</v>
      </c>
      <c r="D4455">
        <v>18.66</v>
      </c>
      <c r="E4455">
        <v>20.079999999999998</v>
      </c>
      <c r="F4455">
        <v>0</v>
      </c>
      <c r="G4455">
        <v>0</v>
      </c>
    </row>
    <row r="4456" spans="1:7" x14ac:dyDescent="0.25">
      <c r="A4456" t="s">
        <v>49</v>
      </c>
      <c r="B4456" s="1">
        <v>45614</v>
      </c>
      <c r="C4456">
        <v>18.079999999999998</v>
      </c>
      <c r="D4456">
        <v>18.61</v>
      </c>
      <c r="E4456">
        <v>20.04</v>
      </c>
      <c r="F4456">
        <v>0</v>
      </c>
      <c r="G4456">
        <v>0</v>
      </c>
    </row>
    <row r="4457" spans="1:7" x14ac:dyDescent="0.25">
      <c r="A4457" t="s">
        <v>49</v>
      </c>
      <c r="B4457" s="1">
        <v>45615</v>
      </c>
      <c r="C4457">
        <v>18.05</v>
      </c>
      <c r="D4457">
        <v>18.59</v>
      </c>
      <c r="E4457">
        <v>20.010000000000002</v>
      </c>
      <c r="F4457">
        <v>0</v>
      </c>
      <c r="G4457">
        <v>0</v>
      </c>
    </row>
    <row r="4458" spans="1:7" x14ac:dyDescent="0.25">
      <c r="A4458" t="s">
        <v>49</v>
      </c>
      <c r="B4458" s="1">
        <v>45616</v>
      </c>
      <c r="C4458">
        <v>18.010000000000002</v>
      </c>
      <c r="D4458">
        <v>18.57</v>
      </c>
      <c r="E4458">
        <v>19.98</v>
      </c>
      <c r="F4458">
        <v>0</v>
      </c>
      <c r="G4458">
        <v>0</v>
      </c>
    </row>
    <row r="4459" spans="1:7" x14ac:dyDescent="0.25">
      <c r="A4459" t="s">
        <v>49</v>
      </c>
      <c r="B4459" s="1">
        <v>45617</v>
      </c>
      <c r="C4459">
        <v>18.010000000000002</v>
      </c>
      <c r="D4459">
        <v>18.55</v>
      </c>
      <c r="E4459">
        <v>19.96</v>
      </c>
      <c r="F4459">
        <v>0</v>
      </c>
      <c r="G4459">
        <v>0</v>
      </c>
    </row>
    <row r="4460" spans="1:7" x14ac:dyDescent="0.25">
      <c r="A4460" t="s">
        <v>49</v>
      </c>
      <c r="B4460" s="1">
        <v>45618</v>
      </c>
      <c r="C4460">
        <v>18.010000000000002</v>
      </c>
      <c r="D4460">
        <v>18.52</v>
      </c>
      <c r="E4460">
        <v>19.93</v>
      </c>
      <c r="F4460">
        <v>0</v>
      </c>
      <c r="G4460">
        <v>0</v>
      </c>
    </row>
    <row r="4461" spans="1:7" x14ac:dyDescent="0.25">
      <c r="A4461" t="s">
        <v>49</v>
      </c>
      <c r="B4461" s="1">
        <v>45621</v>
      </c>
      <c r="C4461">
        <v>18.010000000000002</v>
      </c>
      <c r="D4461">
        <v>18.510000000000002</v>
      </c>
      <c r="E4461">
        <v>19.91</v>
      </c>
      <c r="F4461">
        <v>0</v>
      </c>
      <c r="G4461">
        <v>0</v>
      </c>
    </row>
    <row r="4462" spans="1:7" x14ac:dyDescent="0.25">
      <c r="A4462" t="s">
        <v>49</v>
      </c>
      <c r="B4462" s="1">
        <v>45622</v>
      </c>
      <c r="C4462">
        <v>18.02</v>
      </c>
      <c r="D4462">
        <v>18.489999999999998</v>
      </c>
      <c r="E4462">
        <v>19.88</v>
      </c>
      <c r="F4462">
        <v>0</v>
      </c>
      <c r="G4462">
        <v>0</v>
      </c>
    </row>
    <row r="4463" spans="1:7" x14ac:dyDescent="0.25">
      <c r="A4463" t="s">
        <v>49</v>
      </c>
      <c r="B4463" s="1">
        <v>45623</v>
      </c>
      <c r="C4463">
        <v>18.02</v>
      </c>
      <c r="D4463">
        <v>18.47</v>
      </c>
      <c r="E4463">
        <v>19.850000000000001</v>
      </c>
      <c r="F4463">
        <v>0</v>
      </c>
      <c r="G4463">
        <v>0</v>
      </c>
    </row>
    <row r="4464" spans="1:7" x14ac:dyDescent="0.25">
      <c r="A4464" t="s">
        <v>49</v>
      </c>
      <c r="B4464" s="1">
        <v>45624</v>
      </c>
      <c r="C4464">
        <v>18.02</v>
      </c>
      <c r="D4464">
        <v>18.440000000000001</v>
      </c>
      <c r="E4464">
        <v>19.82</v>
      </c>
      <c r="F4464">
        <v>0</v>
      </c>
      <c r="G4464">
        <v>0</v>
      </c>
    </row>
    <row r="4465" spans="1:7" x14ac:dyDescent="0.25">
      <c r="A4465" t="s">
        <v>49</v>
      </c>
      <c r="B4465" s="1">
        <v>45625</v>
      </c>
      <c r="C4465">
        <v>18.03</v>
      </c>
      <c r="D4465">
        <v>18.41</v>
      </c>
      <c r="E4465">
        <v>19.79</v>
      </c>
      <c r="F4465">
        <v>0</v>
      </c>
      <c r="G4465">
        <v>0</v>
      </c>
    </row>
    <row r="4466" spans="1:7" x14ac:dyDescent="0.25">
      <c r="A4466" t="s">
        <v>49</v>
      </c>
      <c r="B4466" s="1">
        <v>45628</v>
      </c>
      <c r="C4466">
        <v>18.04</v>
      </c>
      <c r="D4466">
        <v>18.39</v>
      </c>
      <c r="E4466">
        <v>19.760000000000002</v>
      </c>
      <c r="F4466">
        <v>0</v>
      </c>
      <c r="G4466">
        <v>0</v>
      </c>
    </row>
    <row r="4467" spans="1:7" x14ac:dyDescent="0.25">
      <c r="A4467" t="s">
        <v>49</v>
      </c>
      <c r="B4467" s="1">
        <v>45629</v>
      </c>
      <c r="C4467">
        <v>18.04</v>
      </c>
      <c r="D4467">
        <v>18.36</v>
      </c>
      <c r="E4467">
        <v>19.72</v>
      </c>
      <c r="F4467">
        <v>0</v>
      </c>
      <c r="G4467">
        <v>0</v>
      </c>
    </row>
    <row r="4468" spans="1:7" x14ac:dyDescent="0.25">
      <c r="A4468" t="s">
        <v>49</v>
      </c>
      <c r="B4468" s="1">
        <v>45630</v>
      </c>
      <c r="C4468">
        <v>18</v>
      </c>
      <c r="D4468">
        <v>18.32</v>
      </c>
      <c r="E4468">
        <v>19.68</v>
      </c>
      <c r="F4468">
        <v>0</v>
      </c>
      <c r="G4468">
        <v>0</v>
      </c>
    </row>
    <row r="4469" spans="1:7" x14ac:dyDescent="0.25">
      <c r="A4469" t="s">
        <v>49</v>
      </c>
      <c r="B4469" s="1">
        <v>45631</v>
      </c>
      <c r="C4469">
        <v>17.989999999999998</v>
      </c>
      <c r="D4469">
        <v>18.3</v>
      </c>
      <c r="E4469">
        <v>19.64</v>
      </c>
      <c r="F4469">
        <v>0</v>
      </c>
      <c r="G4469">
        <v>0</v>
      </c>
    </row>
    <row r="4470" spans="1:7" x14ac:dyDescent="0.25">
      <c r="A4470" t="s">
        <v>49</v>
      </c>
      <c r="B4470" s="1">
        <v>45632</v>
      </c>
      <c r="C4470">
        <v>17.98</v>
      </c>
      <c r="D4470">
        <v>18.260000000000002</v>
      </c>
      <c r="E4470">
        <v>19.61</v>
      </c>
      <c r="F4470">
        <v>0</v>
      </c>
      <c r="G4470">
        <v>0</v>
      </c>
    </row>
    <row r="4471" spans="1:7" x14ac:dyDescent="0.25">
      <c r="A4471" t="s">
        <v>49</v>
      </c>
      <c r="B4471" s="1">
        <v>45635</v>
      </c>
      <c r="C4471">
        <v>17.96</v>
      </c>
      <c r="D4471">
        <v>18.23</v>
      </c>
      <c r="E4471">
        <v>19.57</v>
      </c>
      <c r="F4471">
        <v>0</v>
      </c>
      <c r="G4471">
        <v>0</v>
      </c>
    </row>
    <row r="4472" spans="1:7" x14ac:dyDescent="0.25">
      <c r="A4472" t="s">
        <v>49</v>
      </c>
      <c r="B4472" s="1">
        <v>45636</v>
      </c>
      <c r="C4472">
        <v>17.940000000000001</v>
      </c>
      <c r="D4472">
        <v>18.2</v>
      </c>
      <c r="E4472">
        <v>19.54</v>
      </c>
      <c r="F4472">
        <v>0</v>
      </c>
      <c r="G4472">
        <v>0</v>
      </c>
    </row>
    <row r="4473" spans="1:7" x14ac:dyDescent="0.25">
      <c r="A4473" t="s">
        <v>49</v>
      </c>
      <c r="B4473" s="1">
        <v>45637</v>
      </c>
      <c r="C4473">
        <v>17.899999999999999</v>
      </c>
      <c r="D4473">
        <v>18.16</v>
      </c>
      <c r="E4473">
        <v>19.510000000000002</v>
      </c>
      <c r="F4473">
        <v>0</v>
      </c>
      <c r="G4473">
        <v>0</v>
      </c>
    </row>
    <row r="4474" spans="1:7" x14ac:dyDescent="0.25">
      <c r="A4474" t="s">
        <v>49</v>
      </c>
      <c r="B4474" s="1">
        <v>45638</v>
      </c>
      <c r="C4474">
        <v>17.86</v>
      </c>
      <c r="D4474">
        <v>18.13</v>
      </c>
      <c r="E4474">
        <v>19.47</v>
      </c>
      <c r="F4474">
        <v>0</v>
      </c>
      <c r="G4474">
        <v>0</v>
      </c>
    </row>
    <row r="4475" spans="1:7" x14ac:dyDescent="0.25">
      <c r="A4475" t="s">
        <v>49</v>
      </c>
      <c r="B4475" s="1">
        <v>45639</v>
      </c>
      <c r="C4475">
        <v>17.82</v>
      </c>
      <c r="D4475">
        <v>18.11</v>
      </c>
      <c r="E4475">
        <v>19.440000000000001</v>
      </c>
      <c r="F4475">
        <v>0</v>
      </c>
      <c r="G4475">
        <v>0</v>
      </c>
    </row>
    <row r="4476" spans="1:7" x14ac:dyDescent="0.25">
      <c r="A4476" t="s">
        <v>49</v>
      </c>
      <c r="B4476" s="1">
        <v>45642</v>
      </c>
      <c r="C4476">
        <v>17.78</v>
      </c>
      <c r="D4476">
        <v>18.09</v>
      </c>
      <c r="E4476">
        <v>19.41</v>
      </c>
      <c r="F4476">
        <v>0</v>
      </c>
      <c r="G4476">
        <v>0</v>
      </c>
    </row>
    <row r="4477" spans="1:7" x14ac:dyDescent="0.25">
      <c r="A4477" t="s">
        <v>49</v>
      </c>
      <c r="B4477" s="1">
        <v>45643</v>
      </c>
      <c r="C4477">
        <v>17.739999999999998</v>
      </c>
      <c r="D4477">
        <v>18.07</v>
      </c>
      <c r="E4477">
        <v>19.37</v>
      </c>
      <c r="F4477">
        <v>0</v>
      </c>
      <c r="G4477">
        <v>0</v>
      </c>
    </row>
    <row r="4478" spans="1:7" x14ac:dyDescent="0.25">
      <c r="A4478" t="s">
        <v>49</v>
      </c>
      <c r="B4478" s="1">
        <v>45644</v>
      </c>
      <c r="C4478">
        <v>17.7</v>
      </c>
      <c r="D4478">
        <v>18.04</v>
      </c>
      <c r="E4478">
        <v>19.329999999999998</v>
      </c>
      <c r="F4478">
        <v>0</v>
      </c>
      <c r="G4478">
        <v>0</v>
      </c>
    </row>
    <row r="4479" spans="1:7" x14ac:dyDescent="0.25">
      <c r="A4479" t="s">
        <v>49</v>
      </c>
      <c r="B4479" s="1">
        <v>45645</v>
      </c>
      <c r="C4479">
        <v>17.649999999999999</v>
      </c>
      <c r="D4479">
        <v>18.010000000000002</v>
      </c>
      <c r="E4479">
        <v>19.29</v>
      </c>
      <c r="F4479">
        <v>0</v>
      </c>
      <c r="G4479">
        <v>0</v>
      </c>
    </row>
    <row r="4480" spans="1:7" x14ac:dyDescent="0.25">
      <c r="A4480" t="s">
        <v>49</v>
      </c>
      <c r="B4480" s="1">
        <v>45646</v>
      </c>
      <c r="C4480">
        <v>17.59</v>
      </c>
      <c r="D4480">
        <v>17.98</v>
      </c>
      <c r="E4480">
        <v>19.25</v>
      </c>
      <c r="F4480">
        <v>0</v>
      </c>
      <c r="G4480">
        <v>0</v>
      </c>
    </row>
    <row r="4481" spans="1:7" x14ac:dyDescent="0.25">
      <c r="A4481" t="s">
        <v>49</v>
      </c>
      <c r="B4481" s="1">
        <v>45649</v>
      </c>
      <c r="C4481">
        <v>17.53</v>
      </c>
      <c r="D4481">
        <v>17.93</v>
      </c>
      <c r="E4481">
        <v>19.21</v>
      </c>
      <c r="F4481">
        <v>0</v>
      </c>
      <c r="G4481">
        <v>0</v>
      </c>
    </row>
    <row r="4482" spans="1:7" x14ac:dyDescent="0.25">
      <c r="A4482" t="s">
        <v>49</v>
      </c>
      <c r="B4482" s="1">
        <v>45650</v>
      </c>
      <c r="C4482">
        <v>17.47</v>
      </c>
      <c r="D4482">
        <v>17.899999999999999</v>
      </c>
      <c r="E4482">
        <v>19.170000000000002</v>
      </c>
      <c r="F4482">
        <v>0</v>
      </c>
      <c r="G4482">
        <v>0</v>
      </c>
    </row>
    <row r="4483" spans="1:7" x14ac:dyDescent="0.25">
      <c r="A4483" t="s">
        <v>49</v>
      </c>
      <c r="B4483" s="1">
        <v>45651</v>
      </c>
      <c r="C4483">
        <v>17.43</v>
      </c>
      <c r="D4483">
        <v>17.87</v>
      </c>
      <c r="E4483">
        <v>19.14</v>
      </c>
      <c r="F4483">
        <v>0</v>
      </c>
      <c r="G4483">
        <v>0</v>
      </c>
    </row>
    <row r="4484" spans="1:7" x14ac:dyDescent="0.25">
      <c r="A4484" t="s">
        <v>49</v>
      </c>
      <c r="B4484" s="1">
        <v>45652</v>
      </c>
      <c r="C4484">
        <v>17.39</v>
      </c>
      <c r="D4484">
        <v>17.84</v>
      </c>
      <c r="E4484">
        <v>19.100000000000001</v>
      </c>
      <c r="F4484">
        <v>0</v>
      </c>
      <c r="G4484">
        <v>0</v>
      </c>
    </row>
    <row r="4485" spans="1:7" x14ac:dyDescent="0.25">
      <c r="A4485" t="s">
        <v>49</v>
      </c>
      <c r="B4485" s="1">
        <v>45653</v>
      </c>
      <c r="C4485">
        <v>17.350000000000001</v>
      </c>
      <c r="D4485">
        <v>17.809999999999999</v>
      </c>
      <c r="E4485">
        <v>19.07</v>
      </c>
      <c r="F4485">
        <v>0</v>
      </c>
      <c r="G4485">
        <v>0</v>
      </c>
    </row>
    <row r="4486" spans="1:7" x14ac:dyDescent="0.25">
      <c r="A4486" t="s">
        <v>49</v>
      </c>
      <c r="B4486" s="1">
        <v>45656</v>
      </c>
      <c r="C4486">
        <v>17.32</v>
      </c>
      <c r="D4486">
        <v>17.77</v>
      </c>
      <c r="E4486">
        <v>19.04</v>
      </c>
      <c r="F4486">
        <v>0</v>
      </c>
      <c r="G4486">
        <v>0</v>
      </c>
    </row>
    <row r="4487" spans="1:7" x14ac:dyDescent="0.25">
      <c r="A4487" t="s">
        <v>49</v>
      </c>
      <c r="B4487" s="1">
        <v>45657</v>
      </c>
      <c r="C4487">
        <v>17.29</v>
      </c>
      <c r="D4487">
        <v>17.739999999999998</v>
      </c>
      <c r="E4487">
        <v>19.010000000000002</v>
      </c>
      <c r="F4487">
        <v>0</v>
      </c>
      <c r="G4487">
        <v>0</v>
      </c>
    </row>
    <row r="4488" spans="1:7" x14ac:dyDescent="0.25">
      <c r="A4488" t="s">
        <v>49</v>
      </c>
      <c r="B4488" s="1">
        <v>45659</v>
      </c>
      <c r="C4488">
        <v>17.29</v>
      </c>
      <c r="D4488">
        <v>17.71</v>
      </c>
      <c r="E4488">
        <v>18.98</v>
      </c>
      <c r="F4488">
        <v>0</v>
      </c>
      <c r="G4488">
        <v>0</v>
      </c>
    </row>
    <row r="4489" spans="1:7" x14ac:dyDescent="0.25">
      <c r="A4489" t="s">
        <v>49</v>
      </c>
      <c r="B4489" s="1">
        <v>45660</v>
      </c>
      <c r="C4489">
        <v>17.25</v>
      </c>
      <c r="D4489">
        <v>17.690000000000001</v>
      </c>
      <c r="E4489">
        <v>18.940000000000001</v>
      </c>
      <c r="F4489">
        <v>0</v>
      </c>
      <c r="G4489">
        <v>0</v>
      </c>
    </row>
    <row r="4490" spans="1:7" x14ac:dyDescent="0.25">
      <c r="A4490" t="s">
        <v>49</v>
      </c>
      <c r="B4490" s="1">
        <v>45663</v>
      </c>
      <c r="C4490">
        <v>17.23</v>
      </c>
      <c r="D4490">
        <v>17.670000000000002</v>
      </c>
      <c r="E4490">
        <v>18.91</v>
      </c>
      <c r="F4490">
        <v>0</v>
      </c>
      <c r="G4490">
        <v>0</v>
      </c>
    </row>
    <row r="4491" spans="1:7" x14ac:dyDescent="0.25">
      <c r="A4491" t="s">
        <v>49</v>
      </c>
      <c r="B4491" s="1">
        <v>45664</v>
      </c>
      <c r="C4491">
        <v>17.190000000000001</v>
      </c>
      <c r="D4491">
        <v>17.649999999999999</v>
      </c>
      <c r="E4491">
        <v>18.87</v>
      </c>
      <c r="F4491">
        <v>0</v>
      </c>
      <c r="G4491">
        <v>0</v>
      </c>
    </row>
    <row r="4492" spans="1:7" x14ac:dyDescent="0.25">
      <c r="A4492" t="s">
        <v>49</v>
      </c>
      <c r="B4492" s="1">
        <v>45665</v>
      </c>
      <c r="C4492">
        <v>17.149999999999999</v>
      </c>
      <c r="D4492">
        <v>17.62</v>
      </c>
      <c r="E4492">
        <v>18.829999999999998</v>
      </c>
      <c r="F4492">
        <v>0</v>
      </c>
      <c r="G449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4418-4B55-4CDC-9FE5-7356016DC94A}">
  <dimension ref="A1:D200"/>
  <sheetViews>
    <sheetView workbookViewId="0">
      <selection activeCell="A6" sqref="A6"/>
    </sheetView>
  </sheetViews>
  <sheetFormatPr defaultRowHeight="15" x14ac:dyDescent="0.25"/>
  <cols>
    <col min="1" max="1" width="10.42578125" style="17" bestFit="1" customWidth="1"/>
    <col min="2" max="2" width="10.42578125" style="17" customWidth="1"/>
    <col min="3" max="3" width="10.5703125" style="15" bestFit="1" customWidth="1"/>
    <col min="4" max="4" width="8.7109375" style="15"/>
  </cols>
  <sheetData>
    <row r="1" spans="1:4" x14ac:dyDescent="0.25">
      <c r="B1" s="17" t="s">
        <v>203</v>
      </c>
      <c r="C1" s="15" t="s">
        <v>208</v>
      </c>
      <c r="D1" s="15" t="s">
        <v>209</v>
      </c>
    </row>
    <row r="2" spans="1:4" x14ac:dyDescent="0.25">
      <c r="A2" s="17" cm="1">
        <f t="array" ref="A2:A110">_xlfn.UNIQUE('app1'!$B$2:$B$721)</f>
        <v>45672</v>
      </c>
      <c r="B2" s="17" cm="1">
        <f t="array" ref="B2:B200">_xlfn._xlws.SORT(A2:A200,,-1)</f>
        <v>45672</v>
      </c>
      <c r="C2" s="15">
        <f>COUNTIFS('app1'!$B:$B, $B2,'app1'!$F:$F, 1)*4</f>
        <v>44</v>
      </c>
      <c r="D2" s="15">
        <f>COUNTIFS('app1'!$B:$B, $B2,'app1'!$G:$G, 1)*4</f>
        <v>52</v>
      </c>
    </row>
    <row r="3" spans="1:4" x14ac:dyDescent="0.25">
      <c r="A3" s="17">
        <v>0</v>
      </c>
      <c r="B3" s="17">
        <v>45670</v>
      </c>
      <c r="C3" s="15">
        <f>COUNTIFS('app1'!$B:$B, $B3,'app1'!$F:$F, 1)*4</f>
        <v>44</v>
      </c>
      <c r="D3" s="15">
        <f>COUNTIFS('app1'!$B:$B, $B3,'app1'!$G:$G, 1)*4</f>
        <v>52</v>
      </c>
    </row>
    <row r="4" spans="1:4" x14ac:dyDescent="0.25">
      <c r="A4" s="17">
        <v>45562</v>
      </c>
      <c r="B4" s="17">
        <v>45667</v>
      </c>
      <c r="C4" s="15">
        <f>COUNTIFS('app1'!$B:$B, $B4,'app1'!$F:$F, 1)*4</f>
        <v>44</v>
      </c>
      <c r="D4" s="15">
        <f>COUNTIFS('app1'!$B:$B, $B4,'app1'!$G:$G, 1)*4</f>
        <v>52</v>
      </c>
    </row>
    <row r="5" spans="1:4" x14ac:dyDescent="0.25">
      <c r="A5" s="17">
        <v>45565</v>
      </c>
      <c r="B5" s="17">
        <v>45666</v>
      </c>
      <c r="C5" s="15">
        <f>COUNTIFS('app1'!$B:$B, $B5,'app1'!$F:$F, 1)*4</f>
        <v>40</v>
      </c>
      <c r="D5" s="15">
        <f>COUNTIFS('app1'!$B:$B, $B5,'app1'!$G:$G, 1)*4</f>
        <v>56</v>
      </c>
    </row>
    <row r="6" spans="1:4" x14ac:dyDescent="0.25">
      <c r="A6" s="17">
        <v>45566</v>
      </c>
      <c r="B6" s="17">
        <v>45665</v>
      </c>
      <c r="C6" s="15">
        <f>COUNTIFS('app1'!$B:$B, $B6,'app1'!$F:$F, 1)*4</f>
        <v>44</v>
      </c>
      <c r="D6" s="15">
        <f>COUNTIFS('app1'!$B:$B, $B6,'app1'!$G:$G, 1)*4</f>
        <v>76</v>
      </c>
    </row>
    <row r="7" spans="1:4" x14ac:dyDescent="0.25">
      <c r="A7" s="17">
        <v>45567</v>
      </c>
      <c r="B7" s="17">
        <v>45664</v>
      </c>
      <c r="C7" s="15">
        <f>COUNTIFS('app1'!$B:$B, $B7,'app1'!$F:$F, 1)*4</f>
        <v>52</v>
      </c>
      <c r="D7" s="15">
        <f>COUNTIFS('app1'!$B:$B, $B7,'app1'!$G:$G, 1)*4</f>
        <v>76</v>
      </c>
    </row>
    <row r="8" spans="1:4" x14ac:dyDescent="0.25">
      <c r="A8" s="17">
        <v>45568</v>
      </c>
      <c r="B8" s="17">
        <v>45663</v>
      </c>
      <c r="C8" s="15">
        <f>COUNTIFS('app1'!$B:$B, $B8,'app1'!$F:$F, 1)*4</f>
        <v>52</v>
      </c>
      <c r="D8" s="15">
        <f>COUNTIFS('app1'!$B:$B, $B8,'app1'!$G:$G, 1)*4</f>
        <v>76</v>
      </c>
    </row>
    <row r="9" spans="1:4" x14ac:dyDescent="0.25">
      <c r="A9" s="17">
        <v>45569</v>
      </c>
      <c r="B9" s="17">
        <v>45660</v>
      </c>
      <c r="C9" s="15">
        <f>COUNTIFS('app1'!$B:$B, $B9,'app1'!$F:$F, 1)*4</f>
        <v>52</v>
      </c>
      <c r="D9" s="15">
        <f>COUNTIFS('app1'!$B:$B, $B9,'app1'!$G:$G, 1)*4</f>
        <v>76</v>
      </c>
    </row>
    <row r="10" spans="1:4" x14ac:dyDescent="0.25">
      <c r="A10" s="17">
        <v>45572</v>
      </c>
      <c r="B10" s="17">
        <v>45659</v>
      </c>
      <c r="C10" s="15">
        <f>COUNTIFS('app1'!$B:$B, $B10,'app1'!$F:$F, 1)*4</f>
        <v>52</v>
      </c>
      <c r="D10" s="15">
        <f>COUNTIFS('app1'!$B:$B, $B10,'app1'!$G:$G, 1)*4</f>
        <v>76</v>
      </c>
    </row>
    <row r="11" spans="1:4" x14ac:dyDescent="0.25">
      <c r="A11" s="17">
        <v>45573</v>
      </c>
      <c r="B11" s="17">
        <v>45657</v>
      </c>
      <c r="C11" s="15">
        <f>COUNTIFS('app1'!$B:$B, $B11,'app1'!$F:$F, 1)*4</f>
        <v>52</v>
      </c>
      <c r="D11" s="15">
        <f>COUNTIFS('app1'!$B:$B, $B11,'app1'!$G:$G, 1)*4</f>
        <v>76</v>
      </c>
    </row>
    <row r="12" spans="1:4" x14ac:dyDescent="0.25">
      <c r="A12" s="17">
        <v>45574</v>
      </c>
      <c r="B12" s="17">
        <v>45656</v>
      </c>
      <c r="C12" s="15">
        <f>COUNTIFS('app1'!$B:$B, $B12,'app1'!$F:$F, 1)*4</f>
        <v>44</v>
      </c>
      <c r="D12" s="15">
        <f>COUNTIFS('app1'!$B:$B, $B12,'app1'!$G:$G, 1)*4</f>
        <v>72</v>
      </c>
    </row>
    <row r="13" spans="1:4" x14ac:dyDescent="0.25">
      <c r="A13" s="17">
        <v>45575</v>
      </c>
      <c r="B13" s="17">
        <v>45653</v>
      </c>
      <c r="C13" s="15">
        <f>COUNTIFS('app1'!$B:$B, $B13,'app1'!$F:$F, 1)*4</f>
        <v>44</v>
      </c>
      <c r="D13" s="15">
        <f>COUNTIFS('app1'!$B:$B, $B13,'app1'!$G:$G, 1)*4</f>
        <v>72</v>
      </c>
    </row>
    <row r="14" spans="1:4" x14ac:dyDescent="0.25">
      <c r="A14" s="17">
        <v>45576</v>
      </c>
      <c r="B14" s="17">
        <v>45652</v>
      </c>
      <c r="C14" s="15">
        <f>COUNTIFS('app1'!$B:$B, $B14,'app1'!$F:$F, 1)*4</f>
        <v>44</v>
      </c>
      <c r="D14" s="15">
        <f>COUNTIFS('app1'!$B:$B, $B14,'app1'!$G:$G, 1)*4</f>
        <v>72</v>
      </c>
    </row>
    <row r="15" spans="1:4" x14ac:dyDescent="0.25">
      <c r="A15" s="17">
        <v>45579</v>
      </c>
      <c r="B15" s="17">
        <v>45651</v>
      </c>
      <c r="C15" s="15">
        <f>COUNTIFS('app1'!$B:$B, $B15,'app1'!$F:$F, 1)*4</f>
        <v>40</v>
      </c>
      <c r="D15" s="15">
        <f>COUNTIFS('app1'!$B:$B, $B15,'app1'!$G:$G, 1)*4</f>
        <v>72</v>
      </c>
    </row>
    <row r="16" spans="1:4" x14ac:dyDescent="0.25">
      <c r="A16" s="17">
        <v>45580</v>
      </c>
      <c r="B16" s="17">
        <v>45650</v>
      </c>
      <c r="C16" s="15">
        <f>COUNTIFS('app1'!$B:$B, $B16,'app1'!$F:$F, 1)*4</f>
        <v>40</v>
      </c>
      <c r="D16" s="15">
        <f>COUNTIFS('app1'!$B:$B, $B16,'app1'!$G:$G, 1)*4</f>
        <v>72</v>
      </c>
    </row>
    <row r="17" spans="1:4" x14ac:dyDescent="0.25">
      <c r="A17" s="17">
        <v>45581</v>
      </c>
      <c r="B17" s="17">
        <v>45649</v>
      </c>
      <c r="C17" s="15">
        <f>COUNTIFS('app1'!$B:$B, $B17,'app1'!$F:$F, 1)*4</f>
        <v>40</v>
      </c>
      <c r="D17" s="15">
        <f>COUNTIFS('app1'!$B:$B, $B17,'app1'!$G:$G, 1)*4</f>
        <v>72</v>
      </c>
    </row>
    <row r="18" spans="1:4" x14ac:dyDescent="0.25">
      <c r="A18" s="17">
        <v>45582</v>
      </c>
      <c r="B18" s="17">
        <v>45646</v>
      </c>
      <c r="C18" s="15">
        <f>COUNTIFS('app1'!$B:$B, $B18,'app1'!$F:$F, 1)*4</f>
        <v>40</v>
      </c>
      <c r="D18" s="15">
        <f>COUNTIFS('app1'!$B:$B, $B18,'app1'!$G:$G, 1)*4</f>
        <v>72</v>
      </c>
    </row>
    <row r="19" spans="1:4" x14ac:dyDescent="0.25">
      <c r="A19" s="17">
        <v>45583</v>
      </c>
      <c r="B19" s="17">
        <v>45645</v>
      </c>
      <c r="C19" s="15">
        <f>COUNTIFS('app1'!$B:$B, $B19,'app1'!$F:$F, 1)*4</f>
        <v>40</v>
      </c>
      <c r="D19" s="15">
        <f>COUNTIFS('app1'!$B:$B, $B19,'app1'!$G:$G, 1)*4</f>
        <v>72</v>
      </c>
    </row>
    <row r="20" spans="1:4" x14ac:dyDescent="0.25">
      <c r="A20" s="17">
        <v>45586</v>
      </c>
      <c r="B20" s="17">
        <v>45644</v>
      </c>
      <c r="C20" s="15">
        <f>COUNTIFS('app1'!$B:$B, $B20,'app1'!$F:$F, 1)*4</f>
        <v>36</v>
      </c>
      <c r="D20" s="15">
        <f>COUNTIFS('app1'!$B:$B, $B20,'app1'!$G:$G, 1)*4</f>
        <v>72</v>
      </c>
    </row>
    <row r="21" spans="1:4" x14ac:dyDescent="0.25">
      <c r="A21" s="17">
        <v>45587</v>
      </c>
      <c r="B21" s="17">
        <v>45643</v>
      </c>
      <c r="C21" s="15">
        <f>COUNTIFS('app1'!$B:$B, $B21,'app1'!$F:$F, 1)*4</f>
        <v>32</v>
      </c>
      <c r="D21" s="15">
        <f>COUNTIFS('app1'!$B:$B, $B21,'app1'!$G:$G, 1)*4</f>
        <v>72</v>
      </c>
    </row>
    <row r="22" spans="1:4" x14ac:dyDescent="0.25">
      <c r="A22" s="17">
        <v>45588</v>
      </c>
      <c r="B22" s="17">
        <v>45642</v>
      </c>
      <c r="C22" s="15">
        <f>COUNTIFS('app1'!$B:$B, $B22,'app1'!$F:$F, 1)*4</f>
        <v>28</v>
      </c>
      <c r="D22" s="15">
        <f>COUNTIFS('app1'!$B:$B, $B22,'app1'!$G:$G, 1)*4</f>
        <v>72</v>
      </c>
    </row>
    <row r="23" spans="1:4" x14ac:dyDescent="0.25">
      <c r="A23" s="17">
        <v>45589</v>
      </c>
      <c r="B23" s="17">
        <v>45639</v>
      </c>
      <c r="C23" s="15">
        <f>COUNTIFS('app1'!$B:$B, $B23,'app1'!$F:$F, 1)*4</f>
        <v>28</v>
      </c>
      <c r="D23" s="15">
        <f>COUNTIFS('app1'!$B:$B, $B23,'app1'!$G:$G, 1)*4</f>
        <v>72</v>
      </c>
    </row>
    <row r="24" spans="1:4" x14ac:dyDescent="0.25">
      <c r="A24" s="17">
        <v>45590</v>
      </c>
      <c r="B24" s="17">
        <v>45638</v>
      </c>
      <c r="C24" s="15">
        <f>COUNTIFS('app1'!$B:$B, $B24,'app1'!$F:$F, 1)*4</f>
        <v>16</v>
      </c>
      <c r="D24" s="15">
        <f>COUNTIFS('app1'!$B:$B, $B24,'app1'!$G:$G, 1)*4</f>
        <v>72</v>
      </c>
    </row>
    <row r="25" spans="1:4" x14ac:dyDescent="0.25">
      <c r="A25" s="17">
        <v>45593</v>
      </c>
      <c r="B25" s="17">
        <v>45637</v>
      </c>
      <c r="C25" s="15">
        <f>COUNTIFS('app1'!$B:$B, $B25,'app1'!$F:$F, 1)*4</f>
        <v>16</v>
      </c>
      <c r="D25" s="15">
        <f>COUNTIFS('app1'!$B:$B, $B25,'app1'!$G:$G, 1)*4</f>
        <v>72</v>
      </c>
    </row>
    <row r="26" spans="1:4" x14ac:dyDescent="0.25">
      <c r="A26" s="17">
        <v>45594</v>
      </c>
      <c r="B26" s="17">
        <v>45636</v>
      </c>
      <c r="C26" s="15">
        <f>COUNTIFS('app1'!$B:$B, $B26,'app1'!$F:$F, 1)*4</f>
        <v>16</v>
      </c>
      <c r="D26" s="15">
        <f>COUNTIFS('app1'!$B:$B, $B26,'app1'!$G:$G, 1)*4</f>
        <v>72</v>
      </c>
    </row>
    <row r="27" spans="1:4" x14ac:dyDescent="0.25">
      <c r="A27" s="17">
        <v>45595</v>
      </c>
      <c r="B27" s="17">
        <v>45635</v>
      </c>
      <c r="C27" s="15">
        <f>COUNTIFS('app1'!$B:$B, $B27,'app1'!$F:$F, 1)*4</f>
        <v>16</v>
      </c>
      <c r="D27" s="15">
        <f>COUNTIFS('app1'!$B:$B, $B27,'app1'!$G:$G, 1)*4</f>
        <v>76</v>
      </c>
    </row>
    <row r="28" spans="1:4" x14ac:dyDescent="0.25">
      <c r="A28" s="17">
        <v>45596</v>
      </c>
      <c r="B28" s="17">
        <v>45632</v>
      </c>
      <c r="C28" s="15">
        <f>COUNTIFS('app1'!$B:$B, $B28,'app1'!$F:$F, 1)*4</f>
        <v>16</v>
      </c>
      <c r="D28" s="15">
        <f>COUNTIFS('app1'!$B:$B, $B28,'app1'!$G:$G, 1)*4</f>
        <v>76</v>
      </c>
    </row>
    <row r="29" spans="1:4" x14ac:dyDescent="0.25">
      <c r="A29" s="17">
        <v>45597</v>
      </c>
      <c r="B29" s="17">
        <v>45631</v>
      </c>
      <c r="C29" s="15">
        <f>COUNTIFS('app1'!$B:$B, $B29,'app1'!$F:$F, 1)*4</f>
        <v>8</v>
      </c>
      <c r="D29" s="15">
        <f>COUNTIFS('app1'!$B:$B, $B29,'app1'!$G:$G, 1)*4</f>
        <v>76</v>
      </c>
    </row>
    <row r="30" spans="1:4" x14ac:dyDescent="0.25">
      <c r="A30" s="17">
        <v>45600</v>
      </c>
      <c r="B30" s="17">
        <v>45630</v>
      </c>
      <c r="C30" s="15">
        <f>COUNTIFS('app1'!$B:$B, $B30,'app1'!$F:$F, 1)*4</f>
        <v>8</v>
      </c>
      <c r="D30" s="15">
        <f>COUNTIFS('app1'!$B:$B, $B30,'app1'!$G:$G, 1)*4</f>
        <v>76</v>
      </c>
    </row>
    <row r="31" spans="1:4" x14ac:dyDescent="0.25">
      <c r="A31" s="17">
        <v>45601</v>
      </c>
      <c r="B31" s="17">
        <v>45629</v>
      </c>
      <c r="C31" s="15">
        <f>COUNTIFS('app1'!$B:$B, $B31,'app1'!$F:$F, 1)*4</f>
        <v>8</v>
      </c>
      <c r="D31" s="15">
        <f>COUNTIFS('app1'!$B:$B, $B31,'app1'!$G:$G, 1)*4</f>
        <v>80</v>
      </c>
    </row>
    <row r="32" spans="1:4" x14ac:dyDescent="0.25">
      <c r="A32" s="17">
        <v>45602</v>
      </c>
      <c r="B32" s="17">
        <v>45628</v>
      </c>
      <c r="C32" s="15">
        <f>COUNTIFS('app1'!$B:$B, $B32,'app1'!$F:$F, 1)*4</f>
        <v>4</v>
      </c>
      <c r="D32" s="15">
        <f>COUNTIFS('app1'!$B:$B, $B32,'app1'!$G:$G, 1)*4</f>
        <v>84</v>
      </c>
    </row>
    <row r="33" spans="1:4" x14ac:dyDescent="0.25">
      <c r="A33" s="17">
        <v>45603</v>
      </c>
      <c r="B33" s="17">
        <v>45625</v>
      </c>
      <c r="C33" s="15">
        <f>COUNTIFS('app1'!$B:$B, $B33,'app1'!$F:$F, 1)*4</f>
        <v>4</v>
      </c>
      <c r="D33" s="15">
        <f>COUNTIFS('app1'!$B:$B, $B33,'app1'!$G:$G, 1)*4</f>
        <v>92</v>
      </c>
    </row>
    <row r="34" spans="1:4" x14ac:dyDescent="0.25">
      <c r="A34" s="17">
        <v>45604</v>
      </c>
      <c r="B34" s="17">
        <v>45624</v>
      </c>
      <c r="C34" s="15">
        <f>COUNTIFS('app1'!$B:$B, $B34,'app1'!$F:$F, 1)*4</f>
        <v>8</v>
      </c>
      <c r="D34" s="15">
        <f>COUNTIFS('app1'!$B:$B, $B34,'app1'!$G:$G, 1)*4</f>
        <v>92</v>
      </c>
    </row>
    <row r="35" spans="1:4" x14ac:dyDescent="0.25">
      <c r="A35" s="17">
        <v>45607</v>
      </c>
      <c r="B35" s="17">
        <v>45623</v>
      </c>
      <c r="C35" s="15">
        <f>COUNTIFS('app1'!$B:$B, $B35,'app1'!$F:$F, 1)*4</f>
        <v>12</v>
      </c>
      <c r="D35" s="15">
        <f>COUNTIFS('app1'!$B:$B, $B35,'app1'!$G:$G, 1)*4</f>
        <v>92</v>
      </c>
    </row>
    <row r="36" spans="1:4" x14ac:dyDescent="0.25">
      <c r="A36" s="17">
        <v>45608</v>
      </c>
      <c r="B36" s="17">
        <v>45622</v>
      </c>
      <c r="C36" s="15">
        <f>COUNTIFS('app1'!$B:$B, $B36,'app1'!$F:$F, 1)*4</f>
        <v>12</v>
      </c>
      <c r="D36" s="15">
        <f>COUNTIFS('app1'!$B:$B, $B36,'app1'!$G:$G, 1)*4</f>
        <v>92</v>
      </c>
    </row>
    <row r="37" spans="1:4" x14ac:dyDescent="0.25">
      <c r="A37" s="17">
        <v>45609</v>
      </c>
      <c r="B37" s="17">
        <v>45621</v>
      </c>
      <c r="C37" s="15">
        <f>COUNTIFS('app1'!$B:$B, $B37,'app1'!$F:$F, 1)*4</f>
        <v>12</v>
      </c>
      <c r="D37" s="15">
        <f>COUNTIFS('app1'!$B:$B, $B37,'app1'!$G:$G, 1)*4</f>
        <v>96</v>
      </c>
    </row>
    <row r="38" spans="1:4" x14ac:dyDescent="0.25">
      <c r="A38" s="17">
        <v>45610</v>
      </c>
      <c r="B38" s="17">
        <v>45618</v>
      </c>
      <c r="C38" s="15">
        <f>COUNTIFS('app1'!$B:$B, $B38,'app1'!$F:$F, 1)*4</f>
        <v>12</v>
      </c>
      <c r="D38" s="15">
        <f>COUNTIFS('app1'!$B:$B, $B38,'app1'!$G:$G, 1)*4</f>
        <v>96</v>
      </c>
    </row>
    <row r="39" spans="1:4" x14ac:dyDescent="0.25">
      <c r="A39" s="17">
        <v>45611</v>
      </c>
      <c r="B39" s="17">
        <v>45617</v>
      </c>
      <c r="C39" s="15">
        <f>COUNTIFS('app1'!$B:$B, $B39,'app1'!$F:$F, 1)*4</f>
        <v>12</v>
      </c>
      <c r="D39" s="15">
        <f>COUNTIFS('app1'!$B:$B, $B39,'app1'!$G:$G, 1)*4</f>
        <v>96</v>
      </c>
    </row>
    <row r="40" spans="1:4" x14ac:dyDescent="0.25">
      <c r="A40" s="17">
        <v>45614</v>
      </c>
      <c r="B40" s="17">
        <v>45616</v>
      </c>
      <c r="C40" s="15">
        <f>COUNTIFS('app1'!$B:$B, $B40,'app1'!$F:$F, 1)*4</f>
        <v>12</v>
      </c>
      <c r="D40" s="15">
        <f>COUNTIFS('app1'!$B:$B, $B40,'app1'!$G:$G, 1)*4</f>
        <v>96</v>
      </c>
    </row>
    <row r="41" spans="1:4" x14ac:dyDescent="0.25">
      <c r="A41" s="17">
        <v>45615</v>
      </c>
      <c r="B41" s="17">
        <v>45615</v>
      </c>
      <c r="C41" s="15">
        <f>COUNTIFS('app1'!$B:$B, $B41,'app1'!$F:$F, 1)*4</f>
        <v>20</v>
      </c>
      <c r="D41" s="15">
        <f>COUNTIFS('app1'!$B:$B, $B41,'app1'!$G:$G, 1)*4</f>
        <v>100</v>
      </c>
    </row>
    <row r="42" spans="1:4" x14ac:dyDescent="0.25">
      <c r="A42" s="17">
        <v>45616</v>
      </c>
      <c r="B42" s="17">
        <v>45614</v>
      </c>
      <c r="C42" s="15">
        <f>COUNTIFS('app1'!$B:$B, $B42,'app1'!$F:$F, 1)*4</f>
        <v>32</v>
      </c>
      <c r="D42" s="15">
        <f>COUNTIFS('app1'!$B:$B, $B42,'app1'!$G:$G, 1)*4</f>
        <v>104</v>
      </c>
    </row>
    <row r="43" spans="1:4" x14ac:dyDescent="0.25">
      <c r="A43" s="17">
        <v>45617</v>
      </c>
      <c r="B43" s="17">
        <v>45611</v>
      </c>
      <c r="C43" s="15">
        <f>COUNTIFS('app1'!$B:$B, $B43,'app1'!$F:$F, 1)*4</f>
        <v>32</v>
      </c>
      <c r="D43" s="15">
        <f>COUNTIFS('app1'!$B:$B, $B43,'app1'!$G:$G, 1)*4</f>
        <v>104</v>
      </c>
    </row>
    <row r="44" spans="1:4" x14ac:dyDescent="0.25">
      <c r="A44" s="17">
        <v>45618</v>
      </c>
      <c r="B44" s="17">
        <v>45610</v>
      </c>
      <c r="C44" s="15">
        <f>COUNTIFS('app1'!$B:$B, $B44,'app1'!$F:$F, 1)*4</f>
        <v>36</v>
      </c>
      <c r="D44" s="15">
        <f>COUNTIFS('app1'!$B:$B, $B44,'app1'!$G:$G, 1)*4</f>
        <v>104</v>
      </c>
    </row>
    <row r="45" spans="1:4" x14ac:dyDescent="0.25">
      <c r="A45" s="17">
        <v>45621</v>
      </c>
      <c r="B45" s="17">
        <v>45609</v>
      </c>
      <c r="C45" s="15">
        <f>COUNTIFS('app1'!$B:$B, $B45,'app1'!$F:$F, 1)*4</f>
        <v>40</v>
      </c>
      <c r="D45" s="15">
        <f>COUNTIFS('app1'!$B:$B, $B45,'app1'!$G:$G, 1)*4</f>
        <v>104</v>
      </c>
    </row>
    <row r="46" spans="1:4" x14ac:dyDescent="0.25">
      <c r="A46" s="17">
        <v>45622</v>
      </c>
      <c r="B46" s="17">
        <v>45608</v>
      </c>
      <c r="C46" s="15">
        <f>COUNTIFS('app1'!$B:$B, $B46,'app1'!$F:$F, 1)*4</f>
        <v>44</v>
      </c>
      <c r="D46" s="15">
        <f>COUNTIFS('app1'!$B:$B, $B46,'app1'!$G:$G, 1)*4</f>
        <v>104</v>
      </c>
    </row>
    <row r="47" spans="1:4" x14ac:dyDescent="0.25">
      <c r="A47" s="17">
        <v>45623</v>
      </c>
      <c r="B47" s="17">
        <v>45607</v>
      </c>
      <c r="C47" s="15">
        <f>COUNTIFS('app1'!$B:$B, $B47,'app1'!$F:$F, 1)*4</f>
        <v>64</v>
      </c>
      <c r="D47" s="15">
        <f>COUNTIFS('app1'!$B:$B, $B47,'app1'!$G:$G, 1)*4</f>
        <v>104</v>
      </c>
    </row>
    <row r="48" spans="1:4" x14ac:dyDescent="0.25">
      <c r="A48" s="17">
        <v>45624</v>
      </c>
      <c r="B48" s="17">
        <v>45604</v>
      </c>
      <c r="C48" s="15">
        <f>COUNTIFS('app1'!$B:$B, $B48,'app1'!$F:$F, 1)*4</f>
        <v>64</v>
      </c>
      <c r="D48" s="15">
        <f>COUNTIFS('app1'!$B:$B, $B48,'app1'!$G:$G, 1)*4</f>
        <v>108</v>
      </c>
    </row>
    <row r="49" spans="1:4" x14ac:dyDescent="0.25">
      <c r="A49" s="17">
        <v>45625</v>
      </c>
      <c r="B49" s="17">
        <v>45603</v>
      </c>
      <c r="C49" s="15">
        <f>COUNTIFS('app1'!$B:$B, $B49,'app1'!$F:$F, 1)*4</f>
        <v>64</v>
      </c>
      <c r="D49" s="15">
        <f>COUNTIFS('app1'!$B:$B, $B49,'app1'!$G:$G, 1)*4</f>
        <v>108</v>
      </c>
    </row>
    <row r="50" spans="1:4" x14ac:dyDescent="0.25">
      <c r="A50" s="17">
        <v>45628</v>
      </c>
      <c r="B50" s="17">
        <v>45602</v>
      </c>
      <c r="C50" s="15">
        <f>COUNTIFS('app1'!$B:$B, $B50,'app1'!$F:$F, 1)*4</f>
        <v>64</v>
      </c>
      <c r="D50" s="15">
        <f>COUNTIFS('app1'!$B:$B, $B50,'app1'!$G:$G, 1)*4</f>
        <v>108</v>
      </c>
    </row>
    <row r="51" spans="1:4" x14ac:dyDescent="0.25">
      <c r="A51" s="17">
        <v>45629</v>
      </c>
      <c r="B51" s="17">
        <v>45601</v>
      </c>
      <c r="C51" s="15">
        <f>COUNTIFS('app1'!$B:$B, $B51,'app1'!$F:$F, 1)*4</f>
        <v>64</v>
      </c>
      <c r="D51" s="15">
        <f>COUNTIFS('app1'!$B:$B, $B51,'app1'!$G:$G, 1)*4</f>
        <v>108</v>
      </c>
    </row>
    <row r="52" spans="1:4" x14ac:dyDescent="0.25">
      <c r="A52" s="17">
        <v>45630</v>
      </c>
      <c r="B52" s="17">
        <v>45600</v>
      </c>
      <c r="C52" s="15">
        <f>COUNTIFS('app1'!$B:$B, $B52,'app1'!$F:$F, 1)*4</f>
        <v>68</v>
      </c>
      <c r="D52" s="15">
        <f>COUNTIFS('app1'!$B:$B, $B52,'app1'!$G:$G, 1)*4</f>
        <v>108</v>
      </c>
    </row>
    <row r="53" spans="1:4" x14ac:dyDescent="0.25">
      <c r="A53" s="17">
        <v>45631</v>
      </c>
      <c r="B53" s="17">
        <v>45597</v>
      </c>
      <c r="C53" s="15">
        <f>COUNTIFS('app1'!$B:$B, $B53,'app1'!$F:$F, 1)*4</f>
        <v>68</v>
      </c>
      <c r="D53" s="15">
        <f>COUNTIFS('app1'!$B:$B, $B53,'app1'!$G:$G, 1)*4</f>
        <v>108</v>
      </c>
    </row>
    <row r="54" spans="1:4" x14ac:dyDescent="0.25">
      <c r="A54" s="17">
        <v>45632</v>
      </c>
      <c r="B54" s="17">
        <v>45596</v>
      </c>
      <c r="C54" s="15">
        <f>COUNTIFS('app1'!$B:$B, $B54,'app1'!$F:$F, 1)*4</f>
        <v>68</v>
      </c>
      <c r="D54" s="15">
        <f>COUNTIFS('app1'!$B:$B, $B54,'app1'!$G:$G, 1)*4</f>
        <v>112</v>
      </c>
    </row>
    <row r="55" spans="1:4" x14ac:dyDescent="0.25">
      <c r="A55" s="17">
        <v>45635</v>
      </c>
      <c r="B55" s="17">
        <v>45595</v>
      </c>
      <c r="C55" s="15">
        <f>COUNTIFS('app1'!$B:$B, $B55,'app1'!$F:$F, 1)*4</f>
        <v>72</v>
      </c>
      <c r="D55" s="15">
        <f>COUNTIFS('app1'!$B:$B, $B55,'app1'!$G:$G, 1)*4</f>
        <v>112</v>
      </c>
    </row>
    <row r="56" spans="1:4" x14ac:dyDescent="0.25">
      <c r="A56" s="17">
        <v>45636</v>
      </c>
      <c r="B56" s="17">
        <v>45594</v>
      </c>
      <c r="C56" s="15">
        <f>COUNTIFS('app1'!$B:$B, $B56,'app1'!$F:$F, 1)*4</f>
        <v>72</v>
      </c>
      <c r="D56" s="15">
        <f>COUNTIFS('app1'!$B:$B, $B56,'app1'!$G:$G, 1)*4</f>
        <v>116</v>
      </c>
    </row>
    <row r="57" spans="1:4" x14ac:dyDescent="0.25">
      <c r="A57" s="17">
        <v>45637</v>
      </c>
      <c r="B57" s="17">
        <v>45593</v>
      </c>
      <c r="C57" s="15">
        <f>COUNTIFS('app1'!$B:$B, $B57,'app1'!$F:$F, 1)*4</f>
        <v>76</v>
      </c>
      <c r="D57" s="15">
        <f>COUNTIFS('app1'!$B:$B, $B57,'app1'!$G:$G, 1)*4</f>
        <v>116</v>
      </c>
    </row>
    <row r="58" spans="1:4" x14ac:dyDescent="0.25">
      <c r="A58" s="17">
        <v>45638</v>
      </c>
      <c r="B58" s="17">
        <v>45590</v>
      </c>
      <c r="C58" s="15">
        <f>COUNTIFS('app1'!$B:$B, $B58,'app1'!$F:$F, 1)*4</f>
        <v>84</v>
      </c>
      <c r="D58" s="15">
        <f>COUNTIFS('app1'!$B:$B, $B58,'app1'!$G:$G, 1)*4</f>
        <v>116</v>
      </c>
    </row>
    <row r="59" spans="1:4" x14ac:dyDescent="0.25">
      <c r="A59" s="17">
        <v>45639</v>
      </c>
      <c r="B59" s="17">
        <v>45589</v>
      </c>
      <c r="C59" s="15">
        <f>COUNTIFS('app1'!$B:$B, $B59,'app1'!$F:$F, 1)*4</f>
        <v>84</v>
      </c>
      <c r="D59" s="15">
        <f>COUNTIFS('app1'!$B:$B, $B59,'app1'!$G:$G, 1)*4</f>
        <v>116</v>
      </c>
    </row>
    <row r="60" spans="1:4" x14ac:dyDescent="0.25">
      <c r="A60" s="17">
        <v>45642</v>
      </c>
      <c r="B60" s="17">
        <v>45588</v>
      </c>
      <c r="C60" s="15">
        <f>COUNTIFS('app1'!$B:$B, $B60,'app1'!$F:$F, 1)*4</f>
        <v>76</v>
      </c>
      <c r="D60" s="15">
        <f>COUNTIFS('app1'!$B:$B, $B60,'app1'!$G:$G, 1)*4</f>
        <v>108</v>
      </c>
    </row>
    <row r="61" spans="1:4" x14ac:dyDescent="0.25">
      <c r="A61" s="17">
        <v>45643</v>
      </c>
      <c r="B61" s="17">
        <v>45587</v>
      </c>
      <c r="C61" s="15">
        <f>COUNTIFS('app1'!$B:$B, $B61,'app1'!$F:$F, 1)*4</f>
        <v>80</v>
      </c>
      <c r="D61" s="15">
        <f>COUNTIFS('app1'!$B:$B, $B61,'app1'!$G:$G, 1)*4</f>
        <v>108</v>
      </c>
    </row>
    <row r="62" spans="1:4" x14ac:dyDescent="0.25">
      <c r="A62" s="17">
        <v>45644</v>
      </c>
      <c r="B62" s="17">
        <v>45586</v>
      </c>
      <c r="C62" s="15">
        <f>COUNTIFS('app1'!$B:$B, $B62,'app1'!$F:$F, 1)*4</f>
        <v>80</v>
      </c>
      <c r="D62" s="15">
        <f>COUNTIFS('app1'!$B:$B, $B62,'app1'!$G:$G, 1)*4</f>
        <v>108</v>
      </c>
    </row>
    <row r="63" spans="1:4" x14ac:dyDescent="0.25">
      <c r="A63" s="17">
        <v>45645</v>
      </c>
      <c r="B63" s="17">
        <v>45583</v>
      </c>
      <c r="C63" s="15">
        <f>COUNTIFS('app1'!$B:$B, $B63,'app1'!$F:$F, 1)*4</f>
        <v>80</v>
      </c>
      <c r="D63" s="15">
        <f>COUNTIFS('app1'!$B:$B, $B63,'app1'!$G:$G, 1)*4</f>
        <v>108</v>
      </c>
    </row>
    <row r="64" spans="1:4" x14ac:dyDescent="0.25">
      <c r="A64" s="17">
        <v>45646</v>
      </c>
      <c r="B64" s="17">
        <v>45582</v>
      </c>
      <c r="C64" s="15">
        <f>COUNTIFS('app1'!$B:$B, $B64,'app1'!$F:$F, 1)*4</f>
        <v>76</v>
      </c>
      <c r="D64" s="15">
        <f>COUNTIFS('app1'!$B:$B, $B64,'app1'!$G:$G, 1)*4</f>
        <v>104</v>
      </c>
    </row>
    <row r="65" spans="1:4" x14ac:dyDescent="0.25">
      <c r="A65" s="17">
        <v>45649</v>
      </c>
      <c r="B65" s="17">
        <v>45581</v>
      </c>
      <c r="C65" s="15">
        <f>COUNTIFS('app1'!$B:$B, $B65,'app1'!$F:$F, 1)*4</f>
        <v>76</v>
      </c>
      <c r="D65" s="15">
        <f>COUNTIFS('app1'!$B:$B, $B65,'app1'!$G:$G, 1)*4</f>
        <v>104</v>
      </c>
    </row>
    <row r="66" spans="1:4" x14ac:dyDescent="0.25">
      <c r="A66" s="17">
        <v>45650</v>
      </c>
      <c r="B66" s="17">
        <v>45580</v>
      </c>
      <c r="C66" s="15">
        <f>COUNTIFS('app1'!$B:$B, $B66,'app1'!$F:$F, 1)*4</f>
        <v>68</v>
      </c>
      <c r="D66" s="15">
        <f>COUNTIFS('app1'!$B:$B, $B66,'app1'!$G:$G, 1)*4</f>
        <v>96</v>
      </c>
    </row>
    <row r="67" spans="1:4" x14ac:dyDescent="0.25">
      <c r="A67" s="17">
        <v>45651</v>
      </c>
      <c r="B67" s="17">
        <v>45579</v>
      </c>
      <c r="C67" s="15">
        <f>COUNTIFS('app1'!$B:$B, $B67,'app1'!$F:$F, 1)*4</f>
        <v>68</v>
      </c>
      <c r="D67" s="15">
        <f>COUNTIFS('app1'!$B:$B, $B67,'app1'!$G:$G, 1)*4</f>
        <v>96</v>
      </c>
    </row>
    <row r="68" spans="1:4" x14ac:dyDescent="0.25">
      <c r="A68" s="17">
        <v>45652</v>
      </c>
      <c r="B68" s="17">
        <v>45576</v>
      </c>
      <c r="C68" s="15">
        <f>COUNTIFS('app1'!$B:$B, $B68,'app1'!$F:$F, 1)*4</f>
        <v>60</v>
      </c>
      <c r="D68" s="15">
        <f>COUNTIFS('app1'!$B:$B, $B68,'app1'!$G:$G, 1)*4</f>
        <v>88</v>
      </c>
    </row>
    <row r="69" spans="1:4" x14ac:dyDescent="0.25">
      <c r="A69" s="17">
        <v>45653</v>
      </c>
      <c r="B69" s="17">
        <v>45575</v>
      </c>
      <c r="C69" s="15">
        <f>COUNTIFS('app1'!$B:$B, $B69,'app1'!$F:$F, 1)*4</f>
        <v>64</v>
      </c>
      <c r="D69" s="15">
        <f>COUNTIFS('app1'!$B:$B, $B69,'app1'!$G:$G, 1)*4</f>
        <v>88</v>
      </c>
    </row>
    <row r="70" spans="1:4" x14ac:dyDescent="0.25">
      <c r="A70" s="17">
        <v>45656</v>
      </c>
      <c r="B70" s="17">
        <v>45574</v>
      </c>
      <c r="C70" s="15">
        <f>COUNTIFS('app1'!$B:$B, $B70,'app1'!$F:$F, 1)*4</f>
        <v>60</v>
      </c>
      <c r="D70" s="15">
        <f>COUNTIFS('app1'!$B:$B, $B70,'app1'!$G:$G, 1)*4</f>
        <v>88</v>
      </c>
    </row>
    <row r="71" spans="1:4" x14ac:dyDescent="0.25">
      <c r="A71" s="17">
        <v>45657</v>
      </c>
      <c r="B71" s="17">
        <v>45573</v>
      </c>
      <c r="C71" s="15">
        <f>COUNTIFS('app1'!$B:$B, $B71,'app1'!$F:$F, 1)*4</f>
        <v>60</v>
      </c>
      <c r="D71" s="15">
        <f>COUNTIFS('app1'!$B:$B, $B71,'app1'!$G:$G, 1)*4</f>
        <v>88</v>
      </c>
    </row>
    <row r="72" spans="1:4" x14ac:dyDescent="0.25">
      <c r="A72" s="17">
        <v>45659</v>
      </c>
      <c r="B72" s="17">
        <v>45572</v>
      </c>
      <c r="C72" s="15">
        <f>COUNTIFS('app1'!$B:$B, $B72,'app1'!$F:$F, 1)*4</f>
        <v>60</v>
      </c>
      <c r="D72" s="15">
        <f>COUNTIFS('app1'!$B:$B, $B72,'app1'!$G:$G, 1)*4</f>
        <v>88</v>
      </c>
    </row>
    <row r="73" spans="1:4" x14ac:dyDescent="0.25">
      <c r="A73" s="17">
        <v>45660</v>
      </c>
      <c r="B73" s="17">
        <v>45569</v>
      </c>
      <c r="C73" s="15">
        <f>COUNTIFS('app1'!$B:$B, $B73,'app1'!$F:$F, 1)*4</f>
        <v>68</v>
      </c>
      <c r="D73" s="15">
        <f>COUNTIFS('app1'!$B:$B, $B73,'app1'!$G:$G, 1)*4</f>
        <v>88</v>
      </c>
    </row>
    <row r="74" spans="1:4" x14ac:dyDescent="0.25">
      <c r="A74" s="17">
        <v>45663</v>
      </c>
      <c r="B74" s="17">
        <v>45568</v>
      </c>
      <c r="C74" s="15">
        <f>COUNTIFS('app1'!$B:$B, $B74,'app1'!$F:$F, 1)*4</f>
        <v>68</v>
      </c>
      <c r="D74" s="15">
        <f>COUNTIFS('app1'!$B:$B, $B74,'app1'!$G:$G, 1)*4</f>
        <v>80</v>
      </c>
    </row>
    <row r="75" spans="1:4" x14ac:dyDescent="0.25">
      <c r="A75" s="17">
        <v>45664</v>
      </c>
      <c r="B75" s="17">
        <v>45567</v>
      </c>
      <c r="C75" s="15">
        <f>COUNTIFS('app1'!$B:$B, $B75,'app1'!$F:$F, 1)*4</f>
        <v>68</v>
      </c>
      <c r="D75" s="15">
        <f>COUNTIFS('app1'!$B:$B, $B75,'app1'!$G:$G, 1)*4</f>
        <v>80</v>
      </c>
    </row>
    <row r="76" spans="1:4" x14ac:dyDescent="0.25">
      <c r="A76" s="17">
        <v>45665</v>
      </c>
      <c r="B76" s="17">
        <v>45566</v>
      </c>
      <c r="C76" s="15">
        <f>COUNTIFS('app1'!$B:$B, $B76,'app1'!$F:$F, 1)*4</f>
        <v>68</v>
      </c>
      <c r="D76" s="15">
        <f>COUNTIFS('app1'!$B:$B, $B76,'app1'!$G:$G, 1)*4</f>
        <v>80</v>
      </c>
    </row>
    <row r="77" spans="1:4" x14ac:dyDescent="0.25">
      <c r="A77" s="17">
        <v>45666</v>
      </c>
      <c r="B77" s="17">
        <v>45565</v>
      </c>
      <c r="C77" s="15">
        <f>COUNTIFS('app1'!$B:$B, $B77,'app1'!$F:$F, 1)*4</f>
        <v>68</v>
      </c>
      <c r="D77" s="15">
        <f>COUNTIFS('app1'!$B:$B, $B77,'app1'!$G:$G, 1)*4</f>
        <v>80</v>
      </c>
    </row>
    <row r="78" spans="1:4" x14ac:dyDescent="0.25">
      <c r="A78" s="17">
        <v>45667</v>
      </c>
      <c r="B78" s="17">
        <v>45562</v>
      </c>
      <c r="C78" s="15">
        <f>COUNTIFS('app1'!$B:$B, $B78,'app1'!$F:$F, 1)*4</f>
        <v>68</v>
      </c>
      <c r="D78" s="15">
        <f>COUNTIFS('app1'!$B:$B, $B78,'app1'!$G:$G, 1)*4</f>
        <v>80</v>
      </c>
    </row>
    <row r="79" spans="1:4" x14ac:dyDescent="0.25">
      <c r="A79" s="17">
        <v>45670</v>
      </c>
      <c r="B79" s="17">
        <v>45561</v>
      </c>
      <c r="C79" s="15">
        <f>COUNTIFS('app1'!$B:$B, $B79,'app1'!$F:$F, 1)*4</f>
        <v>60</v>
      </c>
      <c r="D79" s="15">
        <f>COUNTIFS('app1'!$B:$B, $B79,'app1'!$G:$G, 1)*4</f>
        <v>72</v>
      </c>
    </row>
    <row r="80" spans="1:4" x14ac:dyDescent="0.25">
      <c r="A80" s="17">
        <v>45517</v>
      </c>
      <c r="B80" s="17">
        <v>45560</v>
      </c>
      <c r="C80" s="15">
        <f>COUNTIFS('app1'!$B:$B, $B80,'app1'!$F:$F, 1)*4</f>
        <v>56</v>
      </c>
      <c r="D80" s="15">
        <f>COUNTIFS('app1'!$B:$B, $B80,'app1'!$G:$G, 1)*4</f>
        <v>68</v>
      </c>
    </row>
    <row r="81" spans="1:4" x14ac:dyDescent="0.25">
      <c r="A81" s="17">
        <v>45518</v>
      </c>
      <c r="B81" s="17">
        <v>45559</v>
      </c>
      <c r="C81" s="15">
        <f>COUNTIFS('app1'!$B:$B, $B81,'app1'!$F:$F, 1)*4</f>
        <v>56</v>
      </c>
      <c r="D81" s="15">
        <f>COUNTIFS('app1'!$B:$B, $B81,'app1'!$G:$G, 1)*4</f>
        <v>64</v>
      </c>
    </row>
    <row r="82" spans="1:4" x14ac:dyDescent="0.25">
      <c r="A82" s="17">
        <v>45519</v>
      </c>
      <c r="B82" s="17">
        <v>45558</v>
      </c>
      <c r="C82" s="15">
        <f>COUNTIFS('app1'!$B:$B, $B82,'app1'!$F:$F, 1)*4</f>
        <v>56</v>
      </c>
      <c r="D82" s="15">
        <f>COUNTIFS('app1'!$B:$B, $B82,'app1'!$G:$G, 1)*4</f>
        <v>64</v>
      </c>
    </row>
    <row r="83" spans="1:4" x14ac:dyDescent="0.25">
      <c r="A83" s="17">
        <v>45520</v>
      </c>
      <c r="B83" s="17">
        <v>45555</v>
      </c>
      <c r="C83" s="15">
        <f>COUNTIFS('app1'!$B:$B, $B83,'app1'!$F:$F, 1)*4</f>
        <v>56</v>
      </c>
      <c r="D83" s="15">
        <f>COUNTIFS('app1'!$B:$B, $B83,'app1'!$G:$G, 1)*4</f>
        <v>64</v>
      </c>
    </row>
    <row r="84" spans="1:4" x14ac:dyDescent="0.25">
      <c r="A84" s="17">
        <v>45523</v>
      </c>
      <c r="B84" s="17">
        <v>45554</v>
      </c>
      <c r="C84" s="15">
        <f>COUNTIFS('app1'!$B:$B, $B84,'app1'!$F:$F, 1)*4</f>
        <v>56</v>
      </c>
      <c r="D84" s="15">
        <f>COUNTIFS('app1'!$B:$B, $B84,'app1'!$G:$G, 1)*4</f>
        <v>64</v>
      </c>
    </row>
    <row r="85" spans="1:4" x14ac:dyDescent="0.25">
      <c r="A85" s="17">
        <v>45524</v>
      </c>
      <c r="B85" s="17">
        <v>45553</v>
      </c>
      <c r="C85" s="15">
        <f>COUNTIFS('app1'!$B:$B, $B85,'app1'!$F:$F, 1)*4</f>
        <v>56</v>
      </c>
      <c r="D85" s="15">
        <f>COUNTIFS('app1'!$B:$B, $B85,'app1'!$G:$G, 1)*4</f>
        <v>64</v>
      </c>
    </row>
    <row r="86" spans="1:4" x14ac:dyDescent="0.25">
      <c r="A86" s="17">
        <v>45525</v>
      </c>
      <c r="B86" s="17">
        <v>45552</v>
      </c>
      <c r="C86" s="15">
        <f>COUNTIFS('app1'!$B:$B, $B86,'app1'!$F:$F, 1)*4</f>
        <v>56</v>
      </c>
      <c r="D86" s="15">
        <f>COUNTIFS('app1'!$B:$B, $B86,'app1'!$G:$G, 1)*4</f>
        <v>64</v>
      </c>
    </row>
    <row r="87" spans="1:4" x14ac:dyDescent="0.25">
      <c r="A87" s="17">
        <v>45526</v>
      </c>
      <c r="B87" s="17">
        <v>45551</v>
      </c>
      <c r="C87" s="15">
        <f>COUNTIFS('app1'!$B:$B, $B87,'app1'!$F:$F, 1)*4</f>
        <v>48</v>
      </c>
      <c r="D87" s="15">
        <f>COUNTIFS('app1'!$B:$B, $B87,'app1'!$G:$G, 1)*4</f>
        <v>64</v>
      </c>
    </row>
    <row r="88" spans="1:4" x14ac:dyDescent="0.25">
      <c r="A88" s="17">
        <v>45527</v>
      </c>
      <c r="B88" s="17">
        <v>45548</v>
      </c>
      <c r="C88" s="15">
        <f>COUNTIFS('app1'!$B:$B, $B88,'app1'!$F:$F, 1)*4</f>
        <v>48</v>
      </c>
      <c r="D88" s="15">
        <f>COUNTIFS('app1'!$B:$B, $B88,'app1'!$G:$G, 1)*4</f>
        <v>64</v>
      </c>
    </row>
    <row r="89" spans="1:4" x14ac:dyDescent="0.25">
      <c r="A89" s="17">
        <v>45530</v>
      </c>
      <c r="B89" s="17">
        <v>45547</v>
      </c>
      <c r="C89" s="15">
        <f>COUNTIFS('app1'!$B:$B, $B89,'app1'!$F:$F, 1)*4</f>
        <v>44</v>
      </c>
      <c r="D89" s="15">
        <f>COUNTIFS('app1'!$B:$B, $B89,'app1'!$G:$G, 1)*4</f>
        <v>64</v>
      </c>
    </row>
    <row r="90" spans="1:4" x14ac:dyDescent="0.25">
      <c r="A90" s="17">
        <v>45531</v>
      </c>
      <c r="B90" s="17">
        <v>45546</v>
      </c>
      <c r="C90" s="15">
        <f>COUNTIFS('app1'!$B:$B, $B90,'app1'!$F:$F, 1)*4</f>
        <v>44</v>
      </c>
      <c r="D90" s="15">
        <f>COUNTIFS('app1'!$B:$B, $B90,'app1'!$G:$G, 1)*4</f>
        <v>64</v>
      </c>
    </row>
    <row r="91" spans="1:4" x14ac:dyDescent="0.25">
      <c r="A91" s="17">
        <v>45532</v>
      </c>
      <c r="B91" s="17">
        <v>45545</v>
      </c>
      <c r="C91" s="15">
        <f>COUNTIFS('app1'!$B:$B, $B91,'app1'!$F:$F, 1)*4</f>
        <v>44</v>
      </c>
      <c r="D91" s="15">
        <f>COUNTIFS('app1'!$B:$B, $B91,'app1'!$G:$G, 1)*4</f>
        <v>64</v>
      </c>
    </row>
    <row r="92" spans="1:4" x14ac:dyDescent="0.25">
      <c r="A92" s="17">
        <v>45533</v>
      </c>
      <c r="B92" s="17">
        <v>45544</v>
      </c>
    </row>
    <row r="93" spans="1:4" x14ac:dyDescent="0.25">
      <c r="A93" s="17">
        <v>45534</v>
      </c>
      <c r="B93" s="17">
        <v>45541</v>
      </c>
    </row>
    <row r="94" spans="1:4" x14ac:dyDescent="0.25">
      <c r="A94" s="17">
        <v>45539</v>
      </c>
      <c r="B94" s="17">
        <v>45540</v>
      </c>
    </row>
    <row r="95" spans="1:4" x14ac:dyDescent="0.25">
      <c r="A95" s="17">
        <v>45540</v>
      </c>
      <c r="B95" s="17">
        <v>45539</v>
      </c>
    </row>
    <row r="96" spans="1:4" x14ac:dyDescent="0.25">
      <c r="A96" s="17">
        <v>45541</v>
      </c>
      <c r="B96" s="17">
        <v>45534</v>
      </c>
    </row>
    <row r="97" spans="1:2" x14ac:dyDescent="0.25">
      <c r="A97" s="17">
        <v>45544</v>
      </c>
      <c r="B97" s="17">
        <v>45533</v>
      </c>
    </row>
    <row r="98" spans="1:2" x14ac:dyDescent="0.25">
      <c r="A98" s="17">
        <v>45545</v>
      </c>
      <c r="B98" s="17">
        <v>45532</v>
      </c>
    </row>
    <row r="99" spans="1:2" x14ac:dyDescent="0.25">
      <c r="A99" s="17">
        <v>45546</v>
      </c>
      <c r="B99" s="17">
        <v>45531</v>
      </c>
    </row>
    <row r="100" spans="1:2" x14ac:dyDescent="0.25">
      <c r="A100" s="17">
        <v>45547</v>
      </c>
      <c r="B100" s="17">
        <v>45530</v>
      </c>
    </row>
    <row r="101" spans="1:2" x14ac:dyDescent="0.25">
      <c r="A101" s="17">
        <v>45548</v>
      </c>
      <c r="B101" s="17">
        <v>45527</v>
      </c>
    </row>
    <row r="102" spans="1:2" x14ac:dyDescent="0.25">
      <c r="A102" s="17">
        <v>45551</v>
      </c>
      <c r="B102" s="17">
        <v>45526</v>
      </c>
    </row>
    <row r="103" spans="1:2" x14ac:dyDescent="0.25">
      <c r="A103" s="17">
        <v>45552</v>
      </c>
      <c r="B103" s="17">
        <v>45525</v>
      </c>
    </row>
    <row r="104" spans="1:2" x14ac:dyDescent="0.25">
      <c r="A104" s="17">
        <v>45553</v>
      </c>
      <c r="B104" s="17">
        <v>45524</v>
      </c>
    </row>
    <row r="105" spans="1:2" x14ac:dyDescent="0.25">
      <c r="A105" s="17">
        <v>45554</v>
      </c>
      <c r="B105" s="17">
        <v>45523</v>
      </c>
    </row>
    <row r="106" spans="1:2" x14ac:dyDescent="0.25">
      <c r="A106" s="17">
        <v>45555</v>
      </c>
      <c r="B106" s="17">
        <v>45520</v>
      </c>
    </row>
    <row r="107" spans="1:2" x14ac:dyDescent="0.25">
      <c r="A107" s="17">
        <v>45558</v>
      </c>
      <c r="B107" s="17">
        <v>45519</v>
      </c>
    </row>
    <row r="108" spans="1:2" x14ac:dyDescent="0.25">
      <c r="A108" s="17">
        <v>45559</v>
      </c>
      <c r="B108" s="17">
        <v>45518</v>
      </c>
    </row>
    <row r="109" spans="1:2" x14ac:dyDescent="0.25">
      <c r="A109" s="17">
        <v>45560</v>
      </c>
      <c r="B109" s="17">
        <v>45517</v>
      </c>
    </row>
    <row r="110" spans="1:2" x14ac:dyDescent="0.25">
      <c r="A110" s="17">
        <v>45561</v>
      </c>
      <c r="B110" s="17">
        <v>0</v>
      </c>
    </row>
    <row r="111" spans="1:2" x14ac:dyDescent="0.25">
      <c r="B111" s="17">
        <v>0</v>
      </c>
    </row>
    <row r="112" spans="1:2" x14ac:dyDescent="0.25">
      <c r="B112" s="17">
        <v>0</v>
      </c>
    </row>
    <row r="113" spans="2:2" x14ac:dyDescent="0.25">
      <c r="B113" s="17">
        <v>0</v>
      </c>
    </row>
    <row r="114" spans="2:2" x14ac:dyDescent="0.25">
      <c r="B114" s="17">
        <v>0</v>
      </c>
    </row>
    <row r="115" spans="2:2" x14ac:dyDescent="0.25">
      <c r="B115" s="17">
        <v>0</v>
      </c>
    </row>
    <row r="116" spans="2:2" x14ac:dyDescent="0.25">
      <c r="B116" s="17">
        <v>0</v>
      </c>
    </row>
    <row r="117" spans="2:2" x14ac:dyDescent="0.25">
      <c r="B117" s="17">
        <v>0</v>
      </c>
    </row>
    <row r="118" spans="2:2" x14ac:dyDescent="0.25">
      <c r="B118" s="17">
        <v>0</v>
      </c>
    </row>
    <row r="119" spans="2:2" x14ac:dyDescent="0.25">
      <c r="B119" s="17">
        <v>0</v>
      </c>
    </row>
    <row r="120" spans="2:2" x14ac:dyDescent="0.25">
      <c r="B120" s="17">
        <v>0</v>
      </c>
    </row>
    <row r="121" spans="2:2" x14ac:dyDescent="0.25">
      <c r="B121" s="17">
        <v>0</v>
      </c>
    </row>
    <row r="122" spans="2:2" x14ac:dyDescent="0.25">
      <c r="B122" s="17">
        <v>0</v>
      </c>
    </row>
    <row r="123" spans="2:2" x14ac:dyDescent="0.25">
      <c r="B123" s="17">
        <v>0</v>
      </c>
    </row>
    <row r="124" spans="2:2" x14ac:dyDescent="0.25">
      <c r="B124" s="17">
        <v>0</v>
      </c>
    </row>
    <row r="125" spans="2:2" x14ac:dyDescent="0.25">
      <c r="B125" s="17">
        <v>0</v>
      </c>
    </row>
    <row r="126" spans="2:2" x14ac:dyDescent="0.25">
      <c r="B126" s="17">
        <v>0</v>
      </c>
    </row>
    <row r="127" spans="2:2" x14ac:dyDescent="0.25">
      <c r="B127" s="17">
        <v>0</v>
      </c>
    </row>
    <row r="128" spans="2:2" x14ac:dyDescent="0.25">
      <c r="B128" s="17">
        <v>0</v>
      </c>
    </row>
    <row r="129" spans="2:2" x14ac:dyDescent="0.25">
      <c r="B129" s="17">
        <v>0</v>
      </c>
    </row>
    <row r="130" spans="2:2" x14ac:dyDescent="0.25">
      <c r="B130" s="17">
        <v>0</v>
      </c>
    </row>
    <row r="131" spans="2:2" x14ac:dyDescent="0.25">
      <c r="B131" s="17">
        <v>0</v>
      </c>
    </row>
    <row r="132" spans="2:2" x14ac:dyDescent="0.25">
      <c r="B132" s="17">
        <v>0</v>
      </c>
    </row>
    <row r="133" spans="2:2" x14ac:dyDescent="0.25">
      <c r="B133" s="17">
        <v>0</v>
      </c>
    </row>
    <row r="134" spans="2:2" x14ac:dyDescent="0.25">
      <c r="B134" s="17">
        <v>0</v>
      </c>
    </row>
    <row r="135" spans="2:2" x14ac:dyDescent="0.25">
      <c r="B135" s="17">
        <v>0</v>
      </c>
    </row>
    <row r="136" spans="2:2" x14ac:dyDescent="0.25">
      <c r="B136" s="17">
        <v>0</v>
      </c>
    </row>
    <row r="137" spans="2:2" x14ac:dyDescent="0.25">
      <c r="B137" s="17">
        <v>0</v>
      </c>
    </row>
    <row r="138" spans="2:2" x14ac:dyDescent="0.25">
      <c r="B138" s="17">
        <v>0</v>
      </c>
    </row>
    <row r="139" spans="2:2" x14ac:dyDescent="0.25">
      <c r="B139" s="17">
        <v>0</v>
      </c>
    </row>
    <row r="140" spans="2:2" x14ac:dyDescent="0.25">
      <c r="B140" s="17">
        <v>0</v>
      </c>
    </row>
    <row r="141" spans="2:2" x14ac:dyDescent="0.25">
      <c r="B141" s="17">
        <v>0</v>
      </c>
    </row>
    <row r="142" spans="2:2" x14ac:dyDescent="0.25">
      <c r="B142" s="17">
        <v>0</v>
      </c>
    </row>
    <row r="143" spans="2:2" x14ac:dyDescent="0.25">
      <c r="B143" s="17">
        <v>0</v>
      </c>
    </row>
    <row r="144" spans="2:2" x14ac:dyDescent="0.25">
      <c r="B144" s="17">
        <v>0</v>
      </c>
    </row>
    <row r="145" spans="2:2" x14ac:dyDescent="0.25">
      <c r="B145" s="17">
        <v>0</v>
      </c>
    </row>
    <row r="146" spans="2:2" x14ac:dyDescent="0.25">
      <c r="B146" s="17">
        <v>0</v>
      </c>
    </row>
    <row r="147" spans="2:2" x14ac:dyDescent="0.25">
      <c r="B147" s="17">
        <v>0</v>
      </c>
    </row>
    <row r="148" spans="2:2" x14ac:dyDescent="0.25">
      <c r="B148" s="17">
        <v>0</v>
      </c>
    </row>
    <row r="149" spans="2:2" x14ac:dyDescent="0.25">
      <c r="B149" s="17">
        <v>0</v>
      </c>
    </row>
    <row r="150" spans="2:2" x14ac:dyDescent="0.25">
      <c r="B150" s="17">
        <v>0</v>
      </c>
    </row>
    <row r="151" spans="2:2" x14ac:dyDescent="0.25">
      <c r="B151" s="17">
        <v>0</v>
      </c>
    </row>
    <row r="152" spans="2:2" x14ac:dyDescent="0.25">
      <c r="B152" s="17">
        <v>0</v>
      </c>
    </row>
    <row r="153" spans="2:2" x14ac:dyDescent="0.25">
      <c r="B153" s="17">
        <v>0</v>
      </c>
    </row>
    <row r="154" spans="2:2" x14ac:dyDescent="0.25">
      <c r="B154" s="17">
        <v>0</v>
      </c>
    </row>
    <row r="155" spans="2:2" x14ac:dyDescent="0.25">
      <c r="B155" s="17">
        <v>0</v>
      </c>
    </row>
    <row r="156" spans="2:2" x14ac:dyDescent="0.25">
      <c r="B156" s="17">
        <v>0</v>
      </c>
    </row>
    <row r="157" spans="2:2" x14ac:dyDescent="0.25">
      <c r="B157" s="17">
        <v>0</v>
      </c>
    </row>
    <row r="158" spans="2:2" x14ac:dyDescent="0.25">
      <c r="B158" s="17">
        <v>0</v>
      </c>
    </row>
    <row r="159" spans="2:2" x14ac:dyDescent="0.25">
      <c r="B159" s="17">
        <v>0</v>
      </c>
    </row>
    <row r="160" spans="2:2" x14ac:dyDescent="0.25">
      <c r="B160" s="17">
        <v>0</v>
      </c>
    </row>
    <row r="161" spans="2:2" x14ac:dyDescent="0.25">
      <c r="B161" s="17">
        <v>0</v>
      </c>
    </row>
    <row r="162" spans="2:2" x14ac:dyDescent="0.25">
      <c r="B162" s="17">
        <v>0</v>
      </c>
    </row>
    <row r="163" spans="2:2" x14ac:dyDescent="0.25">
      <c r="B163" s="17">
        <v>0</v>
      </c>
    </row>
    <row r="164" spans="2:2" x14ac:dyDescent="0.25">
      <c r="B164" s="17">
        <v>0</v>
      </c>
    </row>
    <row r="165" spans="2:2" x14ac:dyDescent="0.25">
      <c r="B165" s="17">
        <v>0</v>
      </c>
    </row>
    <row r="166" spans="2:2" x14ac:dyDescent="0.25">
      <c r="B166" s="17">
        <v>0</v>
      </c>
    </row>
    <row r="167" spans="2:2" x14ac:dyDescent="0.25">
      <c r="B167" s="17">
        <v>0</v>
      </c>
    </row>
    <row r="168" spans="2:2" x14ac:dyDescent="0.25">
      <c r="B168" s="17">
        <v>0</v>
      </c>
    </row>
    <row r="169" spans="2:2" x14ac:dyDescent="0.25">
      <c r="B169" s="17">
        <v>0</v>
      </c>
    </row>
    <row r="170" spans="2:2" x14ac:dyDescent="0.25">
      <c r="B170" s="17">
        <v>0</v>
      </c>
    </row>
    <row r="171" spans="2:2" x14ac:dyDescent="0.25">
      <c r="B171" s="17">
        <v>0</v>
      </c>
    </row>
    <row r="172" spans="2:2" x14ac:dyDescent="0.25">
      <c r="B172" s="17">
        <v>0</v>
      </c>
    </row>
    <row r="173" spans="2:2" x14ac:dyDescent="0.25">
      <c r="B173" s="17">
        <v>0</v>
      </c>
    </row>
    <row r="174" spans="2:2" x14ac:dyDescent="0.25">
      <c r="B174" s="17">
        <v>0</v>
      </c>
    </row>
    <row r="175" spans="2:2" x14ac:dyDescent="0.25">
      <c r="B175" s="17">
        <v>0</v>
      </c>
    </row>
    <row r="176" spans="2:2" x14ac:dyDescent="0.25">
      <c r="B176" s="17">
        <v>0</v>
      </c>
    </row>
    <row r="177" spans="2:2" x14ac:dyDescent="0.25">
      <c r="B177" s="17">
        <v>0</v>
      </c>
    </row>
    <row r="178" spans="2:2" x14ac:dyDescent="0.25">
      <c r="B178" s="17">
        <v>0</v>
      </c>
    </row>
    <row r="179" spans="2:2" x14ac:dyDescent="0.25">
      <c r="B179" s="17">
        <v>0</v>
      </c>
    </row>
    <row r="180" spans="2:2" x14ac:dyDescent="0.25">
      <c r="B180" s="17">
        <v>0</v>
      </c>
    </row>
    <row r="181" spans="2:2" x14ac:dyDescent="0.25">
      <c r="B181" s="17">
        <v>0</v>
      </c>
    </row>
    <row r="182" spans="2:2" x14ac:dyDescent="0.25">
      <c r="B182" s="17">
        <v>0</v>
      </c>
    </row>
    <row r="183" spans="2:2" x14ac:dyDescent="0.25">
      <c r="B183" s="17">
        <v>0</v>
      </c>
    </row>
    <row r="184" spans="2:2" x14ac:dyDescent="0.25">
      <c r="B184" s="17">
        <v>0</v>
      </c>
    </row>
    <row r="185" spans="2:2" x14ac:dyDescent="0.25">
      <c r="B185" s="17">
        <v>0</v>
      </c>
    </row>
    <row r="186" spans="2:2" x14ac:dyDescent="0.25">
      <c r="B186" s="17">
        <v>0</v>
      </c>
    </row>
    <row r="187" spans="2:2" x14ac:dyDescent="0.25">
      <c r="B187" s="17">
        <v>0</v>
      </c>
    </row>
    <row r="188" spans="2:2" x14ac:dyDescent="0.25">
      <c r="B188" s="17">
        <v>0</v>
      </c>
    </row>
    <row r="189" spans="2:2" x14ac:dyDescent="0.25">
      <c r="B189" s="17">
        <v>0</v>
      </c>
    </row>
    <row r="190" spans="2:2" x14ac:dyDescent="0.25">
      <c r="B190" s="17">
        <v>0</v>
      </c>
    </row>
    <row r="191" spans="2:2" x14ac:dyDescent="0.25">
      <c r="B191" s="17">
        <v>0</v>
      </c>
    </row>
    <row r="192" spans="2:2" x14ac:dyDescent="0.25">
      <c r="B192" s="17">
        <v>0</v>
      </c>
    </row>
    <row r="193" spans="2:2" x14ac:dyDescent="0.25">
      <c r="B193" s="17">
        <v>0</v>
      </c>
    </row>
    <row r="194" spans="2:2" x14ac:dyDescent="0.25">
      <c r="B194" s="17">
        <v>0</v>
      </c>
    </row>
    <row r="195" spans="2:2" x14ac:dyDescent="0.25">
      <c r="B195" s="17">
        <v>0</v>
      </c>
    </row>
    <row r="196" spans="2:2" x14ac:dyDescent="0.25">
      <c r="B196" s="17">
        <v>0</v>
      </c>
    </row>
    <row r="197" spans="2:2" x14ac:dyDescent="0.25">
      <c r="B197" s="17">
        <v>0</v>
      </c>
    </row>
    <row r="198" spans="2:2" x14ac:dyDescent="0.25">
      <c r="B198" s="17">
        <v>0</v>
      </c>
    </row>
    <row r="199" spans="2:2" x14ac:dyDescent="0.25">
      <c r="B199" s="17">
        <v>0</v>
      </c>
    </row>
    <row r="200" spans="2:2" x14ac:dyDescent="0.25">
      <c r="B200" s="1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FB8-B8A1-41B2-AB8F-B63C3E7B58FA}">
  <dimension ref="B1:AA60"/>
  <sheetViews>
    <sheetView topLeftCell="A37" zoomScale="80" zoomScaleNormal="80" workbookViewId="0">
      <selection activeCell="B53" sqref="B53"/>
    </sheetView>
  </sheetViews>
  <sheetFormatPr defaultRowHeight="15" x14ac:dyDescent="0.25"/>
  <cols>
    <col min="2" max="2" width="12.85546875" customWidth="1"/>
    <col min="3" max="3" width="12.5703125" style="1" customWidth="1"/>
    <col min="9" max="9" width="8.7109375" style="21"/>
    <col min="10" max="10" width="8.7109375" style="15"/>
    <col min="11" max="11" width="10.85546875" bestFit="1" customWidth="1"/>
    <col min="17" max="17" width="14.42578125" customWidth="1"/>
    <col min="18" max="18" width="14.28515625" bestFit="1" customWidth="1"/>
    <col min="19" max="19" width="14" bestFit="1" customWidth="1"/>
    <col min="20" max="20" width="9.85546875" customWidth="1"/>
    <col min="22" max="22" width="12" customWidth="1"/>
  </cols>
  <sheetData>
    <row r="1" spans="2:27" ht="39.75" thickBot="1" x14ac:dyDescent="0.3">
      <c r="B1" s="8" t="s">
        <v>156</v>
      </c>
      <c r="C1" s="9" t="s">
        <v>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18" t="s">
        <v>157</v>
      </c>
      <c r="J1" s="24" t="s">
        <v>136</v>
      </c>
      <c r="K1" s="8" t="s">
        <v>137</v>
      </c>
      <c r="L1" s="8" t="s">
        <v>99</v>
      </c>
      <c r="M1" s="10" t="s">
        <v>179</v>
      </c>
      <c r="N1" s="10" t="s">
        <v>171</v>
      </c>
      <c r="O1" s="10" t="s">
        <v>180</v>
      </c>
      <c r="P1" s="10" t="s">
        <v>181</v>
      </c>
      <c r="Q1" s="16"/>
      <c r="R1" s="16" t="s">
        <v>179</v>
      </c>
      <c r="S1" s="16" t="s">
        <v>171</v>
      </c>
      <c r="T1" s="10" t="s">
        <v>185</v>
      </c>
      <c r="V1" s="15"/>
      <c r="W1" s="15" t="s">
        <v>204</v>
      </c>
      <c r="X1" s="15" t="s">
        <v>205</v>
      </c>
    </row>
    <row r="2" spans="2:27" x14ac:dyDescent="0.25">
      <c r="B2" t="str" cm="1">
        <f t="array" ref="B2:L2">INDEX(_xlfn._xlws.SORT(_xlfn._xlws.FILTER(app!$A$2:$K$195, app!$J$2:$J$195="NganHang"), 9, -1),1,0)</f>
        <v>EIB</v>
      </c>
      <c r="C2" s="1">
        <v>45806</v>
      </c>
      <c r="D2" s="15">
        <v>90</v>
      </c>
      <c r="E2">
        <v>22.9</v>
      </c>
      <c r="F2">
        <v>22324900</v>
      </c>
      <c r="G2">
        <v>5.3</v>
      </c>
      <c r="H2">
        <v>15.6</v>
      </c>
      <c r="I2" s="21">
        <v>46.8</v>
      </c>
      <c r="J2" s="15">
        <v>75.900000000000006</v>
      </c>
      <c r="K2" t="str">
        <v>NganHang</v>
      </c>
      <c r="L2">
        <v>29.9</v>
      </c>
      <c r="M2" s="11">
        <f>MROUND((D2+D3+D4+D5+D6)/5-5,5)</f>
        <v>75</v>
      </c>
      <c r="N2" s="11">
        <f>MROUND((J2+J3+J4+J5+J6)/5,5)</f>
        <v>65</v>
      </c>
      <c r="O2" t="str" cm="1">
        <f t="array" ref="O2">IF(SUM((app!N2:N200&gt;=app!O2:O200)*(app!O2:O200&gt;=app!P2:P200)*(app!K2:K200="VN30"))&lt;6,"BatDay","")</f>
        <v>BatDay</v>
      </c>
      <c r="P2" cm="1">
        <f t="array" ref="P2">SUM((app!O2:O200&gt;=app!P2:P200)*(app!K2:K200="VN30"))-SUM((app!N2:N200&gt;=app!O2:O200)*(app!O2:O200&gt;=app!P2:P200)*(app!K2:K200="VN30"))</f>
        <v>0</v>
      </c>
      <c r="Q2" s="15" t="s">
        <v>144</v>
      </c>
      <c r="R2" s="15">
        <f>M2</f>
        <v>75</v>
      </c>
      <c r="S2" s="15">
        <f>N2</f>
        <v>65</v>
      </c>
      <c r="V2" s="16" t="s">
        <v>207</v>
      </c>
      <c r="W2" s="15" t="e" cm="1" vm="1">
        <f t="array" aca="1" ref="W2" ca="1">_xlfn._xlws.FILTER(app!$N:$N, app!$A:$A="VOS")</f>
        <v>#VALUE!</v>
      </c>
      <c r="X2" s="15" t="e" cm="1" vm="1">
        <f t="array" aca="1" ref="X2" ca="1">_xlfn._xlws.FILTER(app!$R:$R, app!$A:$A="VOS")</f>
        <v>#VALUE!</v>
      </c>
    </row>
    <row r="3" spans="2:27" ht="15.95" customHeight="1" x14ac:dyDescent="0.25">
      <c r="B3" t="str" cm="1">
        <f t="array" ref="B3:L3">INDEX(_xlfn._xlws.SORT(_xlfn._xlws.FILTER(app!$A$2:$K$195, app!$J$2:$J$195="NganHang"),9, -1),2,0)</f>
        <v>TCB</v>
      </c>
      <c r="C3" s="1">
        <v>45806</v>
      </c>
      <c r="D3" s="15">
        <v>90</v>
      </c>
      <c r="E3">
        <v>30.8</v>
      </c>
      <c r="F3">
        <v>14712100</v>
      </c>
      <c r="G3">
        <v>1</v>
      </c>
      <c r="H3">
        <v>23.95</v>
      </c>
      <c r="I3" s="21">
        <v>28.6</v>
      </c>
      <c r="J3" s="15">
        <v>69.400000000000006</v>
      </c>
      <c r="K3" t="str">
        <v>NganHang</v>
      </c>
      <c r="L3">
        <v>47.6</v>
      </c>
      <c r="M3" s="11"/>
      <c r="N3" s="11"/>
      <c r="O3" s="10" t="s">
        <v>179</v>
      </c>
      <c r="P3" cm="1">
        <f t="array" ref="P3">SUM((app!O3:O201&gt;=app!P3:P201)*(app!K3:K201="VN30"))-SUM((app!N3:N201&gt;=app!O3:O201)*(app!O3:O201&gt;=app!P3:P201)*(app!K3:K201="VN30"))</f>
        <v>0</v>
      </c>
      <c r="Q3" s="15" t="s">
        <v>142</v>
      </c>
      <c r="R3" s="15">
        <f>M8</f>
        <v>65</v>
      </c>
      <c r="S3" s="15">
        <f>N8</f>
        <v>60</v>
      </c>
      <c r="V3" s="16" t="s">
        <v>206</v>
      </c>
      <c r="W3" s="15" cm="1">
        <f t="array" ref="W3">_xlfn._xlws.FILTER(app!$N:$N, app!$A:$A="VN30")</f>
        <v>0</v>
      </c>
      <c r="X3" s="15" cm="1">
        <f t="array" ref="X3">_xlfn._xlws.FILTER(app!$R:$R, app!$A:$A="VN30")</f>
        <v>1349.31</v>
      </c>
      <c r="Y3" s="10"/>
      <c r="AA3" s="10"/>
    </row>
    <row r="4" spans="2:27" x14ac:dyDescent="0.25">
      <c r="B4" t="str" cm="1">
        <f t="array" ref="B4:L4">INDEX(_xlfn._xlws.SORT(_xlfn._xlws.FILTER(app!$A$2:$K$195, app!$J$2:$J$195="NganHang"), 9, -1),3,0)</f>
        <v>EVF</v>
      </c>
      <c r="C4" s="1">
        <v>45806</v>
      </c>
      <c r="D4" s="15">
        <v>75</v>
      </c>
      <c r="E4">
        <v>10.65</v>
      </c>
      <c r="F4">
        <v>16540200</v>
      </c>
      <c r="G4">
        <v>1.9</v>
      </c>
      <c r="H4">
        <v>7.94</v>
      </c>
      <c r="I4" s="21">
        <v>34.1</v>
      </c>
      <c r="J4" s="15">
        <v>65</v>
      </c>
      <c r="K4" t="str">
        <v>NganHang</v>
      </c>
      <c r="L4">
        <v>1.1000000000000001</v>
      </c>
      <c r="M4" s="11"/>
      <c r="N4" s="11"/>
      <c r="O4" s="1"/>
      <c r="P4" cm="1">
        <f t="array" ref="P4">SUM((app!O4:O202&gt;=app!P4:P202)*(app!K4:K202="VN30"))-SUM((app!N4:N202&gt;=app!O4:O202)*(app!O4:O202&gt;=app!P4:P202)*(app!K4:K202="VN30"))</f>
        <v>0</v>
      </c>
      <c r="Q4" s="15" t="s">
        <v>143</v>
      </c>
      <c r="R4" s="15">
        <f>M14</f>
        <v>85</v>
      </c>
      <c r="S4" s="15">
        <f>N14</f>
        <v>80</v>
      </c>
    </row>
    <row r="5" spans="2:27" x14ac:dyDescent="0.25">
      <c r="B5" t="str" cm="1">
        <f t="array" ref="B5:L5">INDEX(_xlfn._xlws.SORT(_xlfn._xlws.FILTER(app!$A$2:$K$195, app!$J$2:$J$195="NganHang"), 9, -1),4,0)</f>
        <v>NVB</v>
      </c>
      <c r="C5" s="1">
        <v>45806</v>
      </c>
      <c r="D5" s="15">
        <v>85</v>
      </c>
      <c r="E5">
        <v>11.4</v>
      </c>
      <c r="F5">
        <v>799300</v>
      </c>
      <c r="G5">
        <v>0.9</v>
      </c>
      <c r="H5">
        <v>9.1999999999999993</v>
      </c>
      <c r="I5" s="21">
        <v>23.9</v>
      </c>
      <c r="J5" s="15">
        <v>64.8</v>
      </c>
      <c r="K5" t="str">
        <v>NganHang</v>
      </c>
      <c r="L5">
        <v>7.7</v>
      </c>
      <c r="M5" s="11"/>
      <c r="N5" s="11"/>
      <c r="O5" s="1"/>
      <c r="P5" cm="1">
        <f t="array" ref="P5">SUM((app!O5:O203&gt;=app!P5:P203)*(app!K5:K203="VN30"))-SUM((app!N5:N203&gt;=app!O5:O203)*(app!O5:O203&gt;=app!P5:P203)*(app!K5:K203="VN30"))</f>
        <v>0</v>
      </c>
      <c r="Q5" s="15" t="s">
        <v>152</v>
      </c>
      <c r="R5" s="15">
        <f>M20</f>
        <v>40</v>
      </c>
      <c r="S5" s="15">
        <f>N20</f>
        <v>55</v>
      </c>
    </row>
    <row r="6" spans="2:27" ht="26.25" x14ac:dyDescent="0.25">
      <c r="B6" t="str" cm="1">
        <f t="array" ref="B6:L6">INDEX(_xlfn._xlws.SORT(_xlfn._xlws.FILTER(app!$A$2:$K$195, app!$J$2:$J$195="NganHang"), 9, -1),5,0)</f>
        <v>VPB</v>
      </c>
      <c r="C6" s="1">
        <v>45793</v>
      </c>
      <c r="D6" s="15">
        <v>60</v>
      </c>
      <c r="E6">
        <v>18.05</v>
      </c>
      <c r="F6">
        <v>37978200</v>
      </c>
      <c r="G6">
        <v>-2.7</v>
      </c>
      <c r="H6">
        <v>15.14</v>
      </c>
      <c r="I6" s="21">
        <v>19.2</v>
      </c>
      <c r="J6" s="15">
        <v>62.3</v>
      </c>
      <c r="K6" t="str">
        <v>NganHang</v>
      </c>
      <c r="L6">
        <v>1.8</v>
      </c>
      <c r="M6" s="11"/>
      <c r="N6" s="11"/>
      <c r="O6" s="1"/>
      <c r="P6" cm="1">
        <f t="array" ref="P6">SUM((app!O6:O204&gt;=app!P6:P204)*(app!K6:K204="VN30"))-SUM((app!N6:N204&gt;=app!O6:O204)*(app!O6:O204&gt;=app!P6:P204)*(app!K6:K204="VN30"))</f>
        <v>0</v>
      </c>
      <c r="Q6" s="15" t="s">
        <v>154</v>
      </c>
      <c r="R6" s="15">
        <f>M26</f>
        <v>55</v>
      </c>
      <c r="S6" s="15">
        <f>N26</f>
        <v>60</v>
      </c>
      <c r="U6" s="16" t="s">
        <v>171</v>
      </c>
    </row>
    <row r="7" spans="2:27" x14ac:dyDescent="0.25">
      <c r="B7" s="6"/>
      <c r="C7" s="7"/>
      <c r="D7" s="15"/>
      <c r="E7" s="6"/>
      <c r="F7" s="6"/>
      <c r="G7" s="6"/>
      <c r="H7" s="6"/>
      <c r="K7" s="6"/>
      <c r="L7" s="6"/>
      <c r="M7" s="11"/>
      <c r="N7" s="6"/>
    </row>
    <row r="8" spans="2:27" ht="26.25" x14ac:dyDescent="0.25">
      <c r="B8" t="str" cm="1">
        <f t="array" ref="B8:L8">INDEX(_xlfn._xlws.SORT(_xlfn._xlws.FILTER(app!$A$2:$K$195, app!$J$2:$J$195="ChungKhoan"), 9, -1),1,0)</f>
        <v>VIX</v>
      </c>
      <c r="C8" s="1">
        <v>45806</v>
      </c>
      <c r="D8" s="15">
        <v>90</v>
      </c>
      <c r="E8">
        <v>13.9</v>
      </c>
      <c r="F8">
        <v>55360700</v>
      </c>
      <c r="G8">
        <v>0.7</v>
      </c>
      <c r="H8">
        <v>10.45</v>
      </c>
      <c r="I8" s="21">
        <v>33</v>
      </c>
      <c r="J8" s="15">
        <v>69.599999999999994</v>
      </c>
      <c r="K8" t="str">
        <v>ChungKhoan</v>
      </c>
      <c r="L8">
        <v>26.7</v>
      </c>
      <c r="M8" s="11">
        <f>MROUND((D8+D9+D10+D11+D12)/5-5,5)</f>
        <v>65</v>
      </c>
      <c r="N8" s="11">
        <f>MROUND((J8+J9+J10+J11+J12)/5,5)</f>
        <v>60</v>
      </c>
      <c r="Q8" s="16"/>
      <c r="R8" s="16" t="s">
        <v>179</v>
      </c>
      <c r="S8" s="16" t="s">
        <v>171</v>
      </c>
    </row>
    <row r="9" spans="2:27" x14ac:dyDescent="0.25">
      <c r="B9" t="str" cm="1">
        <f t="array" ref="B9:L9">INDEX(_xlfn._xlws.SORT(_xlfn._xlws.FILTER(app!$A$2:$K$195, app!$J$2:$J$195="ChungKhoan"),9, -1),2,0)</f>
        <v>SHS</v>
      </c>
      <c r="C9" s="1">
        <v>45806</v>
      </c>
      <c r="D9" s="15">
        <v>90</v>
      </c>
      <c r="E9">
        <v>13.3</v>
      </c>
      <c r="F9">
        <v>11611100</v>
      </c>
      <c r="G9">
        <v>-0.7</v>
      </c>
      <c r="H9">
        <v>9.14</v>
      </c>
      <c r="I9" s="21">
        <v>45.5</v>
      </c>
      <c r="J9" s="15">
        <v>64.400000000000006</v>
      </c>
      <c r="K9" t="str">
        <v>ChungKhoan</v>
      </c>
      <c r="L9">
        <v>6.3</v>
      </c>
      <c r="M9" s="11"/>
      <c r="N9" s="11"/>
      <c r="Q9" s="15" t="s">
        <v>141</v>
      </c>
      <c r="R9" s="15">
        <f>M32</f>
        <v>60</v>
      </c>
      <c r="S9" s="15">
        <f>N32</f>
        <v>60</v>
      </c>
    </row>
    <row r="10" spans="2:27" x14ac:dyDescent="0.25">
      <c r="B10" t="str" cm="1">
        <f t="array" ref="B10:L10">INDEX(_xlfn._xlws.SORT(_xlfn._xlws.FILTER(app!$A$2:$K$195, app!$J$2:$J$195="ChungKhoan"), 9, -1),3,0)</f>
        <v>CTS</v>
      </c>
      <c r="C10" s="1">
        <v>45806</v>
      </c>
      <c r="D10" s="15">
        <v>40</v>
      </c>
      <c r="E10">
        <v>35.1</v>
      </c>
      <c r="F10">
        <v>1374400</v>
      </c>
      <c r="G10">
        <v>-0.1</v>
      </c>
      <c r="H10">
        <v>29.7</v>
      </c>
      <c r="I10" s="21">
        <v>18.2</v>
      </c>
      <c r="J10" s="15">
        <v>57.8</v>
      </c>
      <c r="K10" t="str">
        <v>ChungKhoan</v>
      </c>
      <c r="L10">
        <v>11.7</v>
      </c>
      <c r="M10" s="11"/>
      <c r="N10" s="11"/>
      <c r="Q10" s="15" t="s">
        <v>233</v>
      </c>
      <c r="R10" s="15">
        <f>M38</f>
        <v>70</v>
      </c>
      <c r="S10" s="15">
        <f>N38</f>
        <v>65</v>
      </c>
    </row>
    <row r="11" spans="2:27" x14ac:dyDescent="0.25">
      <c r="B11" t="str" cm="1">
        <f t="array" ref="B11:L11">INDEX(_xlfn._xlws.SORT(_xlfn._xlws.FILTER(app!$A$2:$K$195, app!$J$2:$J$195="ChungKhoan"), 9, -1),4,0)</f>
        <v>VND</v>
      </c>
      <c r="C11" s="1">
        <v>45806</v>
      </c>
      <c r="D11" s="15">
        <v>90</v>
      </c>
      <c r="E11">
        <v>15.75</v>
      </c>
      <c r="F11">
        <v>26897900</v>
      </c>
      <c r="G11">
        <v>-2.5</v>
      </c>
      <c r="H11">
        <v>12.65</v>
      </c>
      <c r="I11" s="21">
        <v>24.5</v>
      </c>
      <c r="J11" s="15">
        <v>57.1</v>
      </c>
      <c r="K11" t="str">
        <v>ChungKhoan</v>
      </c>
      <c r="L11">
        <v>1.1000000000000001</v>
      </c>
      <c r="M11" s="11"/>
      <c r="N11" s="11"/>
      <c r="Q11" s="15" t="s">
        <v>232</v>
      </c>
      <c r="R11" s="15">
        <f>M44</f>
        <v>80</v>
      </c>
      <c r="S11" s="15">
        <f>N44</f>
        <v>60</v>
      </c>
    </row>
    <row r="12" spans="2:27" x14ac:dyDescent="0.25">
      <c r="B12" t="str" cm="1">
        <f t="array" ref="B12:L12">INDEX(_xlfn._xlws.SORT(_xlfn._xlws.FILTER(app!$A$2:$K$195, app!$J$2:$J$195="ChungKhoan"), 9, -1),5,0)</f>
        <v>FTS</v>
      </c>
      <c r="C12" s="1">
        <v>45806</v>
      </c>
      <c r="D12" s="15">
        <v>30</v>
      </c>
      <c r="E12">
        <v>36.299999999999997</v>
      </c>
      <c r="F12">
        <v>3365800</v>
      </c>
      <c r="G12">
        <v>-1.9</v>
      </c>
      <c r="H12">
        <v>31.41</v>
      </c>
      <c r="I12" s="21">
        <v>15.6</v>
      </c>
      <c r="J12" s="15">
        <v>52.2</v>
      </c>
      <c r="K12" t="str">
        <v>ChungKhoan</v>
      </c>
      <c r="L12">
        <v>19.100000000000001</v>
      </c>
      <c r="M12" s="11"/>
      <c r="N12" s="11"/>
      <c r="Q12" s="15" t="s">
        <v>234</v>
      </c>
      <c r="R12" s="15">
        <f>M50</f>
        <v>60</v>
      </c>
      <c r="S12" s="15">
        <f>N50</f>
        <v>70</v>
      </c>
    </row>
    <row r="13" spans="2:27" x14ac:dyDescent="0.25">
      <c r="B13" s="6"/>
      <c r="C13" s="7"/>
      <c r="D13" s="15"/>
      <c r="E13" s="6"/>
      <c r="F13" s="6"/>
      <c r="G13" s="6"/>
      <c r="H13" s="6"/>
      <c r="K13" s="6"/>
      <c r="L13" s="6"/>
      <c r="M13" s="11"/>
      <c r="N13" s="6"/>
      <c r="Q13" s="15" t="s">
        <v>147</v>
      </c>
      <c r="R13" s="15">
        <f>M56</f>
        <v>40</v>
      </c>
      <c r="S13" s="15">
        <f>N56</f>
        <v>60</v>
      </c>
    </row>
    <row r="14" spans="2:27" x14ac:dyDescent="0.25">
      <c r="B14" t="str" cm="1">
        <f t="array" ref="B14:L14">INDEX(_xlfn._xlws.SORT(_xlfn._xlws.FILTER(app!$A$2:$K$195, app!$J$2:$J$195="BatDongSan"),9, -1),1,0)</f>
        <v>VIC</v>
      </c>
      <c r="C14" s="1">
        <v>45806</v>
      </c>
      <c r="D14" s="15">
        <v>90</v>
      </c>
      <c r="E14">
        <v>97</v>
      </c>
      <c r="F14">
        <v>4732400</v>
      </c>
      <c r="G14">
        <v>0</v>
      </c>
      <c r="H14">
        <v>58</v>
      </c>
      <c r="I14" s="21">
        <v>67.2</v>
      </c>
      <c r="J14" s="15">
        <v>83.2</v>
      </c>
      <c r="K14" t="str">
        <v>BatDongSan</v>
      </c>
      <c r="L14">
        <v>118.7</v>
      </c>
      <c r="M14" s="11">
        <f>MROUND((D14+D15+D16+D17+D18)/5-5,5)</f>
        <v>85</v>
      </c>
      <c r="N14" s="11">
        <f>MROUND((J14+J15+J16+J17+J18)/5,5)</f>
        <v>80</v>
      </c>
    </row>
    <row r="15" spans="2:27" x14ac:dyDescent="0.25">
      <c r="B15" t="str" cm="1">
        <f t="array" ref="B15:L15">INDEX(_xlfn._xlws.SORT(_xlfn._xlws.FILTER(app!$A$2:$K$195, app!$J$2:$J$195="BatDongSan"), 9, -1),2,0)</f>
        <v>VHM</v>
      </c>
      <c r="C15" s="1">
        <v>45806</v>
      </c>
      <c r="D15" s="15">
        <v>90</v>
      </c>
      <c r="E15">
        <v>76.900000000000006</v>
      </c>
      <c r="F15">
        <v>7947900</v>
      </c>
      <c r="G15">
        <v>1.6</v>
      </c>
      <c r="H15">
        <v>45.6</v>
      </c>
      <c r="I15" s="21">
        <v>68.599999999999994</v>
      </c>
      <c r="J15" s="15">
        <v>82.3</v>
      </c>
      <c r="K15" t="str">
        <v>BatDongSan</v>
      </c>
      <c r="L15">
        <v>76.5</v>
      </c>
      <c r="M15" s="11"/>
      <c r="N15" s="11"/>
    </row>
    <row r="16" spans="2:27" x14ac:dyDescent="0.25">
      <c r="B16" t="str" cm="1">
        <f t="array" ref="B16:L16">INDEX(_xlfn._xlws.SORT(_xlfn._xlws.FILTER(app!$A$2:$K$195, app!$J$2:$J$195="BatDongSan"), 9, -1),3,0)</f>
        <v>NLG</v>
      </c>
      <c r="C16" s="1">
        <v>45806</v>
      </c>
      <c r="D16" s="15">
        <v>90</v>
      </c>
      <c r="E16">
        <v>38.35</v>
      </c>
      <c r="F16">
        <v>6268500</v>
      </c>
      <c r="G16">
        <v>3.6</v>
      </c>
      <c r="H16">
        <v>25.75</v>
      </c>
      <c r="I16" s="21">
        <v>48.9</v>
      </c>
      <c r="J16" s="15">
        <v>82.1</v>
      </c>
      <c r="K16" t="str">
        <v>BatDongSan</v>
      </c>
      <c r="L16">
        <v>1</v>
      </c>
      <c r="M16" s="11"/>
      <c r="N16" s="11"/>
    </row>
    <row r="17" spans="2:14" x14ac:dyDescent="0.25">
      <c r="B17" t="str" cm="1">
        <f t="array" ref="B17:L17">INDEX(_xlfn._xlws.SORT(_xlfn._xlws.FILTER(app!$A$2:$K$195, app!$J$2:$J$195="BatDongSan"), 9, -1),4,0)</f>
        <v>ITC</v>
      </c>
      <c r="C17" s="1">
        <v>45806</v>
      </c>
      <c r="D17" s="15">
        <v>90</v>
      </c>
      <c r="E17">
        <v>14.05</v>
      </c>
      <c r="F17">
        <v>810600</v>
      </c>
      <c r="G17">
        <v>1.4</v>
      </c>
      <c r="H17">
        <v>9.44</v>
      </c>
      <c r="I17" s="21">
        <v>48.8</v>
      </c>
      <c r="J17" s="15">
        <v>81.8</v>
      </c>
      <c r="K17" t="str">
        <v>BatDongSan</v>
      </c>
      <c r="L17">
        <v>22.7</v>
      </c>
      <c r="M17" s="11"/>
      <c r="N17" s="11"/>
    </row>
    <row r="18" spans="2:14" x14ac:dyDescent="0.25">
      <c r="B18" t="str" cm="1">
        <f t="array" ref="B18:L18">INDEX(_xlfn._xlws.SORT(_xlfn._xlws.FILTER(app!$A$2:$K$195, app!$J$2:$J$195="BatDongSan"), 9, -1),5,0)</f>
        <v>CEO</v>
      </c>
      <c r="C18" s="1">
        <v>45806</v>
      </c>
      <c r="D18" s="15">
        <v>90</v>
      </c>
      <c r="E18">
        <v>15.6</v>
      </c>
      <c r="F18">
        <v>27535200</v>
      </c>
      <c r="G18">
        <v>5.4</v>
      </c>
      <c r="H18">
        <v>11.3</v>
      </c>
      <c r="I18" s="21">
        <v>38.1</v>
      </c>
      <c r="J18" s="15">
        <v>78.2</v>
      </c>
      <c r="K18" t="str">
        <v>BatDongSan</v>
      </c>
      <c r="L18">
        <v>-4.2</v>
      </c>
      <c r="M18" s="11"/>
      <c r="N18" s="11"/>
    </row>
    <row r="19" spans="2:14" x14ac:dyDescent="0.25">
      <c r="B19" s="6"/>
      <c r="C19" s="7"/>
      <c r="D19" s="15"/>
      <c r="E19" s="6"/>
      <c r="F19" s="6"/>
      <c r="G19" s="6"/>
      <c r="H19" s="6"/>
      <c r="K19" s="6"/>
      <c r="L19" s="6"/>
      <c r="M19" s="11"/>
      <c r="N19" s="6"/>
    </row>
    <row r="20" spans="2:14" x14ac:dyDescent="0.25">
      <c r="B20" t="str" cm="1">
        <f t="array" ref="B20:L20">INDEX(_xlfn._xlws.SORT(_xlfn._xlws.FILTER(app!$A$2:$K$195, app!$J$2:$J$195="Thep"), 9, -1),1,0)</f>
        <v>VGS</v>
      </c>
      <c r="C20" s="1">
        <v>45806</v>
      </c>
      <c r="D20" s="15">
        <v>40</v>
      </c>
      <c r="E20">
        <v>26.1</v>
      </c>
      <c r="F20">
        <v>1229700</v>
      </c>
      <c r="G20">
        <v>1.6</v>
      </c>
      <c r="H20">
        <v>19.3</v>
      </c>
      <c r="I20" s="21">
        <v>35.200000000000003</v>
      </c>
      <c r="J20" s="15">
        <v>61.7</v>
      </c>
      <c r="K20" t="str">
        <v>Thep</v>
      </c>
      <c r="L20">
        <v>1</v>
      </c>
      <c r="M20" s="11">
        <f>MROUND((D20+D21+D22+D23+D24)/5-5,5)</f>
        <v>40</v>
      </c>
      <c r="N20" s="11">
        <f>MROUND((J20+J21+J22+J23+J24)/5,5)</f>
        <v>55</v>
      </c>
    </row>
    <row r="21" spans="2:14" x14ac:dyDescent="0.25">
      <c r="B21" t="str" cm="1">
        <f t="array" ref="B21:L21">INDEX(_xlfn._xlws.SORT(_xlfn._xlws.FILTER(app!$A$2:$K$195, app!$J$2:$J$195="Thep"), 9, -1),2,0)</f>
        <v>HSG</v>
      </c>
      <c r="C21" s="1">
        <v>45806</v>
      </c>
      <c r="D21" s="15">
        <v>55</v>
      </c>
      <c r="E21">
        <v>16.3</v>
      </c>
      <c r="F21">
        <v>4881200</v>
      </c>
      <c r="G21">
        <v>-0.9</v>
      </c>
      <c r="H21">
        <v>12.4</v>
      </c>
      <c r="I21" s="21">
        <v>31.5</v>
      </c>
      <c r="J21" s="15">
        <v>61.2</v>
      </c>
      <c r="K21" t="str">
        <v>Thep</v>
      </c>
      <c r="L21">
        <v>-13.3</v>
      </c>
      <c r="M21" s="11"/>
      <c r="N21" s="11"/>
    </row>
    <row r="22" spans="2:14" x14ac:dyDescent="0.25">
      <c r="B22" t="str" cm="1">
        <f t="array" ref="B22:L22">INDEX(_xlfn._xlws.SORT(_xlfn._xlws.FILTER(app!$A$2:$K$195, app!$J$2:$J$195="Thep"), 9, -1),3,0)</f>
        <v>NKG</v>
      </c>
      <c r="C22" s="1">
        <v>45806</v>
      </c>
      <c r="D22" s="15">
        <v>30</v>
      </c>
      <c r="E22">
        <v>13.15</v>
      </c>
      <c r="F22">
        <v>7832600</v>
      </c>
      <c r="G22">
        <v>0.8</v>
      </c>
      <c r="H22">
        <v>11.05</v>
      </c>
      <c r="I22" s="21">
        <v>19</v>
      </c>
      <c r="J22" s="15">
        <v>58.4</v>
      </c>
      <c r="K22" t="str">
        <v>Thep</v>
      </c>
      <c r="L22">
        <v>-18.3</v>
      </c>
      <c r="M22" s="11"/>
      <c r="N22" s="11"/>
    </row>
    <row r="23" spans="2:14" x14ac:dyDescent="0.25">
      <c r="B23" t="str" cm="1">
        <f t="array" ref="B23:L23">INDEX(_xlfn._xlws.SORT(_xlfn._xlws.FILTER(app!$A$2:$K$195, app!$J$2:$J$195="Thep"), 9, -1),4,0)</f>
        <v>TLH</v>
      </c>
      <c r="C23" s="1">
        <v>45806</v>
      </c>
      <c r="D23" s="15">
        <v>60</v>
      </c>
      <c r="E23">
        <v>5.48</v>
      </c>
      <c r="F23">
        <v>507900</v>
      </c>
      <c r="G23">
        <v>-3</v>
      </c>
      <c r="H23">
        <v>4.26</v>
      </c>
      <c r="I23" s="21">
        <v>28.6</v>
      </c>
      <c r="J23" s="15">
        <v>51.1</v>
      </c>
      <c r="K23" t="str">
        <v>Thep</v>
      </c>
      <c r="L23">
        <v>-10.7</v>
      </c>
      <c r="M23" s="11"/>
      <c r="N23" s="11"/>
    </row>
    <row r="24" spans="2:14" x14ac:dyDescent="0.25">
      <c r="B24" t="str" cm="1">
        <f t="array" ref="B24:L24">INDEX(_xlfn._xlws.SORT(_xlfn._xlws.FILTER(app!$A$2:$K$195, app!$J$2:$J$195="Thep"), 9, -1),5,0)</f>
        <v>HPG</v>
      </c>
      <c r="C24" s="1">
        <v>45806</v>
      </c>
      <c r="D24" s="15">
        <v>35</v>
      </c>
      <c r="E24">
        <v>25.55</v>
      </c>
      <c r="F24">
        <v>16434100</v>
      </c>
      <c r="G24">
        <v>-0.2</v>
      </c>
      <c r="H24">
        <v>24.75</v>
      </c>
      <c r="I24" s="21">
        <v>3.2</v>
      </c>
      <c r="J24" s="15">
        <v>47.8</v>
      </c>
      <c r="K24" t="str">
        <v>Thep</v>
      </c>
      <c r="L24">
        <v>-1.8</v>
      </c>
      <c r="M24" s="11"/>
      <c r="N24" s="11"/>
    </row>
    <row r="25" spans="2:14" x14ac:dyDescent="0.25">
      <c r="B25" s="6"/>
      <c r="C25" s="7"/>
      <c r="D25" s="15"/>
      <c r="E25" s="6"/>
      <c r="F25" s="6"/>
      <c r="G25" s="6"/>
      <c r="H25" s="6"/>
      <c r="K25" s="6"/>
      <c r="L25" s="6"/>
      <c r="M25" s="11"/>
      <c r="N25" s="6"/>
    </row>
    <row r="26" spans="2:14" x14ac:dyDescent="0.25">
      <c r="B26" t="str" cm="1">
        <f t="array" ref="B26:L26">INDEX(_xlfn._xlws.SORT(_xlfn._xlws.FILTER(app!$A$2:$K$195, app!$J$2:$J$195="DauTuCong"), 9, -1),1,0)</f>
        <v>CII</v>
      </c>
      <c r="C26" s="1">
        <v>45806</v>
      </c>
      <c r="D26" s="15">
        <v>90</v>
      </c>
      <c r="E26">
        <v>15.55</v>
      </c>
      <c r="F26">
        <v>24813700</v>
      </c>
      <c r="G26">
        <v>1</v>
      </c>
      <c r="H26">
        <v>11.1</v>
      </c>
      <c r="I26" s="21">
        <v>40.1</v>
      </c>
      <c r="J26" s="15">
        <v>68.8</v>
      </c>
      <c r="K26" t="str">
        <v>DauTuCong</v>
      </c>
      <c r="L26">
        <v>1.2</v>
      </c>
      <c r="M26" s="11">
        <f>MROUND((D26+D27+D28+D29+D30)/5-5,5)</f>
        <v>55</v>
      </c>
      <c r="N26" s="11">
        <f>MROUND((J26+J27+J28+J29+J30)/5,5)</f>
        <v>60</v>
      </c>
    </row>
    <row r="27" spans="2:14" x14ac:dyDescent="0.25">
      <c r="B27" t="str" cm="1">
        <f t="array" ref="B27:L27">INDEX(_xlfn._xlws.SORT(_xlfn._xlws.FILTER(app!$A$2:$K$195, app!$J$2:$J$195="DauTuCong"), 9, -1),2,0)</f>
        <v>C4G</v>
      </c>
      <c r="C27" s="1">
        <v>45806</v>
      </c>
      <c r="D27" s="15">
        <v>60</v>
      </c>
      <c r="E27">
        <v>7.7</v>
      </c>
      <c r="F27">
        <v>711000</v>
      </c>
      <c r="G27">
        <v>0</v>
      </c>
      <c r="H27">
        <v>7</v>
      </c>
      <c r="I27" s="21">
        <v>10</v>
      </c>
      <c r="J27" s="15">
        <v>58.1</v>
      </c>
      <c r="K27" t="str">
        <v>DauTuCong</v>
      </c>
      <c r="L27">
        <v>-19.2</v>
      </c>
      <c r="M27" s="11"/>
    </row>
    <row r="28" spans="2:14" x14ac:dyDescent="0.25">
      <c r="B28" t="str" cm="1">
        <f t="array" ref="B28:L28">INDEX(_xlfn._xlws.SORT(_xlfn._xlws.FILTER(app!$A$2:$K$195, app!$J$2:$J$195="DauTuCong"), 9, -1),3,0)</f>
        <v>KSB</v>
      </c>
      <c r="C28" s="1">
        <v>45806</v>
      </c>
      <c r="D28" s="15">
        <v>40</v>
      </c>
      <c r="E28">
        <v>17</v>
      </c>
      <c r="F28">
        <v>1588100</v>
      </c>
      <c r="G28">
        <v>1.2</v>
      </c>
      <c r="H28">
        <v>14.15</v>
      </c>
      <c r="I28" s="21">
        <v>20.100000000000001</v>
      </c>
      <c r="J28" s="15">
        <v>58.1</v>
      </c>
      <c r="K28" t="str">
        <v>DauTuCong</v>
      </c>
      <c r="L28">
        <v>-18.899999999999999</v>
      </c>
      <c r="M28" s="11"/>
    </row>
    <row r="29" spans="2:14" x14ac:dyDescent="0.25">
      <c r="B29" t="str" cm="1">
        <f t="array" ref="B29:L29">INDEX(_xlfn._xlws.SORT(_xlfn._xlws.FILTER(app!$A$2:$K$195, app!$J$2:$J$195="DauTuCong"), 9, -1),4,0)</f>
        <v>CTD</v>
      </c>
      <c r="C29" s="1">
        <v>45806</v>
      </c>
      <c r="D29" s="15">
        <v>90</v>
      </c>
      <c r="E29">
        <v>82.3</v>
      </c>
      <c r="F29">
        <v>1118500</v>
      </c>
      <c r="G29">
        <v>-0.4</v>
      </c>
      <c r="H29">
        <v>64.3</v>
      </c>
      <c r="I29" s="21">
        <v>28</v>
      </c>
      <c r="J29" s="15">
        <v>54.8</v>
      </c>
      <c r="K29" t="str">
        <v>DauTuCong</v>
      </c>
      <c r="L29">
        <v>32.6</v>
      </c>
      <c r="M29" s="11"/>
    </row>
    <row r="30" spans="2:14" x14ac:dyDescent="0.25">
      <c r="B30" t="str" cm="1">
        <f t="array" ref="B30:L30">INDEX(_xlfn._xlws.SORT(_xlfn._xlws.FILTER(app!$A$2:$K$195, app!$J$2:$J$195="DauTuCong"), 9, -1),5,0)</f>
        <v>BCM</v>
      </c>
      <c r="C30" s="1">
        <v>45806</v>
      </c>
      <c r="D30" s="15">
        <v>30</v>
      </c>
      <c r="E30">
        <v>62.2</v>
      </c>
      <c r="F30">
        <v>904800</v>
      </c>
      <c r="G30">
        <v>1.1000000000000001</v>
      </c>
      <c r="H30">
        <v>49.8</v>
      </c>
      <c r="I30" s="21">
        <v>24.9</v>
      </c>
      <c r="J30" s="15">
        <v>54.5</v>
      </c>
      <c r="K30" t="str">
        <v>DauTuCong</v>
      </c>
      <c r="L30">
        <v>-8.5</v>
      </c>
      <c r="M30" s="11"/>
    </row>
    <row r="31" spans="2:14" x14ac:dyDescent="0.25">
      <c r="B31" s="6"/>
      <c r="C31" s="6"/>
      <c r="D31" s="6"/>
      <c r="E31" s="6"/>
      <c r="F31" s="6"/>
      <c r="G31" s="6"/>
      <c r="H31" s="6"/>
      <c r="K31" s="6"/>
      <c r="L31" s="6"/>
      <c r="M31" s="6"/>
      <c r="N31" s="6"/>
    </row>
    <row r="32" spans="2:14" x14ac:dyDescent="0.25">
      <c r="B32" t="str" cm="1">
        <f t="array" ref="B32:L32">INDEX(_xlfn._xlws.SORT(_xlfn._xlws.FILTER(app!$A$2:$K$195, app!$J$2:$J$195="bANLE"), 9, -1),1,0)</f>
        <v>MWG</v>
      </c>
      <c r="C32" s="1">
        <v>45806</v>
      </c>
      <c r="D32">
        <v>90</v>
      </c>
      <c r="E32">
        <v>64.3</v>
      </c>
      <c r="F32">
        <v>7333000</v>
      </c>
      <c r="G32">
        <v>-0.2</v>
      </c>
      <c r="H32">
        <v>45.75</v>
      </c>
      <c r="I32" s="21">
        <v>40.5</v>
      </c>
      <c r="J32" s="15">
        <v>65.3</v>
      </c>
      <c r="K32" t="str">
        <v>BanLe</v>
      </c>
      <c r="L32">
        <v>19.8</v>
      </c>
      <c r="M32" s="11">
        <f>MROUND((D32+D33+D34+D35+D36)/5-5,5)</f>
        <v>60</v>
      </c>
      <c r="N32" s="11">
        <f>MROUND((J32+J33+J34+J35+J36)/5,5)</f>
        <v>60</v>
      </c>
    </row>
    <row r="33" spans="2:14" x14ac:dyDescent="0.25">
      <c r="B33" t="str" cm="1">
        <f t="array" ref="B33:L33">INDEX(_xlfn._xlws.SORT(_xlfn._xlws.FILTER(app!$A$2:$K$195, app!$J$2:$J$195="bANLE"), 9, -1),2,0)</f>
        <v>PET</v>
      </c>
      <c r="C33" s="1">
        <v>45806</v>
      </c>
      <c r="D33">
        <v>65</v>
      </c>
      <c r="E33">
        <v>23.9</v>
      </c>
      <c r="F33">
        <v>1659400</v>
      </c>
      <c r="G33">
        <v>-2.6</v>
      </c>
      <c r="H33">
        <v>17.600000000000001</v>
      </c>
      <c r="I33" s="21">
        <v>35.799999999999997</v>
      </c>
      <c r="J33" s="15">
        <v>62</v>
      </c>
      <c r="K33" t="str">
        <v>BanLe</v>
      </c>
      <c r="L33">
        <v>-10</v>
      </c>
    </row>
    <row r="34" spans="2:14" x14ac:dyDescent="0.25">
      <c r="B34" t="str" cm="1">
        <f t="array" ref="B34:L34">INDEX(_xlfn._xlws.SORT(_xlfn._xlws.FILTER(app!$A$2:$K$195, app!$J$2:$J$195="bANLE"), 9, -1),3,0)</f>
        <v>PNJ</v>
      </c>
      <c r="C34" s="1">
        <v>45806</v>
      </c>
      <c r="D34">
        <v>60</v>
      </c>
      <c r="E34">
        <v>84</v>
      </c>
      <c r="F34">
        <v>2348100</v>
      </c>
      <c r="G34">
        <v>5.9</v>
      </c>
      <c r="H34">
        <v>64.7</v>
      </c>
      <c r="I34" s="21">
        <v>29.8</v>
      </c>
      <c r="J34" s="15">
        <v>60.8</v>
      </c>
      <c r="K34" t="str">
        <v>BanLe</v>
      </c>
      <c r="L34">
        <v>-1.8</v>
      </c>
    </row>
    <row r="35" spans="2:14" x14ac:dyDescent="0.25">
      <c r="B35" t="str" cm="1">
        <f t="array" ref="B35:L35">INDEX(_xlfn._xlws.SORT(_xlfn._xlws.FILTER(app!$A$2:$K$195, app!$J$2:$J$195="bANLE"), 9, -1),4,0)</f>
        <v>HAX</v>
      </c>
      <c r="C35" s="1">
        <v>45806</v>
      </c>
      <c r="D35">
        <v>65</v>
      </c>
      <c r="E35">
        <v>14.8</v>
      </c>
      <c r="F35">
        <v>1790300</v>
      </c>
      <c r="G35">
        <v>-0.7</v>
      </c>
      <c r="H35">
        <v>13.45</v>
      </c>
      <c r="I35" s="21">
        <v>10</v>
      </c>
      <c r="J35" s="15">
        <v>55.6</v>
      </c>
      <c r="K35" t="str">
        <v>BanLe</v>
      </c>
      <c r="L35">
        <v>6.8</v>
      </c>
    </row>
    <row r="36" spans="2:14" x14ac:dyDescent="0.25">
      <c r="B36" t="str" cm="1">
        <f t="array" ref="B36:L36">INDEX(_xlfn._xlws.SORT(_xlfn._xlws.FILTER(app!$A$2:$K$195, app!$J$2:$J$195="bANLE"), 9, -1),5,0)</f>
        <v>ELC</v>
      </c>
      <c r="C36" s="1">
        <v>45806</v>
      </c>
      <c r="D36">
        <v>40</v>
      </c>
      <c r="E36">
        <v>22.3</v>
      </c>
      <c r="F36">
        <v>599200</v>
      </c>
      <c r="G36">
        <v>-0.4</v>
      </c>
      <c r="H36">
        <v>19.350000000000001</v>
      </c>
      <c r="I36" s="21">
        <v>15.2</v>
      </c>
      <c r="J36" s="15">
        <v>52</v>
      </c>
      <c r="K36" t="str">
        <v>BanLe</v>
      </c>
      <c r="L36">
        <v>45.9</v>
      </c>
    </row>
    <row r="37" spans="2:14" x14ac:dyDescent="0.25">
      <c r="B37" s="6"/>
      <c r="C37" s="6"/>
      <c r="D37" s="6"/>
      <c r="E37" s="6"/>
      <c r="F37" s="6"/>
      <c r="G37" s="6"/>
      <c r="H37" s="6"/>
      <c r="K37" s="6"/>
      <c r="L37" s="6"/>
      <c r="M37" s="6"/>
      <c r="N37" s="6"/>
    </row>
    <row r="38" spans="2:14" x14ac:dyDescent="0.25">
      <c r="B38" t="str" cm="1">
        <f t="array" ref="B38:L38">INDEX(_xlfn._xlws.SORT(_xlfn._xlws.FILTER(app!$A$2:$K$195, app!$J$2:$J$195="Phongthu"), 9, -1),1,0)</f>
        <v>GEX</v>
      </c>
      <c r="C38" s="1">
        <v>45806</v>
      </c>
      <c r="D38">
        <v>90</v>
      </c>
      <c r="E38">
        <v>35.799999999999997</v>
      </c>
      <c r="F38">
        <v>21259200</v>
      </c>
      <c r="G38">
        <v>0.8</v>
      </c>
      <c r="H38">
        <v>19.11</v>
      </c>
      <c r="I38" s="21">
        <v>87.3</v>
      </c>
      <c r="J38" s="15">
        <v>79.3</v>
      </c>
      <c r="K38" t="str">
        <v>Phongthu</v>
      </c>
      <c r="L38">
        <v>86.5</v>
      </c>
      <c r="M38" s="11">
        <f>MROUND((D38+D39+D40+D41+D42)/5-5,5)</f>
        <v>70</v>
      </c>
      <c r="N38" s="11">
        <f>MROUND((J38+J39+J40+J41+J42)/5,5)</f>
        <v>65</v>
      </c>
    </row>
    <row r="39" spans="2:14" x14ac:dyDescent="0.25">
      <c r="B39" t="str" cm="1">
        <f t="array" ref="B39:L39">INDEX(_xlfn._xlws.SORT(_xlfn._xlws.FILTER(app!$A$2:$K$195, app!$J$2:$J$195="Phongthu"), 9, -1),2,0)</f>
        <v>GAS</v>
      </c>
      <c r="C39" s="1">
        <v>45806</v>
      </c>
      <c r="D39">
        <v>60</v>
      </c>
      <c r="E39">
        <v>64</v>
      </c>
      <c r="F39">
        <v>672900</v>
      </c>
      <c r="G39">
        <v>-0.2</v>
      </c>
      <c r="H39">
        <v>54.3</v>
      </c>
      <c r="I39" s="21">
        <v>17.899999999999999</v>
      </c>
      <c r="J39" s="15">
        <v>64.400000000000006</v>
      </c>
      <c r="K39" t="str">
        <v>Phongthu</v>
      </c>
      <c r="L39">
        <v>-9.1999999999999993</v>
      </c>
    </row>
    <row r="40" spans="2:14" x14ac:dyDescent="0.25">
      <c r="B40" t="str" cm="1">
        <f t="array" ref="B40:L40">INDEX(_xlfn._xlws.SORT(_xlfn._xlws.FILTER(app!$A$2:$K$195, app!$J$2:$J$195="Phongthu"), 9, -1),3,0)</f>
        <v>PVC</v>
      </c>
      <c r="C40" s="1">
        <v>45806</v>
      </c>
      <c r="D40">
        <v>60</v>
      </c>
      <c r="E40">
        <v>9.8000000000000007</v>
      </c>
      <c r="F40">
        <v>1280700</v>
      </c>
      <c r="G40">
        <v>0</v>
      </c>
      <c r="H40">
        <v>7.4</v>
      </c>
      <c r="I40" s="21">
        <v>32.4</v>
      </c>
      <c r="J40" s="15">
        <v>62.6</v>
      </c>
      <c r="K40" t="str">
        <v>Phongthu</v>
      </c>
      <c r="L40">
        <v>-22.8</v>
      </c>
    </row>
    <row r="41" spans="2:14" x14ac:dyDescent="0.25">
      <c r="B41" t="str" cm="1">
        <f t="array" ref="B41:L41">INDEX(_xlfn._xlws.SORT(_xlfn._xlws.FILTER(app!$A$2:$K$195, app!$J$2:$J$195="Phongthu"), 9, -1),4,0)</f>
        <v>BVH</v>
      </c>
      <c r="C41" s="1">
        <v>45806</v>
      </c>
      <c r="D41">
        <v>90</v>
      </c>
      <c r="E41">
        <v>51.6</v>
      </c>
      <c r="F41">
        <v>307500</v>
      </c>
      <c r="G41">
        <v>-1.5</v>
      </c>
      <c r="H41">
        <v>41</v>
      </c>
      <c r="I41" s="21">
        <v>25.9</v>
      </c>
      <c r="J41" s="15">
        <v>61.4</v>
      </c>
      <c r="K41" t="str">
        <v>Phongthu</v>
      </c>
      <c r="L41">
        <v>17.2</v>
      </c>
    </row>
    <row r="42" spans="2:14" x14ac:dyDescent="0.25">
      <c r="B42" t="str" cm="1">
        <f t="array" ref="B42:L42">INDEX(_xlfn._xlws.SORT(_xlfn._xlws.FILTER(app!$A$2:$K$195, app!$J$2:$J$195="Phongthu"), 9, -1),5,0)</f>
        <v>POW</v>
      </c>
      <c r="C42" s="1">
        <v>45806</v>
      </c>
      <c r="D42">
        <v>85</v>
      </c>
      <c r="E42">
        <v>13.3</v>
      </c>
      <c r="F42">
        <v>7532000</v>
      </c>
      <c r="G42">
        <v>-1.5</v>
      </c>
      <c r="H42">
        <v>9.92</v>
      </c>
      <c r="I42" s="21">
        <v>34.1</v>
      </c>
      <c r="J42" s="15">
        <v>60.9</v>
      </c>
      <c r="K42" t="str">
        <v>Phongthu</v>
      </c>
      <c r="L42">
        <v>0.1</v>
      </c>
    </row>
    <row r="43" spans="2:14" x14ac:dyDescent="0.25">
      <c r="B43" s="6"/>
      <c r="C43" s="6"/>
      <c r="D43" s="6"/>
      <c r="E43" s="6"/>
      <c r="F43" s="6"/>
      <c r="G43" s="6"/>
      <c r="H43" s="6"/>
      <c r="K43" s="6"/>
      <c r="L43" s="6"/>
      <c r="M43" s="6"/>
      <c r="N43" s="6"/>
    </row>
    <row r="44" spans="2:14" x14ac:dyDescent="0.25">
      <c r="B44" t="str" cm="1">
        <f t="array" ref="B44:L44">INDEX(_xlfn._xlws.SORT(_xlfn._xlws.FILTER(app!$A$2:$K$195, app!$J$2:$J$195="HC-PhanBon-NN"), 9, -1),1,0)</f>
        <v>PAN</v>
      </c>
      <c r="C44" s="1">
        <v>45806</v>
      </c>
      <c r="D44">
        <v>90</v>
      </c>
      <c r="E44">
        <v>26.75</v>
      </c>
      <c r="F44">
        <v>918900</v>
      </c>
      <c r="G44">
        <v>0</v>
      </c>
      <c r="H44">
        <v>21</v>
      </c>
      <c r="I44" s="21">
        <v>27.4</v>
      </c>
      <c r="J44" s="15">
        <v>71.5</v>
      </c>
      <c r="K44" t="str">
        <v>HC-PhanBon-NN</v>
      </c>
      <c r="L44">
        <v>22.7</v>
      </c>
      <c r="M44" s="11">
        <f>MROUND((D44+D45+D46+D47+D48)/5-5,5)</f>
        <v>80</v>
      </c>
      <c r="N44" s="11">
        <f>MROUND((J44+J45+J46+J47+J48)/5,5)</f>
        <v>60</v>
      </c>
    </row>
    <row r="45" spans="2:14" x14ac:dyDescent="0.25">
      <c r="B45" t="str" cm="1">
        <f t="array" ref="B45:L45">INDEX(_xlfn._xlws.SORT(_xlfn._xlws.FILTER(app!$A$2:$K$195, app!$J$2:$J$195="HC-PhanBon-NN"), 9, -1),2,0)</f>
        <v>NAF</v>
      </c>
      <c r="C45" s="1">
        <v>45806</v>
      </c>
      <c r="D45">
        <v>90</v>
      </c>
      <c r="E45">
        <v>22.6</v>
      </c>
      <c r="F45">
        <v>340600</v>
      </c>
      <c r="G45">
        <v>-0.4</v>
      </c>
      <c r="H45">
        <v>16.95</v>
      </c>
      <c r="I45" s="21">
        <v>33.299999999999997</v>
      </c>
      <c r="J45" s="15">
        <v>64.8</v>
      </c>
      <c r="K45" t="str">
        <v>HC-PhanBon-NN</v>
      </c>
      <c r="L45">
        <v>37.4</v>
      </c>
    </row>
    <row r="46" spans="2:14" x14ac:dyDescent="0.25">
      <c r="B46" t="str" cm="1">
        <f t="array" ref="B46:L46">INDEX(_xlfn._xlws.SORT(_xlfn._xlws.FILTER(app!$A$2:$K$195, app!$J$2:$J$195="HC-PhanBon-NN"), 9, -1),3,0)</f>
        <v>BAF</v>
      </c>
      <c r="C46" s="1">
        <v>45806</v>
      </c>
      <c r="D46">
        <v>90</v>
      </c>
      <c r="E46">
        <v>35.299999999999997</v>
      </c>
      <c r="F46">
        <v>2430600</v>
      </c>
      <c r="G46">
        <v>-0.1</v>
      </c>
      <c r="H46">
        <v>33.549999999999997</v>
      </c>
      <c r="I46" s="21">
        <v>5.2</v>
      </c>
      <c r="J46" s="15">
        <v>59.2</v>
      </c>
      <c r="K46" t="str">
        <v>HC-PhanBon-NN</v>
      </c>
      <c r="L46">
        <v>68.599999999999994</v>
      </c>
    </row>
    <row r="47" spans="2:14" x14ac:dyDescent="0.25">
      <c r="B47" t="str" cm="1">
        <f t="array" ref="B47:L47">INDEX(_xlfn._xlws.SORT(_xlfn._xlws.FILTER(app!$A$2:$K$195, app!$J$2:$J$195="HC-PhanBon-NN"), 9, -1),4,0)</f>
        <v>TSC</v>
      </c>
      <c r="C47" s="1">
        <v>45806</v>
      </c>
      <c r="D47">
        <v>90</v>
      </c>
      <c r="E47">
        <v>2.97</v>
      </c>
      <c r="F47">
        <v>712900</v>
      </c>
      <c r="G47">
        <v>0</v>
      </c>
      <c r="H47">
        <v>2.56</v>
      </c>
      <c r="I47" s="21">
        <v>16</v>
      </c>
      <c r="J47" s="15">
        <v>59.1</v>
      </c>
      <c r="K47" t="str">
        <v>HC-PhanBon-NN</v>
      </c>
      <c r="L47">
        <v>-5.2</v>
      </c>
    </row>
    <row r="48" spans="2:14" x14ac:dyDescent="0.25">
      <c r="B48" t="str" cm="1">
        <f t="array" ref="B48:L48">INDEX(_xlfn._xlws.SORT(_xlfn._xlws.FILTER(app!$A$2:$K$195, app!$J$2:$J$195="HC-PhanBon-NN"), 9, -1),5,0)</f>
        <v>MSN</v>
      </c>
      <c r="C48" s="1">
        <v>45806</v>
      </c>
      <c r="D48">
        <v>60</v>
      </c>
      <c r="E48">
        <v>63.4</v>
      </c>
      <c r="F48">
        <v>3507500</v>
      </c>
      <c r="G48">
        <v>-0.8</v>
      </c>
      <c r="H48">
        <v>50.3</v>
      </c>
      <c r="I48" s="21">
        <v>26</v>
      </c>
      <c r="J48" s="15">
        <v>54.1</v>
      </c>
      <c r="K48" t="str">
        <v>HC-PhanBon-NN</v>
      </c>
      <c r="L48">
        <v>-15.3</v>
      </c>
    </row>
    <row r="49" spans="2:14" x14ac:dyDescent="0.25">
      <c r="B49" s="6"/>
      <c r="C49" s="6"/>
      <c r="D49" s="6"/>
      <c r="E49" s="6"/>
      <c r="F49" s="6"/>
      <c r="G49" s="6"/>
      <c r="H49" s="6"/>
      <c r="K49" s="6"/>
      <c r="L49" s="6"/>
      <c r="M49" s="6"/>
      <c r="N49" s="6"/>
    </row>
    <row r="50" spans="2:14" x14ac:dyDescent="0.25">
      <c r="B50" t="str" cm="1">
        <f t="array" ref="B50:L50">INDEX(_xlfn._xlws.SORT(_xlfn._xlws.FILTER(app!$A$2:$K$195, app!$J$2:$J$195="xuatkhau"), 9, -1),1,0)</f>
        <v>HAH</v>
      </c>
      <c r="C50" s="1">
        <v>45806</v>
      </c>
      <c r="D50">
        <v>90</v>
      </c>
      <c r="E50">
        <v>80.400000000000006</v>
      </c>
      <c r="F50">
        <v>1815200</v>
      </c>
      <c r="G50">
        <v>-0.1</v>
      </c>
      <c r="H50">
        <v>45.05</v>
      </c>
      <c r="I50" s="21">
        <v>78.5</v>
      </c>
      <c r="J50" s="15">
        <v>72.2</v>
      </c>
      <c r="K50" t="str">
        <v>Xuatkhau</v>
      </c>
      <c r="L50">
        <v>118.9</v>
      </c>
      <c r="M50" s="11">
        <f>MROUND((D50+D51+D52+D53+D54)/5-5,5)</f>
        <v>60</v>
      </c>
      <c r="N50" s="11">
        <f>MROUND((J50+J51+J52+J53+J54)/5,5)</f>
        <v>70</v>
      </c>
    </row>
    <row r="51" spans="2:14" x14ac:dyDescent="0.25">
      <c r="B51" t="str" cm="1">
        <f t="array" ref="B51:L51">INDEX(_xlfn._xlws.SORT(_xlfn._xlws.FILTER(app!$A$2:$K$195, app!$J$2:$J$195="xuatkhau"), 9, -1),2,0)</f>
        <v>MSH</v>
      </c>
      <c r="C51" s="1">
        <v>45806</v>
      </c>
      <c r="D51">
        <v>90</v>
      </c>
      <c r="E51">
        <v>57</v>
      </c>
      <c r="F51">
        <v>264800</v>
      </c>
      <c r="G51">
        <v>0.2</v>
      </c>
      <c r="H51">
        <v>37.75</v>
      </c>
      <c r="I51" s="21">
        <v>51</v>
      </c>
      <c r="J51" s="15">
        <v>70</v>
      </c>
      <c r="K51" t="str">
        <v>Xuatkhau</v>
      </c>
      <c r="L51">
        <v>38.200000000000003</v>
      </c>
    </row>
    <row r="52" spans="2:14" x14ac:dyDescent="0.25">
      <c r="B52" t="str" cm="1">
        <f t="array" ref="B52:L52">INDEX(_xlfn._xlws.SORT(_xlfn._xlws.FILTER(app!$A$2:$K$195, app!$J$2:$J$195="xuatkhau"), 9, -1),3,0)</f>
        <v>TCM</v>
      </c>
      <c r="C52" s="1">
        <v>45806</v>
      </c>
      <c r="D52">
        <v>40</v>
      </c>
      <c r="E52">
        <v>34.549999999999997</v>
      </c>
      <c r="F52">
        <v>2568000</v>
      </c>
      <c r="G52">
        <v>-0.1</v>
      </c>
      <c r="H52">
        <v>27</v>
      </c>
      <c r="I52" s="21">
        <v>28</v>
      </c>
      <c r="J52" s="15">
        <v>68.5</v>
      </c>
      <c r="K52" t="str">
        <v>Xuatkhau</v>
      </c>
      <c r="L52">
        <v>-26.2</v>
      </c>
    </row>
    <row r="53" spans="2:14" x14ac:dyDescent="0.25">
      <c r="B53" t="str" cm="1">
        <f t="array" ref="B53:L53">INDEX(_xlfn._xlws.SORT(_xlfn._xlws.FILTER(app!$A$2:$K$195, app!$J$2:$J$195="xuatkhau"), 9, -1),4,0)</f>
        <v>TNG</v>
      </c>
      <c r="C53" s="1">
        <v>45806</v>
      </c>
      <c r="D53">
        <v>60</v>
      </c>
      <c r="E53">
        <v>19.5</v>
      </c>
      <c r="F53">
        <v>1222000</v>
      </c>
      <c r="G53">
        <v>2.1</v>
      </c>
      <c r="H53">
        <v>13.49</v>
      </c>
      <c r="I53" s="21">
        <v>44.6</v>
      </c>
      <c r="J53" s="15">
        <v>67.2</v>
      </c>
      <c r="K53" t="str">
        <v>Xuatkhau</v>
      </c>
      <c r="L53">
        <v>-3</v>
      </c>
    </row>
    <row r="54" spans="2:14" x14ac:dyDescent="0.25">
      <c r="B54" t="str" cm="1">
        <f t="array" ref="B54:L54">INDEX(_xlfn._xlws.SORT(_xlfn._xlws.FILTER(app!$A$2:$K$195, app!$J$2:$J$195="xuatkhau"), 9, -1),5,0)</f>
        <v>VHC</v>
      </c>
      <c r="C54" s="1">
        <v>45806</v>
      </c>
      <c r="D54">
        <v>40</v>
      </c>
      <c r="E54">
        <v>57.7</v>
      </c>
      <c r="F54">
        <v>1161600</v>
      </c>
      <c r="G54">
        <v>1.4</v>
      </c>
      <c r="H54">
        <v>43.75</v>
      </c>
      <c r="I54" s="21">
        <v>31.9</v>
      </c>
      <c r="J54" s="15">
        <v>59.7</v>
      </c>
      <c r="K54" t="str">
        <v>Xuatkhau</v>
      </c>
      <c r="L54">
        <v>-9.1999999999999993</v>
      </c>
    </row>
    <row r="55" spans="2:14" x14ac:dyDescent="0.25">
      <c r="B55" s="6"/>
      <c r="C55" s="6"/>
      <c r="D55" s="6"/>
      <c r="E55" s="6"/>
      <c r="F55" s="6"/>
      <c r="G55" s="6"/>
      <c r="H55" s="6"/>
      <c r="K55" s="6"/>
      <c r="L55" s="6"/>
      <c r="M55" s="6"/>
      <c r="N55" s="6"/>
    </row>
    <row r="56" spans="2:14" x14ac:dyDescent="0.25">
      <c r="B56" t="str" cm="1">
        <f t="array" ref="B56:L56">INDEX(_xlfn._xlws.SORT(_xlfn._xlws.FILTER(app!$A$2:$K$195, app!$J$2:$J$195="BDS-KCN"), 9, -1),1,0)</f>
        <v>PHR</v>
      </c>
      <c r="C56" s="1">
        <v>45806</v>
      </c>
      <c r="D56">
        <v>40</v>
      </c>
      <c r="E56">
        <v>52.4</v>
      </c>
      <c r="F56">
        <v>1554800</v>
      </c>
      <c r="G56">
        <v>6.1</v>
      </c>
      <c r="H56">
        <v>39</v>
      </c>
      <c r="I56" s="21">
        <v>34.4</v>
      </c>
      <c r="J56" s="15">
        <v>65.5</v>
      </c>
      <c r="K56" t="str">
        <v>BDS-KCN</v>
      </c>
      <c r="L56">
        <v>1.9</v>
      </c>
      <c r="M56" s="11">
        <f>MROUND((D56+D57+D58+D59+D60)/5-5,5)</f>
        <v>40</v>
      </c>
      <c r="N56" s="11">
        <f>MROUND((J56+J57+J58+J59+J60)/5,5)</f>
        <v>60</v>
      </c>
    </row>
    <row r="57" spans="2:14" x14ac:dyDescent="0.25">
      <c r="B57" t="str" cm="1">
        <f t="array" ref="B57:L57">INDEX(_xlfn._xlws.SORT(_xlfn._xlws.FILTER(app!$A$2:$K$195, app!$J$2:$J$195="BDS-KCN"), 9, -1),2,0)</f>
        <v>GVR</v>
      </c>
      <c r="C57" s="1">
        <v>45806</v>
      </c>
      <c r="D57">
        <v>40</v>
      </c>
      <c r="E57">
        <v>29.4</v>
      </c>
      <c r="F57">
        <v>4316900</v>
      </c>
      <c r="G57">
        <v>-0.8</v>
      </c>
      <c r="H57">
        <v>21.7</v>
      </c>
      <c r="I57" s="21">
        <v>35.5</v>
      </c>
      <c r="J57" s="15">
        <v>61.4</v>
      </c>
      <c r="K57" t="str">
        <v>BDS-KCN</v>
      </c>
      <c r="L57">
        <v>10.199999999999999</v>
      </c>
    </row>
    <row r="58" spans="2:14" x14ac:dyDescent="0.25">
      <c r="B58" t="str" cm="1">
        <f t="array" ref="B58:L58">INDEX(_xlfn._xlws.SORT(_xlfn._xlws.FILTER(app!$A$2:$K$195, app!$J$2:$J$195="BDS-KCN"), 9, -1),3,0)</f>
        <v>IDC</v>
      </c>
      <c r="C58" s="1">
        <v>45806</v>
      </c>
      <c r="D58">
        <v>60</v>
      </c>
      <c r="E58">
        <v>43.9</v>
      </c>
      <c r="F58">
        <v>1926100</v>
      </c>
      <c r="G58">
        <v>2.1</v>
      </c>
      <c r="H58">
        <v>31.4</v>
      </c>
      <c r="I58" s="21">
        <v>39.799999999999997</v>
      </c>
      <c r="J58" s="15">
        <v>61.1</v>
      </c>
      <c r="K58" t="str">
        <v>BDS-KCN</v>
      </c>
      <c r="L58">
        <v>-9.6999999999999993</v>
      </c>
    </row>
    <row r="59" spans="2:14" x14ac:dyDescent="0.25">
      <c r="B59" t="str" cm="1">
        <f t="array" ref="B59:L59">INDEX(_xlfn._xlws.SORT(_xlfn._xlws.FILTER(app!$A$2:$K$195, app!$J$2:$J$195="BDS-KCN"), 9, -1),4,0)</f>
        <v>LHG</v>
      </c>
      <c r="C59" s="1">
        <v>45806</v>
      </c>
      <c r="D59">
        <v>60</v>
      </c>
      <c r="E59">
        <v>31.35</v>
      </c>
      <c r="F59">
        <v>238400</v>
      </c>
      <c r="G59">
        <v>1</v>
      </c>
      <c r="H59">
        <v>24.05</v>
      </c>
      <c r="I59" s="21">
        <v>30.4</v>
      </c>
      <c r="J59" s="15">
        <v>60.9</v>
      </c>
      <c r="K59" t="str">
        <v>BDS-KCN</v>
      </c>
      <c r="L59">
        <v>-3.8</v>
      </c>
    </row>
    <row r="60" spans="2:14" x14ac:dyDescent="0.25">
      <c r="B60" t="str" cm="1">
        <f t="array" ref="B60:L60">INDEX(_xlfn._xlws.SORT(_xlfn._xlws.FILTER(app!$A$2:$K$195, app!$J$2:$J$195="BDS-KCN"), 9, -1),5,0)</f>
        <v>SZC</v>
      </c>
      <c r="C60" s="1">
        <v>45806</v>
      </c>
      <c r="D60">
        <v>30</v>
      </c>
      <c r="E60">
        <v>35.25</v>
      </c>
      <c r="F60">
        <v>3237200</v>
      </c>
      <c r="G60">
        <v>0.9</v>
      </c>
      <c r="H60">
        <v>27.7</v>
      </c>
      <c r="I60" s="21">
        <v>27.3</v>
      </c>
      <c r="J60" s="15">
        <v>58.1</v>
      </c>
      <c r="K60" t="str">
        <v>BDS-KCN</v>
      </c>
      <c r="L60">
        <v>2.7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3680-A4CD-4E68-A9B5-0C8B1A24094C}">
  <dimension ref="A1:K31"/>
  <sheetViews>
    <sheetView workbookViewId="0">
      <selection activeCell="I1" sqref="I1"/>
    </sheetView>
  </sheetViews>
  <sheetFormatPr defaultRowHeight="15" x14ac:dyDescent="0.25"/>
  <cols>
    <col min="2" max="2" width="0" hidden="1" customWidth="1"/>
    <col min="4" max="8" width="0" hidden="1" customWidth="1"/>
    <col min="10" max="11" width="0" hidden="1" customWidth="1"/>
  </cols>
  <sheetData>
    <row r="1" spans="1:11" ht="15.75" thickBot="1" x14ac:dyDescent="0.3">
      <c r="A1" s="8" t="s">
        <v>156</v>
      </c>
      <c r="C1" s="8" t="s">
        <v>235</v>
      </c>
      <c r="I1" s="8" t="s">
        <v>237</v>
      </c>
    </row>
    <row r="2" spans="1:11" x14ac:dyDescent="0.25">
      <c r="A2" t="str" cm="1">
        <f t="array" ref="A2:K2">INDEX(_xlfn._xlws.SORT(_xlfn._xlws.FILTER(app!$A$2:$K$195, app!$J$2:$J$195="NganHang"), 9, -1),1,0)</f>
        <v>EIB</v>
      </c>
      <c r="B2">
        <v>45806</v>
      </c>
      <c r="C2">
        <v>90</v>
      </c>
      <c r="D2">
        <v>22.9</v>
      </c>
      <c r="E2">
        <v>22324900</v>
      </c>
      <c r="F2">
        <v>5.3</v>
      </c>
      <c r="G2">
        <v>15.6</v>
      </c>
      <c r="H2">
        <v>46.8</v>
      </c>
      <c r="I2">
        <v>75.900000000000006</v>
      </c>
      <c r="J2" t="str">
        <v>NganHang</v>
      </c>
      <c r="K2">
        <v>29.9</v>
      </c>
    </row>
    <row r="3" spans="1:11" x14ac:dyDescent="0.25">
      <c r="A3" t="str" cm="1">
        <f t="array" ref="A3:K3">INDEX(_xlfn._xlws.SORT(_xlfn._xlws.FILTER(app!$A$2:$K$195, app!$J$2:$J$195="NganHang"),9, -1),2,0)</f>
        <v>TCB</v>
      </c>
      <c r="B3">
        <v>45806</v>
      </c>
      <c r="C3">
        <v>90</v>
      </c>
      <c r="D3">
        <v>30.8</v>
      </c>
      <c r="E3">
        <v>14712100</v>
      </c>
      <c r="F3">
        <v>1</v>
      </c>
      <c r="G3">
        <v>23.95</v>
      </c>
      <c r="H3">
        <v>28.6</v>
      </c>
      <c r="I3">
        <v>69.400000000000006</v>
      </c>
      <c r="J3" t="str">
        <v>NganHang</v>
      </c>
      <c r="K3">
        <v>47.6</v>
      </c>
    </row>
    <row r="4" spans="1:11" x14ac:dyDescent="0.25">
      <c r="A4" t="str" cm="1">
        <f t="array" ref="A4:K4">INDEX(_xlfn._xlws.SORT(_xlfn._xlws.FILTER(app!$A$2:$K$195, app!$J$2:$J$195="NganHang"), 9, -1),3,0)</f>
        <v>EVF</v>
      </c>
      <c r="B4">
        <v>45806</v>
      </c>
      <c r="C4">
        <v>75</v>
      </c>
      <c r="D4">
        <v>10.65</v>
      </c>
      <c r="E4">
        <v>16540200</v>
      </c>
      <c r="F4">
        <v>1.9</v>
      </c>
      <c r="G4">
        <v>7.94</v>
      </c>
      <c r="H4">
        <v>34.1</v>
      </c>
      <c r="I4">
        <v>65</v>
      </c>
      <c r="J4" t="str">
        <v>NganHang</v>
      </c>
      <c r="K4">
        <v>1.1000000000000001</v>
      </c>
    </row>
    <row r="5" spans="1:11" x14ac:dyDescent="0.25">
      <c r="A5" t="str" cm="1">
        <f t="array" ref="A5:K5">INDEX(_xlfn._xlws.SORT(_xlfn._xlws.FILTER(app!$A$2:$K$195, app!$J$2:$J$195="NganHang"), 9, -1),4,0)</f>
        <v>NVB</v>
      </c>
      <c r="B5">
        <v>45806</v>
      </c>
      <c r="C5">
        <v>85</v>
      </c>
      <c r="D5">
        <v>11.4</v>
      </c>
      <c r="E5">
        <v>799300</v>
      </c>
      <c r="F5">
        <v>0.9</v>
      </c>
      <c r="G5">
        <v>9.1999999999999993</v>
      </c>
      <c r="H5">
        <v>23.9</v>
      </c>
      <c r="I5">
        <v>64.8</v>
      </c>
      <c r="J5" t="str">
        <v>NganHang</v>
      </c>
      <c r="K5">
        <v>7.7</v>
      </c>
    </row>
    <row r="6" spans="1:11" ht="15.75" thickBot="1" x14ac:dyDescent="0.3">
      <c r="A6" t="str" cm="1">
        <f t="array" ref="A6:K6">INDEX(_xlfn._xlws.SORT(_xlfn._xlws.FILTER(app!$A$2:$K$195, app!$J$2:$J$195="NganHang"), 9, -1),5,0)</f>
        <v>VPB</v>
      </c>
      <c r="B6">
        <v>45793</v>
      </c>
      <c r="C6">
        <v>60</v>
      </c>
      <c r="D6">
        <v>18.05</v>
      </c>
      <c r="E6">
        <v>37978200</v>
      </c>
      <c r="F6">
        <v>-2.7</v>
      </c>
      <c r="G6">
        <v>15.14</v>
      </c>
      <c r="H6">
        <v>19.2</v>
      </c>
      <c r="I6">
        <v>62.3</v>
      </c>
      <c r="J6" t="str">
        <v>NganHang</v>
      </c>
      <c r="K6">
        <v>1.8</v>
      </c>
    </row>
    <row r="7" spans="1:11" ht="15.75" thickBot="1" x14ac:dyDescent="0.3">
      <c r="A7" s="8" t="s">
        <v>156</v>
      </c>
      <c r="C7" s="8" t="s">
        <v>235</v>
      </c>
      <c r="I7" s="8" t="s">
        <v>237</v>
      </c>
    </row>
    <row r="8" spans="1:11" x14ac:dyDescent="0.25">
      <c r="A8" t="str" cm="1">
        <f t="array" ref="A8:K8">INDEX(_xlfn._xlws.SORT(_xlfn._xlws.FILTER(app!$A$2:$K$195, app!$J$2:$J$195="ChungKhoan"), 9, -1),1,0)</f>
        <v>VIX</v>
      </c>
      <c r="B8">
        <v>45806</v>
      </c>
      <c r="C8">
        <v>90</v>
      </c>
      <c r="D8">
        <v>13.9</v>
      </c>
      <c r="E8">
        <v>55360700</v>
      </c>
      <c r="F8">
        <v>0.7</v>
      </c>
      <c r="G8">
        <v>10.45</v>
      </c>
      <c r="H8">
        <v>33</v>
      </c>
      <c r="I8">
        <v>69.599999999999994</v>
      </c>
      <c r="J8" t="str">
        <v>ChungKhoan</v>
      </c>
      <c r="K8">
        <v>26.7</v>
      </c>
    </row>
    <row r="9" spans="1:11" x14ac:dyDescent="0.25">
      <c r="A9" t="str" cm="1">
        <f t="array" ref="A9:K9">INDEX(_xlfn._xlws.SORT(_xlfn._xlws.FILTER(app!$A$2:$K$195, app!$J$2:$J$195="ChungKhoan"),9, -1),2,0)</f>
        <v>SHS</v>
      </c>
      <c r="B9">
        <v>45806</v>
      </c>
      <c r="C9">
        <v>90</v>
      </c>
      <c r="D9">
        <v>13.3</v>
      </c>
      <c r="E9">
        <v>11611100</v>
      </c>
      <c r="F9">
        <v>-0.7</v>
      </c>
      <c r="G9">
        <v>9.14</v>
      </c>
      <c r="H9">
        <v>45.5</v>
      </c>
      <c r="I9">
        <v>64.400000000000006</v>
      </c>
      <c r="J9" t="str">
        <v>ChungKhoan</v>
      </c>
      <c r="K9">
        <v>6.3</v>
      </c>
    </row>
    <row r="10" spans="1:11" x14ac:dyDescent="0.25">
      <c r="A10" t="str" cm="1">
        <f t="array" ref="A10:K10">INDEX(_xlfn._xlws.SORT(_xlfn._xlws.FILTER(app!$A$2:$K$195, app!$J$2:$J$195="ChungKhoan"), 9, -1),3,0)</f>
        <v>CTS</v>
      </c>
      <c r="B10">
        <v>45806</v>
      </c>
      <c r="C10">
        <v>40</v>
      </c>
      <c r="D10">
        <v>35.1</v>
      </c>
      <c r="E10">
        <v>1374400</v>
      </c>
      <c r="F10">
        <v>-0.1</v>
      </c>
      <c r="G10">
        <v>29.7</v>
      </c>
      <c r="H10">
        <v>18.2</v>
      </c>
      <c r="I10">
        <v>57.8</v>
      </c>
      <c r="J10" t="str">
        <v>ChungKhoan</v>
      </c>
      <c r="K10">
        <v>11.7</v>
      </c>
    </row>
    <row r="11" spans="1:11" x14ac:dyDescent="0.25">
      <c r="A11" t="str" cm="1">
        <f t="array" ref="A11:K11">INDEX(_xlfn._xlws.SORT(_xlfn._xlws.FILTER(app!$A$2:$K$195, app!$J$2:$J$195="ChungKhoan"), 9, -1),4,0)</f>
        <v>VND</v>
      </c>
      <c r="B11">
        <v>45806</v>
      </c>
      <c r="C11">
        <v>90</v>
      </c>
      <c r="D11">
        <v>15.75</v>
      </c>
      <c r="E11">
        <v>26897900</v>
      </c>
      <c r="F11">
        <v>-2.5</v>
      </c>
      <c r="G11">
        <v>12.65</v>
      </c>
      <c r="H11">
        <v>24.5</v>
      </c>
      <c r="I11">
        <v>57.1</v>
      </c>
      <c r="J11" t="str">
        <v>ChungKhoan</v>
      </c>
      <c r="K11">
        <v>1.1000000000000001</v>
      </c>
    </row>
    <row r="12" spans="1:11" ht="15.75" thickBot="1" x14ac:dyDescent="0.3">
      <c r="A12" t="str" cm="1">
        <f t="array" ref="A12:K12">INDEX(_xlfn._xlws.SORT(_xlfn._xlws.FILTER(app!$A$2:$K$195, app!$J$2:$J$195="ChungKhoan"), 9, -1),5,0)</f>
        <v>FTS</v>
      </c>
      <c r="B12">
        <v>45806</v>
      </c>
      <c r="C12">
        <v>30</v>
      </c>
      <c r="D12">
        <v>36.299999999999997</v>
      </c>
      <c r="E12">
        <v>3365800</v>
      </c>
      <c r="F12">
        <v>-1.9</v>
      </c>
      <c r="G12">
        <v>31.41</v>
      </c>
      <c r="H12">
        <v>15.6</v>
      </c>
      <c r="I12">
        <v>52.2</v>
      </c>
      <c r="J12" t="str">
        <v>ChungKhoan</v>
      </c>
      <c r="K12">
        <v>19.100000000000001</v>
      </c>
    </row>
    <row r="13" spans="1:11" ht="15.75" thickBot="1" x14ac:dyDescent="0.3">
      <c r="A13" s="8" t="s">
        <v>156</v>
      </c>
      <c r="C13" s="8" t="s">
        <v>235</v>
      </c>
      <c r="I13" s="8" t="s">
        <v>237</v>
      </c>
    </row>
    <row r="14" spans="1:11" x14ac:dyDescent="0.25">
      <c r="A14" t="str" cm="1">
        <f t="array" ref="A14:K14">INDEX(_xlfn._xlws.SORT(_xlfn._xlws.FILTER(app!$A$2:$K$195, app!$J$2:$J$195="BatDongSan"),9, -1),1,0)</f>
        <v>VIC</v>
      </c>
      <c r="B14">
        <v>45806</v>
      </c>
      <c r="C14">
        <v>90</v>
      </c>
      <c r="D14">
        <v>97</v>
      </c>
      <c r="E14">
        <v>4732400</v>
      </c>
      <c r="F14">
        <v>0</v>
      </c>
      <c r="G14">
        <v>58</v>
      </c>
      <c r="H14">
        <v>67.2</v>
      </c>
      <c r="I14">
        <v>83.2</v>
      </c>
      <c r="J14" t="str">
        <v>BatDongSan</v>
      </c>
      <c r="K14">
        <v>118.7</v>
      </c>
    </row>
    <row r="15" spans="1:11" x14ac:dyDescent="0.25">
      <c r="A15" t="str" cm="1">
        <f t="array" ref="A15:K15">INDEX(_xlfn._xlws.SORT(_xlfn._xlws.FILTER(app!$A$2:$K$195, app!$J$2:$J$195="BatDongSan"), 9, -1),2,0)</f>
        <v>VHM</v>
      </c>
      <c r="B15">
        <v>45806</v>
      </c>
      <c r="C15">
        <v>90</v>
      </c>
      <c r="D15">
        <v>76.900000000000006</v>
      </c>
      <c r="E15">
        <v>7947900</v>
      </c>
      <c r="F15">
        <v>1.6</v>
      </c>
      <c r="G15">
        <v>45.6</v>
      </c>
      <c r="H15">
        <v>68.599999999999994</v>
      </c>
      <c r="I15">
        <v>82.3</v>
      </c>
      <c r="J15" t="str">
        <v>BatDongSan</v>
      </c>
      <c r="K15">
        <v>76.5</v>
      </c>
    </row>
    <row r="16" spans="1:11" x14ac:dyDescent="0.25">
      <c r="A16" t="str" cm="1">
        <f t="array" ref="A16:K16">INDEX(_xlfn._xlws.SORT(_xlfn._xlws.FILTER(app!$A$2:$K$195, app!$J$2:$J$195="BatDongSan"), 9, -1),3,0)</f>
        <v>NLG</v>
      </c>
      <c r="B16">
        <v>45806</v>
      </c>
      <c r="C16">
        <v>90</v>
      </c>
      <c r="D16">
        <v>38.35</v>
      </c>
      <c r="E16">
        <v>6268500</v>
      </c>
      <c r="F16">
        <v>3.6</v>
      </c>
      <c r="G16">
        <v>25.75</v>
      </c>
      <c r="H16">
        <v>48.9</v>
      </c>
      <c r="I16">
        <v>82.1</v>
      </c>
      <c r="J16" t="str">
        <v>BatDongSan</v>
      </c>
      <c r="K16">
        <v>1</v>
      </c>
    </row>
    <row r="17" spans="1:11" x14ac:dyDescent="0.25">
      <c r="A17" t="str" cm="1">
        <f t="array" ref="A17:K17">INDEX(_xlfn._xlws.SORT(_xlfn._xlws.FILTER(app!$A$2:$K$195, app!$J$2:$J$195="BatDongSan"), 9, -1),4,0)</f>
        <v>ITC</v>
      </c>
      <c r="B17">
        <v>45806</v>
      </c>
      <c r="C17">
        <v>90</v>
      </c>
      <c r="D17">
        <v>14.05</v>
      </c>
      <c r="E17">
        <v>810600</v>
      </c>
      <c r="F17">
        <v>1.4</v>
      </c>
      <c r="G17">
        <v>9.44</v>
      </c>
      <c r="H17">
        <v>48.8</v>
      </c>
      <c r="I17">
        <v>81.8</v>
      </c>
      <c r="J17" t="str">
        <v>BatDongSan</v>
      </c>
      <c r="K17">
        <v>22.7</v>
      </c>
    </row>
    <row r="18" spans="1:11" ht="15.75" thickBot="1" x14ac:dyDescent="0.3">
      <c r="A18" t="str" cm="1">
        <f t="array" ref="A18:K18">INDEX(_xlfn._xlws.SORT(_xlfn._xlws.FILTER(app!$A$2:$K$195, app!$J$2:$J$195="BatDongSan"), 9, -1),5,0)</f>
        <v>CEO</v>
      </c>
      <c r="B18">
        <v>45806</v>
      </c>
      <c r="C18">
        <v>90</v>
      </c>
      <c r="D18">
        <v>15.6</v>
      </c>
      <c r="E18">
        <v>27535200</v>
      </c>
      <c r="F18">
        <v>5.4</v>
      </c>
      <c r="G18">
        <v>11.3</v>
      </c>
      <c r="H18">
        <v>38.1</v>
      </c>
      <c r="I18">
        <v>78.2</v>
      </c>
      <c r="J18" t="str">
        <v>BatDongSan</v>
      </c>
      <c r="K18">
        <v>-4.2</v>
      </c>
    </row>
    <row r="19" spans="1:11" ht="15.75" thickBot="1" x14ac:dyDescent="0.3">
      <c r="A19" s="8" t="s">
        <v>156</v>
      </c>
      <c r="C19" s="8" t="s">
        <v>235</v>
      </c>
      <c r="I19" s="8" t="s">
        <v>237</v>
      </c>
    </row>
    <row r="20" spans="1:11" x14ac:dyDescent="0.25">
      <c r="A20" t="str" cm="1">
        <f t="array" ref="A20:K20">INDEX(_xlfn._xlws.SORT(_xlfn._xlws.FILTER(app!$A$2:$K$195, app!$J$2:$J$195="Thep"), 9, -1),1,0)</f>
        <v>VGS</v>
      </c>
      <c r="B20">
        <v>45806</v>
      </c>
      <c r="C20">
        <v>40</v>
      </c>
      <c r="D20">
        <v>26.1</v>
      </c>
      <c r="E20">
        <v>1229700</v>
      </c>
      <c r="F20">
        <v>1.6</v>
      </c>
      <c r="G20">
        <v>19.3</v>
      </c>
      <c r="H20">
        <v>35.200000000000003</v>
      </c>
      <c r="I20">
        <v>61.7</v>
      </c>
      <c r="J20" t="str">
        <v>Thep</v>
      </c>
      <c r="K20">
        <v>1</v>
      </c>
    </row>
    <row r="21" spans="1:11" x14ac:dyDescent="0.25">
      <c r="A21" t="str" cm="1">
        <f t="array" ref="A21:K21">INDEX(_xlfn._xlws.SORT(_xlfn._xlws.FILTER(app!$A$2:$K$195, app!$J$2:$J$195="Thep"), 9, -1),2,0)</f>
        <v>HSG</v>
      </c>
      <c r="B21">
        <v>45806</v>
      </c>
      <c r="C21">
        <v>55</v>
      </c>
      <c r="D21">
        <v>16.3</v>
      </c>
      <c r="E21">
        <v>4881200</v>
      </c>
      <c r="F21">
        <v>-0.9</v>
      </c>
      <c r="G21">
        <v>12.4</v>
      </c>
      <c r="H21">
        <v>31.5</v>
      </c>
      <c r="I21">
        <v>61.2</v>
      </c>
      <c r="J21" t="str">
        <v>Thep</v>
      </c>
      <c r="K21">
        <v>-13.3</v>
      </c>
    </row>
    <row r="22" spans="1:11" x14ac:dyDescent="0.25">
      <c r="A22" t="str" cm="1">
        <f t="array" ref="A22:K22">INDEX(_xlfn._xlws.SORT(_xlfn._xlws.FILTER(app!$A$2:$K$195, app!$J$2:$J$195="Thep"), 9, -1),3,0)</f>
        <v>NKG</v>
      </c>
      <c r="B22">
        <v>45806</v>
      </c>
      <c r="C22">
        <v>30</v>
      </c>
      <c r="D22">
        <v>13.15</v>
      </c>
      <c r="E22">
        <v>7832600</v>
      </c>
      <c r="F22">
        <v>0.8</v>
      </c>
      <c r="G22">
        <v>11.05</v>
      </c>
      <c r="H22">
        <v>19</v>
      </c>
      <c r="I22">
        <v>58.4</v>
      </c>
      <c r="J22" t="str">
        <v>Thep</v>
      </c>
      <c r="K22">
        <v>-18.3</v>
      </c>
    </row>
    <row r="23" spans="1:11" x14ac:dyDescent="0.25">
      <c r="A23" t="str" cm="1">
        <f t="array" ref="A23:K23">INDEX(_xlfn._xlws.SORT(_xlfn._xlws.FILTER(app!$A$2:$K$195, app!$J$2:$J$195="Thep"), 9, -1),4,0)</f>
        <v>TLH</v>
      </c>
      <c r="B23">
        <v>45806</v>
      </c>
      <c r="C23">
        <v>60</v>
      </c>
      <c r="D23">
        <v>5.48</v>
      </c>
      <c r="E23">
        <v>507900</v>
      </c>
      <c r="F23">
        <v>-3</v>
      </c>
      <c r="G23">
        <v>4.26</v>
      </c>
      <c r="H23">
        <v>28.6</v>
      </c>
      <c r="I23">
        <v>51.1</v>
      </c>
      <c r="J23" t="str">
        <v>Thep</v>
      </c>
      <c r="K23">
        <v>-10.7</v>
      </c>
    </row>
    <row r="24" spans="1:11" ht="15.75" thickBot="1" x14ac:dyDescent="0.3">
      <c r="A24" t="str" cm="1">
        <f t="array" ref="A24:K24">INDEX(_xlfn._xlws.SORT(_xlfn._xlws.FILTER(app!$A$2:$K$195, app!$J$2:$J$195="Thep"), 9, -1),5,0)</f>
        <v>HPG</v>
      </c>
      <c r="B24">
        <v>45806</v>
      </c>
      <c r="C24">
        <v>35</v>
      </c>
      <c r="D24">
        <v>25.55</v>
      </c>
      <c r="E24">
        <v>16434100</v>
      </c>
      <c r="F24">
        <v>-0.2</v>
      </c>
      <c r="G24">
        <v>24.75</v>
      </c>
      <c r="H24">
        <v>3.2</v>
      </c>
      <c r="I24">
        <v>47.8</v>
      </c>
      <c r="J24" t="str">
        <v>Thep</v>
      </c>
      <c r="K24">
        <v>-1.8</v>
      </c>
    </row>
    <row r="25" spans="1:11" ht="15.75" thickBot="1" x14ac:dyDescent="0.3">
      <c r="A25" s="8" t="s">
        <v>156</v>
      </c>
      <c r="C25" s="10" t="s">
        <v>236</v>
      </c>
      <c r="D25" s="10" t="s">
        <v>237</v>
      </c>
      <c r="I25" s="8" t="s">
        <v>237</v>
      </c>
    </row>
    <row r="26" spans="1:11" x14ac:dyDescent="0.25">
      <c r="A26" t="str" cm="1">
        <f t="array" ref="A26:K26">INDEX(_xlfn._xlws.SORT(_xlfn._xlws.FILTER(app!$A$2:$K$195, app!$J$2:$J$195="DauTuCong"), 9, -1),1,0)</f>
        <v>CII</v>
      </c>
      <c r="B26">
        <v>45806</v>
      </c>
      <c r="C26">
        <v>90</v>
      </c>
      <c r="D26">
        <v>15.55</v>
      </c>
      <c r="E26">
        <v>24813700</v>
      </c>
      <c r="F26">
        <v>1</v>
      </c>
      <c r="G26">
        <v>11.1</v>
      </c>
      <c r="H26">
        <v>40.1</v>
      </c>
      <c r="I26">
        <v>68.8</v>
      </c>
      <c r="J26" t="str">
        <v>DauTuCong</v>
      </c>
      <c r="K26">
        <v>1.2</v>
      </c>
    </row>
    <row r="27" spans="1:11" x14ac:dyDescent="0.25">
      <c r="A27" t="str" cm="1">
        <f t="array" ref="A27:K27">INDEX(_xlfn._xlws.SORT(_xlfn._xlws.FILTER(app!$A$2:$K$195, app!$J$2:$J$195="DauTuCong"), 9, -1),2,0)</f>
        <v>C4G</v>
      </c>
      <c r="B27">
        <v>45806</v>
      </c>
      <c r="C27">
        <v>60</v>
      </c>
      <c r="D27">
        <v>7.7</v>
      </c>
      <c r="E27">
        <v>711000</v>
      </c>
      <c r="F27">
        <v>0</v>
      </c>
      <c r="G27">
        <v>7</v>
      </c>
      <c r="H27">
        <v>10</v>
      </c>
      <c r="I27">
        <v>58.1</v>
      </c>
      <c r="J27" t="str">
        <v>DauTuCong</v>
      </c>
      <c r="K27">
        <v>-19.2</v>
      </c>
    </row>
    <row r="28" spans="1:11" x14ac:dyDescent="0.25">
      <c r="A28" t="str" cm="1">
        <f t="array" ref="A28:K28">INDEX(_xlfn._xlws.SORT(_xlfn._xlws.FILTER(app!$A$2:$K$195, app!$J$2:$J$195="DauTuCong"), 9, -1),3,0)</f>
        <v>KSB</v>
      </c>
      <c r="B28">
        <v>45806</v>
      </c>
      <c r="C28">
        <v>40</v>
      </c>
      <c r="D28">
        <v>17</v>
      </c>
      <c r="E28">
        <v>1588100</v>
      </c>
      <c r="F28">
        <v>1.2</v>
      </c>
      <c r="G28">
        <v>14.15</v>
      </c>
      <c r="H28">
        <v>20.100000000000001</v>
      </c>
      <c r="I28">
        <v>58.1</v>
      </c>
      <c r="J28" t="str">
        <v>DauTuCong</v>
      </c>
      <c r="K28">
        <v>-18.899999999999999</v>
      </c>
    </row>
    <row r="29" spans="1:11" x14ac:dyDescent="0.25">
      <c r="A29" t="str" cm="1">
        <f t="array" ref="A29:K29">INDEX(_xlfn._xlws.SORT(_xlfn._xlws.FILTER(app!$A$2:$K$195, app!$J$2:$J$195="DauTuCong"), 9, -1),4,0)</f>
        <v>CTD</v>
      </c>
      <c r="B29">
        <v>45806</v>
      </c>
      <c r="C29">
        <v>90</v>
      </c>
      <c r="D29">
        <v>82.3</v>
      </c>
      <c r="E29">
        <v>1118500</v>
      </c>
      <c r="F29">
        <v>-0.4</v>
      </c>
      <c r="G29">
        <v>64.3</v>
      </c>
      <c r="H29">
        <v>28</v>
      </c>
      <c r="I29">
        <v>54.8</v>
      </c>
      <c r="J29" t="str">
        <v>DauTuCong</v>
      </c>
      <c r="K29">
        <v>32.6</v>
      </c>
    </row>
    <row r="30" spans="1:11" x14ac:dyDescent="0.25">
      <c r="A30" t="str" cm="1">
        <f t="array" ref="A30:K30">INDEX(_xlfn._xlws.SORT(_xlfn._xlws.FILTER(app!$A$2:$K$195, app!$J$2:$J$195="DauTuCong"), 9, -1),5,0)</f>
        <v>BCM</v>
      </c>
      <c r="B30">
        <v>45806</v>
      </c>
      <c r="C30">
        <v>30</v>
      </c>
      <c r="D30">
        <v>62.2</v>
      </c>
      <c r="E30">
        <v>904800</v>
      </c>
      <c r="F30">
        <v>1.1000000000000001</v>
      </c>
      <c r="G30">
        <v>49.8</v>
      </c>
      <c r="H30">
        <v>24.9</v>
      </c>
      <c r="I30">
        <v>54.5</v>
      </c>
      <c r="J30" t="str">
        <v>DauTuCong</v>
      </c>
      <c r="K30">
        <v>-8.5</v>
      </c>
    </row>
    <row r="31" spans="1:11" x14ac:dyDescent="0.25">
      <c r="A3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2716-05D8-4065-9B58-2CA09836A258}">
  <dimension ref="B1:T37"/>
  <sheetViews>
    <sheetView workbookViewId="0">
      <selection activeCell="C4" sqref="C4"/>
    </sheetView>
  </sheetViews>
  <sheetFormatPr defaultColWidth="8.7109375" defaultRowHeight="15" x14ac:dyDescent="0.25"/>
  <cols>
    <col min="1" max="2" width="8.7109375" style="21"/>
    <col min="3" max="3" width="10.42578125" style="22" bestFit="1" customWidth="1"/>
    <col min="4" max="10" width="8.7109375" style="21"/>
    <col min="11" max="11" width="10.85546875" style="21" bestFit="1" customWidth="1"/>
    <col min="12" max="16" width="8.7109375" style="21"/>
    <col min="17" max="17" width="11.5703125" style="21" bestFit="1" customWidth="1"/>
    <col min="18" max="18" width="14.28515625" style="21" bestFit="1" customWidth="1"/>
    <col min="19" max="19" width="14" style="21" bestFit="1" customWidth="1"/>
    <col min="20" max="20" width="9.85546875" style="21" customWidth="1"/>
    <col min="21" max="16384" width="8.7109375" style="21"/>
  </cols>
  <sheetData>
    <row r="1" spans="2:20" ht="15.75" thickBot="1" x14ac:dyDescent="0.3">
      <c r="B1" s="18"/>
      <c r="C1" s="19"/>
      <c r="D1" s="18"/>
      <c r="E1" s="18"/>
      <c r="F1" s="18"/>
      <c r="G1" s="18"/>
      <c r="H1" s="18"/>
      <c r="I1" s="18"/>
      <c r="J1" s="18"/>
      <c r="K1" s="18"/>
      <c r="L1" s="18"/>
      <c r="M1" s="20"/>
      <c r="N1" s="20"/>
      <c r="O1" s="20"/>
      <c r="P1" s="20"/>
      <c r="Q1" s="20"/>
      <c r="R1" s="20"/>
      <c r="S1" s="20"/>
      <c r="T1" s="20"/>
    </row>
    <row r="2" spans="2:20" x14ac:dyDescent="0.25">
      <c r="B2" s="21" t="str">
        <f>KQ!B1</f>
        <v>CoPhieu</v>
      </c>
      <c r="C2" s="22" t="str">
        <f>KQ!D1</f>
        <v>Diem so Xu huong</v>
      </c>
      <c r="M2" s="23"/>
      <c r="N2" s="23"/>
    </row>
    <row r="3" spans="2:20" x14ac:dyDescent="0.25">
      <c r="B3" s="21" t="str">
        <f>KQ!B2</f>
        <v>EIB</v>
      </c>
      <c r="C3" s="22">
        <f>KQ!D3</f>
        <v>90</v>
      </c>
      <c r="M3" s="23"/>
      <c r="N3" s="23"/>
      <c r="O3" s="22"/>
    </row>
    <row r="4" spans="2:20" x14ac:dyDescent="0.25">
      <c r="B4" s="21" t="str">
        <f>KQ!B3</f>
        <v>TCB</v>
      </c>
      <c r="C4" s="22">
        <f>KQ!D3</f>
        <v>90</v>
      </c>
      <c r="M4" s="23"/>
      <c r="N4" s="23"/>
      <c r="O4" s="22"/>
    </row>
    <row r="5" spans="2:20" x14ac:dyDescent="0.25">
      <c r="B5" s="21" t="str">
        <f>KQ!B4</f>
        <v>EVF</v>
      </c>
      <c r="C5" s="22">
        <f>KQ!D4</f>
        <v>75</v>
      </c>
      <c r="M5" s="23"/>
      <c r="N5" s="23"/>
      <c r="O5" s="22"/>
    </row>
    <row r="6" spans="2:20" x14ac:dyDescent="0.25">
      <c r="B6" s="21" t="str">
        <f>KQ!B5</f>
        <v>NVB</v>
      </c>
      <c r="C6" s="22">
        <f>KQ!D5</f>
        <v>85</v>
      </c>
      <c r="M6" s="23"/>
      <c r="N6" s="23"/>
      <c r="O6" s="22"/>
    </row>
    <row r="7" spans="2:20" x14ac:dyDescent="0.25">
      <c r="B7" s="21" t="str">
        <f>KQ!B6</f>
        <v>VPB</v>
      </c>
      <c r="C7" s="22">
        <f>KQ!D6</f>
        <v>60</v>
      </c>
      <c r="M7" s="23"/>
    </row>
    <row r="8" spans="2:20" x14ac:dyDescent="0.25">
      <c r="C8" s="22">
        <f>KQ!D7</f>
        <v>0</v>
      </c>
      <c r="M8" s="23"/>
      <c r="N8" s="23"/>
    </row>
    <row r="9" spans="2:20" x14ac:dyDescent="0.25">
      <c r="B9" s="21" t="str">
        <f>KQ!B8</f>
        <v>VIX</v>
      </c>
      <c r="C9" s="22">
        <f>KQ!D8</f>
        <v>90</v>
      </c>
      <c r="M9" s="23"/>
      <c r="N9" s="23"/>
    </row>
    <row r="10" spans="2:20" x14ac:dyDescent="0.25">
      <c r="B10" s="21" t="str">
        <f>KQ!B9</f>
        <v>SHS</v>
      </c>
      <c r="C10" s="22">
        <f>KQ!D9</f>
        <v>90</v>
      </c>
      <c r="M10" s="23"/>
      <c r="N10" s="23"/>
    </row>
    <row r="11" spans="2:20" x14ac:dyDescent="0.25">
      <c r="B11" s="21" t="str">
        <f>KQ!B10</f>
        <v>CTS</v>
      </c>
      <c r="C11" s="22">
        <f>KQ!D10</f>
        <v>40</v>
      </c>
      <c r="M11" s="23"/>
      <c r="N11" s="23"/>
    </row>
    <row r="12" spans="2:20" x14ac:dyDescent="0.25">
      <c r="B12" s="21" t="str">
        <f>KQ!B11</f>
        <v>VND</v>
      </c>
      <c r="C12" s="22">
        <f>KQ!D11</f>
        <v>90</v>
      </c>
      <c r="M12" s="23"/>
      <c r="N12" s="23"/>
    </row>
    <row r="13" spans="2:20" x14ac:dyDescent="0.25">
      <c r="B13" s="21" t="str">
        <f>KQ!B12</f>
        <v>FTS</v>
      </c>
      <c r="C13" s="22">
        <f>KQ!D12</f>
        <v>30</v>
      </c>
      <c r="M13" s="23"/>
    </row>
    <row r="14" spans="2:20" x14ac:dyDescent="0.25">
      <c r="C14" s="22">
        <f>KQ!D13</f>
        <v>0</v>
      </c>
      <c r="M14" s="23"/>
      <c r="N14" s="23"/>
    </row>
    <row r="15" spans="2:20" x14ac:dyDescent="0.25">
      <c r="B15" s="21" t="str">
        <f>KQ!B14</f>
        <v>VIC</v>
      </c>
      <c r="C15" s="22">
        <f>KQ!D14</f>
        <v>90</v>
      </c>
      <c r="M15" s="23"/>
      <c r="N15" s="23"/>
    </row>
    <row r="16" spans="2:20" x14ac:dyDescent="0.25">
      <c r="B16" s="21" t="str">
        <f>KQ!B15</f>
        <v>VHM</v>
      </c>
      <c r="C16" s="22">
        <f>KQ!D15</f>
        <v>90</v>
      </c>
      <c r="M16" s="23"/>
      <c r="N16" s="23"/>
    </row>
    <row r="17" spans="2:14" x14ac:dyDescent="0.25">
      <c r="B17" s="21" t="str">
        <f>KQ!B16</f>
        <v>NLG</v>
      </c>
      <c r="C17" s="22">
        <f>KQ!D16</f>
        <v>90</v>
      </c>
      <c r="M17" s="23"/>
      <c r="N17" s="23"/>
    </row>
    <row r="18" spans="2:14" x14ac:dyDescent="0.25">
      <c r="B18" s="21" t="str">
        <f>KQ!B17</f>
        <v>ITC</v>
      </c>
      <c r="C18" s="22">
        <f>KQ!D17</f>
        <v>90</v>
      </c>
      <c r="M18" s="23"/>
      <c r="N18" s="23"/>
    </row>
    <row r="19" spans="2:14" x14ac:dyDescent="0.25">
      <c r="B19" s="21" t="str">
        <f>KQ!B18</f>
        <v>CEO</v>
      </c>
      <c r="C19" s="22">
        <f>KQ!D18</f>
        <v>90</v>
      </c>
      <c r="M19" s="23"/>
    </row>
    <row r="20" spans="2:14" x14ac:dyDescent="0.25">
      <c r="C20" s="22">
        <f>KQ!D19</f>
        <v>0</v>
      </c>
      <c r="M20" s="23"/>
      <c r="N20" s="23"/>
    </row>
    <row r="21" spans="2:14" x14ac:dyDescent="0.25">
      <c r="B21" s="21" t="str">
        <f>KQ!B20</f>
        <v>VGS</v>
      </c>
      <c r="C21" s="22">
        <f>KQ!D20</f>
        <v>40</v>
      </c>
      <c r="M21" s="23"/>
      <c r="N21" s="23"/>
    </row>
    <row r="22" spans="2:14" x14ac:dyDescent="0.25">
      <c r="B22" s="21" t="str">
        <f>KQ!B21</f>
        <v>HSG</v>
      </c>
      <c r="C22" s="22">
        <f>KQ!D21</f>
        <v>55</v>
      </c>
      <c r="M22" s="23"/>
      <c r="N22" s="23"/>
    </row>
    <row r="23" spans="2:14" x14ac:dyDescent="0.25">
      <c r="B23" s="21" t="str">
        <f>KQ!B22</f>
        <v>NKG</v>
      </c>
      <c r="C23" s="22">
        <f>KQ!D22</f>
        <v>30</v>
      </c>
      <c r="M23" s="23"/>
      <c r="N23" s="23"/>
    </row>
    <row r="24" spans="2:14" x14ac:dyDescent="0.25">
      <c r="B24" s="21" t="str">
        <f>KQ!B23</f>
        <v>TLH</v>
      </c>
      <c r="C24" s="22">
        <f>KQ!D23</f>
        <v>60</v>
      </c>
      <c r="M24" s="23"/>
      <c r="N24" s="23"/>
    </row>
    <row r="25" spans="2:14" x14ac:dyDescent="0.25">
      <c r="B25" s="21" t="str">
        <f>KQ!B24</f>
        <v>HPG</v>
      </c>
      <c r="C25" s="22">
        <f>KQ!D24</f>
        <v>35</v>
      </c>
      <c r="M25" s="23"/>
    </row>
    <row r="26" spans="2:14" x14ac:dyDescent="0.25">
      <c r="C26" s="22">
        <f>KQ!D25</f>
        <v>0</v>
      </c>
      <c r="M26" s="23"/>
      <c r="N26" s="23"/>
    </row>
    <row r="27" spans="2:14" x14ac:dyDescent="0.25">
      <c r="B27" s="21" t="str">
        <f>KQ!B26</f>
        <v>CII</v>
      </c>
      <c r="C27" s="22">
        <f>KQ!D26</f>
        <v>90</v>
      </c>
      <c r="M27" s="23"/>
    </row>
    <row r="28" spans="2:14" x14ac:dyDescent="0.25">
      <c r="B28" s="21" t="str">
        <f>KQ!B27</f>
        <v>C4G</v>
      </c>
      <c r="C28" s="22">
        <f>KQ!D27</f>
        <v>60</v>
      </c>
      <c r="M28" s="23"/>
    </row>
    <row r="29" spans="2:14" x14ac:dyDescent="0.25">
      <c r="B29" s="21" t="str">
        <f>KQ!B28</f>
        <v>KSB</v>
      </c>
      <c r="C29" s="22">
        <f>KQ!D28</f>
        <v>40</v>
      </c>
      <c r="M29" s="23"/>
    </row>
    <row r="30" spans="2:14" x14ac:dyDescent="0.25">
      <c r="B30" s="21" t="str">
        <f>KQ!B29</f>
        <v>CTD</v>
      </c>
      <c r="C30" s="22">
        <f>KQ!D29</f>
        <v>90</v>
      </c>
      <c r="M30" s="23"/>
    </row>
    <row r="31" spans="2:14" x14ac:dyDescent="0.25">
      <c r="B31" s="21" t="str">
        <f>KQ!B30</f>
        <v>BCM</v>
      </c>
      <c r="C31" s="22">
        <f>KQ!D30</f>
        <v>30</v>
      </c>
    </row>
    <row r="32" spans="2:14" x14ac:dyDescent="0.25">
      <c r="B32" s="21">
        <f>KQ!B31</f>
        <v>0</v>
      </c>
      <c r="C32" s="22">
        <f>KQ!D31</f>
        <v>0</v>
      </c>
    </row>
    <row r="33" spans="2:3" x14ac:dyDescent="0.25">
      <c r="B33" s="21" t="str">
        <f>KQ!B32</f>
        <v>MWG</v>
      </c>
      <c r="C33" s="22">
        <f>KQ!D32</f>
        <v>90</v>
      </c>
    </row>
    <row r="34" spans="2:3" x14ac:dyDescent="0.25">
      <c r="B34" s="21" t="str">
        <f>KQ!B33</f>
        <v>PET</v>
      </c>
      <c r="C34" s="22">
        <f>KQ!D33</f>
        <v>65</v>
      </c>
    </row>
    <row r="35" spans="2:3" x14ac:dyDescent="0.25">
      <c r="B35" s="21" t="str">
        <f>KQ!B34</f>
        <v>PNJ</v>
      </c>
      <c r="C35" s="22">
        <f>KQ!D34</f>
        <v>60</v>
      </c>
    </row>
    <row r="36" spans="2:3" x14ac:dyDescent="0.25">
      <c r="B36" s="21" t="str">
        <f>KQ!B35</f>
        <v>HAX</v>
      </c>
      <c r="C36" s="22">
        <f>KQ!D35</f>
        <v>65</v>
      </c>
    </row>
    <row r="37" spans="2:3" x14ac:dyDescent="0.25">
      <c r="C37" s="22">
        <f>KQ!D36</f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F184-D5DD-4D3D-B7C0-EC2969979067}">
  <dimension ref="A1:F3592"/>
  <sheetViews>
    <sheetView workbookViewId="0">
      <selection activeCell="A3" sqref="A3"/>
    </sheetView>
  </sheetViews>
  <sheetFormatPr defaultRowHeight="15" x14ac:dyDescent="0.25"/>
  <cols>
    <col min="2" max="2" width="10.42578125" bestFit="1" customWidth="1"/>
  </cols>
  <sheetData>
    <row r="1" spans="1:6" x14ac:dyDescent="0.25">
      <c r="A1" t="s">
        <v>186</v>
      </c>
      <c r="B1" t="s">
        <v>0</v>
      </c>
      <c r="C1" t="s">
        <v>182</v>
      </c>
      <c r="D1" t="s">
        <v>183</v>
      </c>
      <c r="E1" t="s">
        <v>184</v>
      </c>
      <c r="F1" t="s">
        <v>198</v>
      </c>
    </row>
    <row r="2" spans="1:6" x14ac:dyDescent="0.25">
      <c r="A2" t="s">
        <v>59</v>
      </c>
      <c r="B2" s="1">
        <v>45604</v>
      </c>
      <c r="C2">
        <v>25.33</v>
      </c>
      <c r="D2">
        <v>25.25</v>
      </c>
      <c r="E2">
        <v>24.33</v>
      </c>
      <c r="F2" t="s">
        <v>200</v>
      </c>
    </row>
    <row r="3" spans="1:6" x14ac:dyDescent="0.25">
      <c r="A3" t="s">
        <v>59</v>
      </c>
      <c r="B3" s="1">
        <v>45607</v>
      </c>
      <c r="C3">
        <v>25.28</v>
      </c>
      <c r="D3">
        <v>25.26</v>
      </c>
      <c r="E3">
        <v>24.34</v>
      </c>
      <c r="F3">
        <v>1</v>
      </c>
    </row>
    <row r="4" spans="1:6" x14ac:dyDescent="0.25">
      <c r="A4" t="s">
        <v>59</v>
      </c>
      <c r="B4" s="1">
        <v>45608</v>
      </c>
      <c r="C4">
        <v>25.23</v>
      </c>
      <c r="D4">
        <v>25.26</v>
      </c>
      <c r="E4">
        <v>24.36</v>
      </c>
      <c r="F4">
        <v>0</v>
      </c>
    </row>
    <row r="5" spans="1:6" x14ac:dyDescent="0.25">
      <c r="A5" t="s">
        <v>59</v>
      </c>
      <c r="B5" s="1">
        <v>45609</v>
      </c>
      <c r="C5">
        <v>25.18</v>
      </c>
      <c r="D5">
        <v>25.26</v>
      </c>
      <c r="E5">
        <v>24.37</v>
      </c>
      <c r="F5">
        <v>0</v>
      </c>
    </row>
    <row r="6" spans="1:6" x14ac:dyDescent="0.25">
      <c r="A6" t="s">
        <v>59</v>
      </c>
      <c r="B6" s="1">
        <v>45610</v>
      </c>
      <c r="C6">
        <v>25.1</v>
      </c>
      <c r="D6">
        <v>25.27</v>
      </c>
      <c r="E6">
        <v>24.38</v>
      </c>
      <c r="F6">
        <v>0</v>
      </c>
    </row>
    <row r="7" spans="1:6" x14ac:dyDescent="0.25">
      <c r="A7" t="s">
        <v>59</v>
      </c>
      <c r="B7" s="1">
        <v>45611</v>
      </c>
      <c r="C7">
        <v>25.02</v>
      </c>
      <c r="D7">
        <v>25.26</v>
      </c>
      <c r="E7">
        <v>24.39</v>
      </c>
      <c r="F7">
        <v>0</v>
      </c>
    </row>
    <row r="8" spans="1:6" x14ac:dyDescent="0.25">
      <c r="A8" t="s">
        <v>59</v>
      </c>
      <c r="B8" s="1">
        <v>45614</v>
      </c>
      <c r="C8">
        <v>24.95</v>
      </c>
      <c r="D8">
        <v>25.26</v>
      </c>
      <c r="E8">
        <v>24.4</v>
      </c>
      <c r="F8">
        <v>0</v>
      </c>
    </row>
    <row r="9" spans="1:6" x14ac:dyDescent="0.25">
      <c r="A9" t="s">
        <v>59</v>
      </c>
      <c r="B9" s="1">
        <v>45615</v>
      </c>
      <c r="C9">
        <v>24.9</v>
      </c>
      <c r="D9">
        <v>25.26</v>
      </c>
      <c r="E9">
        <v>24.41</v>
      </c>
      <c r="F9">
        <v>0</v>
      </c>
    </row>
    <row r="10" spans="1:6" x14ac:dyDescent="0.25">
      <c r="A10" t="s">
        <v>59</v>
      </c>
      <c r="B10" s="1">
        <v>45616</v>
      </c>
      <c r="C10">
        <v>24.85</v>
      </c>
      <c r="D10">
        <v>25.27</v>
      </c>
      <c r="E10">
        <v>24.42</v>
      </c>
      <c r="F10">
        <v>0</v>
      </c>
    </row>
    <row r="11" spans="1:6" x14ac:dyDescent="0.25">
      <c r="A11" t="s">
        <v>59</v>
      </c>
      <c r="B11" s="1">
        <v>45617</v>
      </c>
      <c r="C11">
        <v>24.85</v>
      </c>
      <c r="D11">
        <v>25.28</v>
      </c>
      <c r="E11">
        <v>24.44</v>
      </c>
      <c r="F11">
        <v>0</v>
      </c>
    </row>
    <row r="12" spans="1:6" x14ac:dyDescent="0.25">
      <c r="A12" t="s">
        <v>59</v>
      </c>
      <c r="B12" s="1">
        <v>45618</v>
      </c>
      <c r="C12">
        <v>24.85</v>
      </c>
      <c r="D12">
        <v>25.29</v>
      </c>
      <c r="E12">
        <v>24.46</v>
      </c>
      <c r="F12">
        <v>0</v>
      </c>
    </row>
    <row r="13" spans="1:6" x14ac:dyDescent="0.25">
      <c r="A13" t="s">
        <v>59</v>
      </c>
      <c r="B13" s="1">
        <v>45621</v>
      </c>
      <c r="C13">
        <v>24.84</v>
      </c>
      <c r="D13">
        <v>25.31</v>
      </c>
      <c r="E13">
        <v>24.47</v>
      </c>
      <c r="F13">
        <v>0</v>
      </c>
    </row>
    <row r="14" spans="1:6" x14ac:dyDescent="0.25">
      <c r="A14" t="s">
        <v>59</v>
      </c>
      <c r="B14" s="1">
        <v>45622</v>
      </c>
      <c r="C14">
        <v>24.83</v>
      </c>
      <c r="D14">
        <v>25.32</v>
      </c>
      <c r="E14">
        <v>24.49</v>
      </c>
      <c r="F14">
        <v>0</v>
      </c>
    </row>
    <row r="15" spans="1:6" x14ac:dyDescent="0.25">
      <c r="A15" t="s">
        <v>59</v>
      </c>
      <c r="B15" s="1">
        <v>45623</v>
      </c>
      <c r="C15">
        <v>24.83</v>
      </c>
      <c r="D15">
        <v>25.32</v>
      </c>
      <c r="E15">
        <v>24.5</v>
      </c>
      <c r="F15">
        <v>0</v>
      </c>
    </row>
    <row r="16" spans="1:6" x14ac:dyDescent="0.25">
      <c r="A16" t="s">
        <v>59</v>
      </c>
      <c r="B16" s="1">
        <v>45624</v>
      </c>
      <c r="C16">
        <v>24.81</v>
      </c>
      <c r="D16">
        <v>25.33</v>
      </c>
      <c r="E16">
        <v>24.52</v>
      </c>
      <c r="F16">
        <v>0</v>
      </c>
    </row>
    <row r="17" spans="1:6" x14ac:dyDescent="0.25">
      <c r="A17" t="s">
        <v>59</v>
      </c>
      <c r="B17" s="1">
        <v>45625</v>
      </c>
      <c r="C17">
        <v>24.83</v>
      </c>
      <c r="D17">
        <v>25.32</v>
      </c>
      <c r="E17">
        <v>24.54</v>
      </c>
      <c r="F17">
        <v>0</v>
      </c>
    </row>
    <row r="18" spans="1:6" x14ac:dyDescent="0.25">
      <c r="A18" t="s">
        <v>59</v>
      </c>
      <c r="B18" s="1">
        <v>45628</v>
      </c>
      <c r="C18">
        <v>24.85</v>
      </c>
      <c r="D18">
        <v>25.31</v>
      </c>
      <c r="E18">
        <v>24.56</v>
      </c>
      <c r="F18">
        <v>0</v>
      </c>
    </row>
    <row r="19" spans="1:6" x14ac:dyDescent="0.25">
      <c r="A19" t="s">
        <v>59</v>
      </c>
      <c r="B19" s="1">
        <v>45629</v>
      </c>
      <c r="C19">
        <v>24.86</v>
      </c>
      <c r="D19">
        <v>25.3</v>
      </c>
      <c r="E19">
        <v>24.57</v>
      </c>
      <c r="F19">
        <v>0</v>
      </c>
    </row>
    <row r="20" spans="1:6" x14ac:dyDescent="0.25">
      <c r="A20" t="s">
        <v>59</v>
      </c>
      <c r="B20" s="1">
        <v>45630</v>
      </c>
      <c r="C20">
        <v>24.86</v>
      </c>
      <c r="D20">
        <v>25.27</v>
      </c>
      <c r="E20">
        <v>24.58</v>
      </c>
      <c r="F20">
        <v>0</v>
      </c>
    </row>
    <row r="21" spans="1:6" x14ac:dyDescent="0.25">
      <c r="A21" t="s">
        <v>59</v>
      </c>
      <c r="B21" s="1">
        <v>45631</v>
      </c>
      <c r="C21">
        <v>24.89</v>
      </c>
      <c r="D21">
        <v>25.27</v>
      </c>
      <c r="E21">
        <v>24.6</v>
      </c>
      <c r="F21">
        <v>0</v>
      </c>
    </row>
    <row r="22" spans="1:6" x14ac:dyDescent="0.25">
      <c r="A22" t="s">
        <v>59</v>
      </c>
      <c r="B22" s="1">
        <v>45632</v>
      </c>
      <c r="C22">
        <v>24.92</v>
      </c>
      <c r="D22">
        <v>25.26</v>
      </c>
      <c r="E22">
        <v>24.61</v>
      </c>
      <c r="F22">
        <v>0</v>
      </c>
    </row>
    <row r="23" spans="1:6" x14ac:dyDescent="0.25">
      <c r="A23" t="s">
        <v>102</v>
      </c>
      <c r="B23" s="1">
        <v>45604</v>
      </c>
      <c r="C23">
        <v>48.43</v>
      </c>
      <c r="D23">
        <v>48.85</v>
      </c>
      <c r="E23">
        <v>48.3</v>
      </c>
      <c r="F23">
        <v>0</v>
      </c>
    </row>
    <row r="24" spans="1:6" x14ac:dyDescent="0.25">
      <c r="A24" t="s">
        <v>102</v>
      </c>
      <c r="B24" s="1">
        <v>45607</v>
      </c>
      <c r="C24">
        <v>48.28</v>
      </c>
      <c r="D24">
        <v>48.79</v>
      </c>
      <c r="E24">
        <v>48.28</v>
      </c>
      <c r="F24">
        <v>0</v>
      </c>
    </row>
    <row r="25" spans="1:6" x14ac:dyDescent="0.25">
      <c r="A25" t="s">
        <v>102</v>
      </c>
      <c r="B25" s="1">
        <v>45608</v>
      </c>
      <c r="C25">
        <v>48.1</v>
      </c>
      <c r="D25">
        <v>48.74</v>
      </c>
      <c r="E25">
        <v>48.25</v>
      </c>
      <c r="F25">
        <v>0</v>
      </c>
    </row>
    <row r="26" spans="1:6" x14ac:dyDescent="0.25">
      <c r="A26" t="s">
        <v>102</v>
      </c>
      <c r="B26" s="1">
        <v>45609</v>
      </c>
      <c r="C26">
        <v>47.91</v>
      </c>
      <c r="D26">
        <v>48.68</v>
      </c>
      <c r="E26">
        <v>48.2</v>
      </c>
      <c r="F26">
        <v>0</v>
      </c>
    </row>
    <row r="27" spans="1:6" x14ac:dyDescent="0.25">
      <c r="A27" t="s">
        <v>102</v>
      </c>
      <c r="B27" s="1">
        <v>45610</v>
      </c>
      <c r="C27">
        <v>47.67</v>
      </c>
      <c r="D27">
        <v>48.62</v>
      </c>
      <c r="E27">
        <v>48.16</v>
      </c>
      <c r="F27">
        <v>0</v>
      </c>
    </row>
    <row r="28" spans="1:6" x14ac:dyDescent="0.25">
      <c r="A28" t="s">
        <v>102</v>
      </c>
      <c r="B28" s="1">
        <v>45611</v>
      </c>
      <c r="C28">
        <v>47.39</v>
      </c>
      <c r="D28">
        <v>48.53</v>
      </c>
      <c r="E28">
        <v>48.1</v>
      </c>
      <c r="F28">
        <v>0</v>
      </c>
    </row>
    <row r="29" spans="1:6" x14ac:dyDescent="0.25">
      <c r="A29" t="s">
        <v>102</v>
      </c>
      <c r="B29" s="1">
        <v>45614</v>
      </c>
      <c r="C29">
        <v>47.13</v>
      </c>
      <c r="D29">
        <v>48.44</v>
      </c>
      <c r="E29">
        <v>48.04</v>
      </c>
      <c r="F29">
        <v>0</v>
      </c>
    </row>
    <row r="30" spans="1:6" x14ac:dyDescent="0.25">
      <c r="A30" t="s">
        <v>102</v>
      </c>
      <c r="B30" s="1">
        <v>45615</v>
      </c>
      <c r="C30">
        <v>46.92</v>
      </c>
      <c r="D30">
        <v>48.36</v>
      </c>
      <c r="E30">
        <v>48.01</v>
      </c>
      <c r="F30">
        <v>0</v>
      </c>
    </row>
    <row r="31" spans="1:6" x14ac:dyDescent="0.25">
      <c r="A31" t="s">
        <v>102</v>
      </c>
      <c r="B31" s="1">
        <v>45616</v>
      </c>
      <c r="C31">
        <v>46.76</v>
      </c>
      <c r="D31">
        <v>48.29</v>
      </c>
      <c r="E31">
        <v>47.97</v>
      </c>
      <c r="F31">
        <v>0</v>
      </c>
    </row>
    <row r="32" spans="1:6" x14ac:dyDescent="0.25">
      <c r="A32" t="s">
        <v>102</v>
      </c>
      <c r="B32" s="1">
        <v>45617</v>
      </c>
      <c r="C32">
        <v>46.62</v>
      </c>
      <c r="D32">
        <v>48.23</v>
      </c>
      <c r="E32">
        <v>47.96</v>
      </c>
      <c r="F32">
        <v>0</v>
      </c>
    </row>
    <row r="33" spans="1:6" x14ac:dyDescent="0.25">
      <c r="A33" t="s">
        <v>102</v>
      </c>
      <c r="B33" s="1">
        <v>45618</v>
      </c>
      <c r="C33">
        <v>46.53</v>
      </c>
      <c r="D33">
        <v>48.18</v>
      </c>
      <c r="E33">
        <v>47.94</v>
      </c>
      <c r="F33">
        <v>0</v>
      </c>
    </row>
    <row r="34" spans="1:6" x14ac:dyDescent="0.25">
      <c r="A34" t="s">
        <v>102</v>
      </c>
      <c r="B34" s="1">
        <v>45621</v>
      </c>
      <c r="C34">
        <v>46.44</v>
      </c>
      <c r="D34">
        <v>48.14</v>
      </c>
      <c r="E34">
        <v>47.91</v>
      </c>
      <c r="F34">
        <v>0</v>
      </c>
    </row>
    <row r="35" spans="1:6" x14ac:dyDescent="0.25">
      <c r="A35" t="s">
        <v>102</v>
      </c>
      <c r="B35" s="1">
        <v>45622</v>
      </c>
      <c r="C35">
        <v>46.37</v>
      </c>
      <c r="D35">
        <v>48.09</v>
      </c>
      <c r="E35">
        <v>47.89</v>
      </c>
      <c r="F35">
        <v>0</v>
      </c>
    </row>
    <row r="36" spans="1:6" x14ac:dyDescent="0.25">
      <c r="A36" t="s">
        <v>102</v>
      </c>
      <c r="B36" s="1">
        <v>45623</v>
      </c>
      <c r="C36">
        <v>46.3</v>
      </c>
      <c r="D36">
        <v>48.03</v>
      </c>
      <c r="E36">
        <v>47.86</v>
      </c>
      <c r="F36">
        <v>0</v>
      </c>
    </row>
    <row r="37" spans="1:6" x14ac:dyDescent="0.25">
      <c r="A37" t="s">
        <v>102</v>
      </c>
      <c r="B37" s="1">
        <v>45624</v>
      </c>
      <c r="C37">
        <v>46.22</v>
      </c>
      <c r="D37">
        <v>47.97</v>
      </c>
      <c r="E37">
        <v>47.84</v>
      </c>
      <c r="F37">
        <v>0</v>
      </c>
    </row>
    <row r="38" spans="1:6" x14ac:dyDescent="0.25">
      <c r="A38" t="s">
        <v>102</v>
      </c>
      <c r="B38" s="1">
        <v>45625</v>
      </c>
      <c r="C38">
        <v>46.17</v>
      </c>
      <c r="D38">
        <v>47.93</v>
      </c>
      <c r="E38">
        <v>47.82</v>
      </c>
      <c r="F38">
        <v>0</v>
      </c>
    </row>
    <row r="39" spans="1:6" x14ac:dyDescent="0.25">
      <c r="A39" t="s">
        <v>102</v>
      </c>
      <c r="B39" s="1">
        <v>45628</v>
      </c>
      <c r="C39">
        <v>46.11</v>
      </c>
      <c r="D39">
        <v>47.88</v>
      </c>
      <c r="E39">
        <v>47.81</v>
      </c>
      <c r="F39">
        <v>0</v>
      </c>
    </row>
    <row r="40" spans="1:6" x14ac:dyDescent="0.25">
      <c r="A40" t="s">
        <v>102</v>
      </c>
      <c r="B40" s="1">
        <v>45629</v>
      </c>
      <c r="C40">
        <v>46.04</v>
      </c>
      <c r="D40">
        <v>47.82</v>
      </c>
      <c r="E40">
        <v>47.78</v>
      </c>
      <c r="F40">
        <v>0</v>
      </c>
    </row>
    <row r="41" spans="1:6" x14ac:dyDescent="0.25">
      <c r="A41" t="s">
        <v>102</v>
      </c>
      <c r="B41" s="1">
        <v>45630</v>
      </c>
      <c r="C41">
        <v>45.9</v>
      </c>
      <c r="D41">
        <v>47.72</v>
      </c>
      <c r="E41">
        <v>47.75</v>
      </c>
      <c r="F41">
        <v>0</v>
      </c>
    </row>
    <row r="42" spans="1:6" x14ac:dyDescent="0.25">
      <c r="A42" t="s">
        <v>102</v>
      </c>
      <c r="B42" s="1">
        <v>45631</v>
      </c>
      <c r="C42">
        <v>45.82</v>
      </c>
      <c r="D42">
        <v>47.64</v>
      </c>
      <c r="E42">
        <v>47.72</v>
      </c>
      <c r="F42">
        <v>0</v>
      </c>
    </row>
    <row r="43" spans="1:6" x14ac:dyDescent="0.25">
      <c r="A43" t="s">
        <v>102</v>
      </c>
      <c r="B43" s="1">
        <v>45632</v>
      </c>
      <c r="C43">
        <v>45.78</v>
      </c>
      <c r="D43">
        <v>47.57</v>
      </c>
      <c r="E43">
        <v>47.7</v>
      </c>
      <c r="F43">
        <v>0</v>
      </c>
    </row>
    <row r="44" spans="1:6" x14ac:dyDescent="0.25">
      <c r="A44" t="s">
        <v>139</v>
      </c>
      <c r="B44" s="1">
        <v>45604</v>
      </c>
      <c r="C44">
        <v>42.68</v>
      </c>
      <c r="D44">
        <v>42.58</v>
      </c>
      <c r="E44">
        <v>42.65</v>
      </c>
      <c r="F44">
        <v>0</v>
      </c>
    </row>
    <row r="45" spans="1:6" x14ac:dyDescent="0.25">
      <c r="A45" t="s">
        <v>139</v>
      </c>
      <c r="B45" s="1">
        <v>45607</v>
      </c>
      <c r="C45">
        <v>42.76</v>
      </c>
      <c r="D45">
        <v>42.59</v>
      </c>
      <c r="E45">
        <v>42.67</v>
      </c>
      <c r="F45">
        <v>0</v>
      </c>
    </row>
    <row r="46" spans="1:6" x14ac:dyDescent="0.25">
      <c r="A46" t="s">
        <v>139</v>
      </c>
      <c r="B46" s="1">
        <v>45608</v>
      </c>
      <c r="C46">
        <v>42.84</v>
      </c>
      <c r="D46">
        <v>42.58</v>
      </c>
      <c r="E46">
        <v>42.7</v>
      </c>
      <c r="F46">
        <v>0</v>
      </c>
    </row>
    <row r="47" spans="1:6" x14ac:dyDescent="0.25">
      <c r="A47" t="s">
        <v>139</v>
      </c>
      <c r="B47" s="1">
        <v>45609</v>
      </c>
      <c r="C47">
        <v>42.9</v>
      </c>
      <c r="D47">
        <v>42.59</v>
      </c>
      <c r="E47">
        <v>42.72</v>
      </c>
      <c r="F47">
        <v>0</v>
      </c>
    </row>
    <row r="48" spans="1:6" x14ac:dyDescent="0.25">
      <c r="A48" t="s">
        <v>139</v>
      </c>
      <c r="B48" s="1">
        <v>45610</v>
      </c>
      <c r="C48">
        <v>42.92</v>
      </c>
      <c r="D48">
        <v>42.58</v>
      </c>
      <c r="E48">
        <v>42.74</v>
      </c>
      <c r="F48">
        <v>0</v>
      </c>
    </row>
    <row r="49" spans="1:6" x14ac:dyDescent="0.25">
      <c r="A49" t="s">
        <v>139</v>
      </c>
      <c r="B49" s="1">
        <v>45611</v>
      </c>
      <c r="C49">
        <v>42.94</v>
      </c>
      <c r="D49">
        <v>42.57</v>
      </c>
      <c r="E49">
        <v>42.76</v>
      </c>
      <c r="F49">
        <v>0</v>
      </c>
    </row>
    <row r="50" spans="1:6" x14ac:dyDescent="0.25">
      <c r="A50" t="s">
        <v>139</v>
      </c>
      <c r="B50" s="1">
        <v>45614</v>
      </c>
      <c r="C50">
        <v>42.94</v>
      </c>
      <c r="D50">
        <v>42.57</v>
      </c>
      <c r="E50">
        <v>42.77</v>
      </c>
      <c r="F50">
        <v>0</v>
      </c>
    </row>
    <row r="51" spans="1:6" x14ac:dyDescent="0.25">
      <c r="A51" t="s">
        <v>139</v>
      </c>
      <c r="B51" s="1">
        <v>45615</v>
      </c>
      <c r="C51">
        <v>43.01</v>
      </c>
      <c r="D51">
        <v>42.59</v>
      </c>
      <c r="E51">
        <v>42.8</v>
      </c>
      <c r="F51">
        <v>0</v>
      </c>
    </row>
    <row r="52" spans="1:6" x14ac:dyDescent="0.25">
      <c r="A52" t="s">
        <v>139</v>
      </c>
      <c r="B52" s="1">
        <v>45616</v>
      </c>
      <c r="C52">
        <v>43.07</v>
      </c>
      <c r="D52">
        <v>42.62</v>
      </c>
      <c r="E52">
        <v>42.84</v>
      </c>
      <c r="F52">
        <v>0</v>
      </c>
    </row>
    <row r="53" spans="1:6" x14ac:dyDescent="0.25">
      <c r="A53" t="s">
        <v>139</v>
      </c>
      <c r="B53" s="1">
        <v>45617</v>
      </c>
      <c r="C53">
        <v>43.16</v>
      </c>
      <c r="D53">
        <v>42.67</v>
      </c>
      <c r="E53">
        <v>42.88</v>
      </c>
      <c r="F53">
        <v>0</v>
      </c>
    </row>
    <row r="54" spans="1:6" x14ac:dyDescent="0.25">
      <c r="A54" t="s">
        <v>139</v>
      </c>
      <c r="B54" s="1">
        <v>45624</v>
      </c>
      <c r="C54">
        <v>43.7</v>
      </c>
      <c r="D54">
        <v>42.92</v>
      </c>
      <c r="E54">
        <v>43.08</v>
      </c>
      <c r="F54">
        <v>0</v>
      </c>
    </row>
    <row r="55" spans="1:6" x14ac:dyDescent="0.25">
      <c r="A55" t="s">
        <v>139</v>
      </c>
      <c r="B55" s="1">
        <v>45625</v>
      </c>
      <c r="C55">
        <v>43.94</v>
      </c>
      <c r="D55">
        <v>43.03</v>
      </c>
      <c r="E55">
        <v>43.14</v>
      </c>
      <c r="F55">
        <v>0</v>
      </c>
    </row>
    <row r="56" spans="1:6" x14ac:dyDescent="0.25">
      <c r="A56" t="s">
        <v>139</v>
      </c>
      <c r="B56" s="1">
        <v>45628</v>
      </c>
      <c r="C56">
        <v>44.25</v>
      </c>
      <c r="D56">
        <v>43.15</v>
      </c>
      <c r="E56">
        <v>43.2</v>
      </c>
      <c r="F56">
        <v>0</v>
      </c>
    </row>
    <row r="57" spans="1:6" x14ac:dyDescent="0.25">
      <c r="A57" t="s">
        <v>139</v>
      </c>
      <c r="B57" s="1">
        <v>45629</v>
      </c>
      <c r="C57">
        <v>44.71</v>
      </c>
      <c r="D57">
        <v>43.34</v>
      </c>
      <c r="E57">
        <v>43.29</v>
      </c>
      <c r="F57">
        <v>1</v>
      </c>
    </row>
    <row r="58" spans="1:6" x14ac:dyDescent="0.25">
      <c r="A58" t="s">
        <v>139</v>
      </c>
      <c r="B58" s="1">
        <v>45630</v>
      </c>
      <c r="C58">
        <v>45.15</v>
      </c>
      <c r="D58">
        <v>43.53</v>
      </c>
      <c r="E58">
        <v>43.37</v>
      </c>
      <c r="F58">
        <v>1</v>
      </c>
    </row>
    <row r="59" spans="1:6" x14ac:dyDescent="0.25">
      <c r="A59" t="s">
        <v>139</v>
      </c>
      <c r="B59" s="1">
        <v>45631</v>
      </c>
      <c r="C59">
        <v>45.6</v>
      </c>
      <c r="D59">
        <v>43.72</v>
      </c>
      <c r="E59">
        <v>43.45</v>
      </c>
      <c r="F59">
        <v>1</v>
      </c>
    </row>
    <row r="60" spans="1:6" x14ac:dyDescent="0.25">
      <c r="A60" t="s">
        <v>139</v>
      </c>
      <c r="B60" s="1">
        <v>45632</v>
      </c>
      <c r="C60">
        <v>45.99</v>
      </c>
      <c r="D60">
        <v>43.92</v>
      </c>
      <c r="E60">
        <v>43.53</v>
      </c>
      <c r="F60">
        <v>1</v>
      </c>
    </row>
    <row r="61" spans="1:6" x14ac:dyDescent="0.25">
      <c r="A61" t="s">
        <v>60</v>
      </c>
      <c r="B61" s="1">
        <v>45604</v>
      </c>
      <c r="C61">
        <v>35.46</v>
      </c>
      <c r="D61">
        <v>35.61</v>
      </c>
      <c r="E61">
        <v>33.61</v>
      </c>
      <c r="F61">
        <v>0</v>
      </c>
    </row>
    <row r="62" spans="1:6" x14ac:dyDescent="0.25">
      <c r="A62" t="s">
        <v>60</v>
      </c>
      <c r="B62" s="1">
        <v>45607</v>
      </c>
      <c r="C62">
        <v>35.409999999999997</v>
      </c>
      <c r="D62">
        <v>35.6</v>
      </c>
      <c r="E62">
        <v>33.619999999999997</v>
      </c>
      <c r="F62">
        <v>0</v>
      </c>
    </row>
    <row r="63" spans="1:6" x14ac:dyDescent="0.25">
      <c r="A63" t="s">
        <v>60</v>
      </c>
      <c r="B63" s="1">
        <v>45608</v>
      </c>
      <c r="C63">
        <v>35.33</v>
      </c>
      <c r="D63">
        <v>35.590000000000003</v>
      </c>
      <c r="E63">
        <v>33.630000000000003</v>
      </c>
      <c r="F63">
        <v>0</v>
      </c>
    </row>
    <row r="64" spans="1:6" x14ac:dyDescent="0.25">
      <c r="A64" t="s">
        <v>60</v>
      </c>
      <c r="B64" s="1">
        <v>45609</v>
      </c>
      <c r="C64">
        <v>35.229999999999997</v>
      </c>
      <c r="D64">
        <v>35.58</v>
      </c>
      <c r="E64">
        <v>33.630000000000003</v>
      </c>
      <c r="F64">
        <v>0</v>
      </c>
    </row>
    <row r="65" spans="1:6" x14ac:dyDescent="0.25">
      <c r="A65" t="s">
        <v>60</v>
      </c>
      <c r="B65" s="1">
        <v>45610</v>
      </c>
      <c r="C65">
        <v>35.08</v>
      </c>
      <c r="D65">
        <v>35.549999999999997</v>
      </c>
      <c r="E65">
        <v>33.630000000000003</v>
      </c>
      <c r="F65">
        <v>0</v>
      </c>
    </row>
    <row r="66" spans="1:6" x14ac:dyDescent="0.25">
      <c r="A66" t="s">
        <v>60</v>
      </c>
      <c r="B66" s="1">
        <v>45611</v>
      </c>
      <c r="C66">
        <v>34.92</v>
      </c>
      <c r="D66">
        <v>35.5</v>
      </c>
      <c r="E66">
        <v>33.619999999999997</v>
      </c>
      <c r="F66">
        <v>0</v>
      </c>
    </row>
    <row r="67" spans="1:6" x14ac:dyDescent="0.25">
      <c r="A67" t="s">
        <v>60</v>
      </c>
      <c r="B67" s="1">
        <v>45614</v>
      </c>
      <c r="C67">
        <v>34.81</v>
      </c>
      <c r="D67">
        <v>35.46</v>
      </c>
      <c r="E67">
        <v>33.6</v>
      </c>
      <c r="F67">
        <v>0</v>
      </c>
    </row>
    <row r="68" spans="1:6" x14ac:dyDescent="0.25">
      <c r="A68" t="s">
        <v>60</v>
      </c>
      <c r="B68" s="1">
        <v>45615</v>
      </c>
      <c r="C68">
        <v>34.729999999999997</v>
      </c>
      <c r="D68">
        <v>35.42</v>
      </c>
      <c r="E68">
        <v>33.6</v>
      </c>
      <c r="F68">
        <v>0</v>
      </c>
    </row>
    <row r="69" spans="1:6" x14ac:dyDescent="0.25">
      <c r="A69" t="s">
        <v>60</v>
      </c>
      <c r="B69" s="1">
        <v>45616</v>
      </c>
      <c r="C69">
        <v>34.68</v>
      </c>
      <c r="D69">
        <v>35.4</v>
      </c>
      <c r="E69">
        <v>33.6</v>
      </c>
      <c r="F69">
        <v>0</v>
      </c>
    </row>
    <row r="70" spans="1:6" x14ac:dyDescent="0.25">
      <c r="A70" t="s">
        <v>60</v>
      </c>
      <c r="B70" s="1">
        <v>45617</v>
      </c>
      <c r="C70">
        <v>34.69</v>
      </c>
      <c r="D70">
        <v>35.4</v>
      </c>
      <c r="E70">
        <v>33.619999999999997</v>
      </c>
      <c r="F70">
        <v>0</v>
      </c>
    </row>
    <row r="71" spans="1:6" x14ac:dyDescent="0.25">
      <c r="A71" t="s">
        <v>60</v>
      </c>
      <c r="B71" s="1">
        <v>45618</v>
      </c>
      <c r="C71">
        <v>34.700000000000003</v>
      </c>
      <c r="D71">
        <v>35.409999999999997</v>
      </c>
      <c r="E71">
        <v>33.64</v>
      </c>
      <c r="F71">
        <v>0</v>
      </c>
    </row>
    <row r="72" spans="1:6" x14ac:dyDescent="0.25">
      <c r="A72" t="s">
        <v>60</v>
      </c>
      <c r="B72" s="1">
        <v>45621</v>
      </c>
      <c r="C72">
        <v>34.72</v>
      </c>
      <c r="D72">
        <v>35.42</v>
      </c>
      <c r="E72">
        <v>33.659999999999997</v>
      </c>
      <c r="F72">
        <v>0</v>
      </c>
    </row>
    <row r="73" spans="1:6" x14ac:dyDescent="0.25">
      <c r="A73" t="s">
        <v>60</v>
      </c>
      <c r="B73" s="1">
        <v>45622</v>
      </c>
      <c r="C73">
        <v>34.74</v>
      </c>
      <c r="D73">
        <v>35.42</v>
      </c>
      <c r="E73">
        <v>33.69</v>
      </c>
      <c r="F73">
        <v>0</v>
      </c>
    </row>
    <row r="74" spans="1:6" x14ac:dyDescent="0.25">
      <c r="A74" t="s">
        <v>60</v>
      </c>
      <c r="B74" s="1">
        <v>45623</v>
      </c>
      <c r="C74">
        <v>34.76</v>
      </c>
      <c r="D74">
        <v>35.409999999999997</v>
      </c>
      <c r="E74">
        <v>33.700000000000003</v>
      </c>
      <c r="F74">
        <v>0</v>
      </c>
    </row>
    <row r="75" spans="1:6" x14ac:dyDescent="0.25">
      <c r="A75" t="s">
        <v>60</v>
      </c>
      <c r="B75" s="1">
        <v>45624</v>
      </c>
      <c r="C75">
        <v>34.75</v>
      </c>
      <c r="D75">
        <v>35.4</v>
      </c>
      <c r="E75">
        <v>33.72</v>
      </c>
      <c r="F75">
        <v>0</v>
      </c>
    </row>
    <row r="76" spans="1:6" x14ac:dyDescent="0.25">
      <c r="A76" t="s">
        <v>60</v>
      </c>
      <c r="B76" s="1">
        <v>45625</v>
      </c>
      <c r="C76">
        <v>34.76</v>
      </c>
      <c r="D76">
        <v>35.4</v>
      </c>
      <c r="E76">
        <v>33.74</v>
      </c>
      <c r="F76">
        <v>0</v>
      </c>
    </row>
    <row r="77" spans="1:6" x14ac:dyDescent="0.25">
      <c r="A77" t="s">
        <v>60</v>
      </c>
      <c r="B77" s="1">
        <v>45628</v>
      </c>
      <c r="C77">
        <v>34.76</v>
      </c>
      <c r="D77">
        <v>35.39</v>
      </c>
      <c r="E77">
        <v>33.76</v>
      </c>
      <c r="F77">
        <v>0</v>
      </c>
    </row>
    <row r="78" spans="1:6" x14ac:dyDescent="0.25">
      <c r="A78" t="s">
        <v>60</v>
      </c>
      <c r="B78" s="1">
        <v>45629</v>
      </c>
      <c r="C78">
        <v>34.81</v>
      </c>
      <c r="D78">
        <v>35.39</v>
      </c>
      <c r="E78">
        <v>33.78</v>
      </c>
      <c r="F78">
        <v>0</v>
      </c>
    </row>
    <row r="79" spans="1:6" x14ac:dyDescent="0.25">
      <c r="A79" t="s">
        <v>60</v>
      </c>
      <c r="B79" s="1">
        <v>45630</v>
      </c>
      <c r="C79">
        <v>34.78</v>
      </c>
      <c r="D79">
        <v>35.380000000000003</v>
      </c>
      <c r="E79">
        <v>33.799999999999997</v>
      </c>
      <c r="F79">
        <v>0</v>
      </c>
    </row>
    <row r="80" spans="1:6" x14ac:dyDescent="0.25">
      <c r="A80" t="s">
        <v>60</v>
      </c>
      <c r="B80" s="1">
        <v>45631</v>
      </c>
      <c r="C80">
        <v>34.81</v>
      </c>
      <c r="D80">
        <v>35.380000000000003</v>
      </c>
      <c r="E80">
        <v>33.82</v>
      </c>
      <c r="F80">
        <v>0</v>
      </c>
    </row>
    <row r="81" spans="1:6" x14ac:dyDescent="0.25">
      <c r="A81" t="s">
        <v>60</v>
      </c>
      <c r="B81" s="1">
        <v>45632</v>
      </c>
      <c r="C81">
        <v>34.880000000000003</v>
      </c>
      <c r="D81">
        <v>35.36</v>
      </c>
      <c r="E81">
        <v>33.840000000000003</v>
      </c>
      <c r="F81">
        <v>0</v>
      </c>
    </row>
    <row r="82" spans="1:6" x14ac:dyDescent="0.25">
      <c r="A82" t="s">
        <v>48</v>
      </c>
      <c r="B82" s="1">
        <v>45604</v>
      </c>
      <c r="C82">
        <v>134.24</v>
      </c>
      <c r="D82">
        <v>133.56</v>
      </c>
      <c r="E82">
        <v>124.89</v>
      </c>
      <c r="F82">
        <v>1</v>
      </c>
    </row>
    <row r="83" spans="1:6" x14ac:dyDescent="0.25">
      <c r="A83" t="s">
        <v>48</v>
      </c>
      <c r="B83" s="1">
        <v>45607</v>
      </c>
      <c r="C83">
        <v>134.28</v>
      </c>
      <c r="D83">
        <v>133.65</v>
      </c>
      <c r="E83">
        <v>125.15</v>
      </c>
      <c r="F83">
        <v>1</v>
      </c>
    </row>
    <row r="84" spans="1:6" x14ac:dyDescent="0.25">
      <c r="A84" t="s">
        <v>48</v>
      </c>
      <c r="B84" s="1">
        <v>45608</v>
      </c>
      <c r="C84">
        <v>134.27000000000001</v>
      </c>
      <c r="D84">
        <v>133.69</v>
      </c>
      <c r="E84">
        <v>125.42</v>
      </c>
      <c r="F84">
        <v>1</v>
      </c>
    </row>
    <row r="85" spans="1:6" x14ac:dyDescent="0.25">
      <c r="A85" t="s">
        <v>48</v>
      </c>
      <c r="B85" s="1">
        <v>45609</v>
      </c>
      <c r="C85">
        <v>134.34</v>
      </c>
      <c r="D85">
        <v>133.78</v>
      </c>
      <c r="E85">
        <v>125.68</v>
      </c>
      <c r="F85">
        <v>1</v>
      </c>
    </row>
    <row r="86" spans="1:6" x14ac:dyDescent="0.25">
      <c r="A86" t="s">
        <v>48</v>
      </c>
      <c r="B86" s="1">
        <v>45610</v>
      </c>
      <c r="C86">
        <v>134.29</v>
      </c>
      <c r="D86">
        <v>133.88999999999999</v>
      </c>
      <c r="E86">
        <v>125.93</v>
      </c>
      <c r="F86">
        <v>1</v>
      </c>
    </row>
    <row r="87" spans="1:6" x14ac:dyDescent="0.25">
      <c r="A87" t="s">
        <v>48</v>
      </c>
      <c r="B87" s="1">
        <v>45611</v>
      </c>
      <c r="C87">
        <v>134.13999999999999</v>
      </c>
      <c r="D87">
        <v>133.93</v>
      </c>
      <c r="E87">
        <v>126.16</v>
      </c>
      <c r="F87">
        <v>1</v>
      </c>
    </row>
    <row r="88" spans="1:6" x14ac:dyDescent="0.25">
      <c r="A88" t="s">
        <v>48</v>
      </c>
      <c r="B88" s="1">
        <v>45614</v>
      </c>
      <c r="C88">
        <v>134.07</v>
      </c>
      <c r="D88">
        <v>133.97999999999999</v>
      </c>
      <c r="E88">
        <v>126.39</v>
      </c>
      <c r="F88">
        <v>1</v>
      </c>
    </row>
    <row r="89" spans="1:6" x14ac:dyDescent="0.25">
      <c r="A89" t="s">
        <v>48</v>
      </c>
      <c r="B89" s="1">
        <v>45615</v>
      </c>
      <c r="C89">
        <v>133.91</v>
      </c>
      <c r="D89">
        <v>133.97999999999999</v>
      </c>
      <c r="E89">
        <v>126.61</v>
      </c>
      <c r="F89">
        <v>0</v>
      </c>
    </row>
    <row r="90" spans="1:6" x14ac:dyDescent="0.25">
      <c r="A90" t="s">
        <v>48</v>
      </c>
      <c r="B90" s="1">
        <v>45616</v>
      </c>
      <c r="C90">
        <v>133.82</v>
      </c>
      <c r="D90">
        <v>134.01</v>
      </c>
      <c r="E90">
        <v>126.84</v>
      </c>
      <c r="F90">
        <v>0</v>
      </c>
    </row>
    <row r="91" spans="1:6" x14ac:dyDescent="0.25">
      <c r="A91" t="s">
        <v>48</v>
      </c>
      <c r="B91" s="1">
        <v>45617</v>
      </c>
      <c r="C91">
        <v>133.76</v>
      </c>
      <c r="D91">
        <v>134.03</v>
      </c>
      <c r="E91">
        <v>127.08</v>
      </c>
      <c r="F91">
        <v>0</v>
      </c>
    </row>
    <row r="92" spans="1:6" x14ac:dyDescent="0.25">
      <c r="A92" t="s">
        <v>48</v>
      </c>
      <c r="B92" s="1">
        <v>45618</v>
      </c>
      <c r="C92">
        <v>133.75</v>
      </c>
      <c r="D92">
        <v>134.05000000000001</v>
      </c>
      <c r="E92">
        <v>127.35</v>
      </c>
      <c r="F92">
        <v>0</v>
      </c>
    </row>
    <row r="93" spans="1:6" x14ac:dyDescent="0.25">
      <c r="A93" t="s">
        <v>48</v>
      </c>
      <c r="B93" s="1">
        <v>45621</v>
      </c>
      <c r="C93">
        <v>133.69999999999999</v>
      </c>
      <c r="D93">
        <v>134.1</v>
      </c>
      <c r="E93">
        <v>127.6</v>
      </c>
      <c r="F93">
        <v>0</v>
      </c>
    </row>
    <row r="94" spans="1:6" x14ac:dyDescent="0.25">
      <c r="A94" t="s">
        <v>48</v>
      </c>
      <c r="B94" s="1">
        <v>45622</v>
      </c>
      <c r="C94">
        <v>133.69</v>
      </c>
      <c r="D94">
        <v>134.15</v>
      </c>
      <c r="E94">
        <v>127.85</v>
      </c>
      <c r="F94">
        <v>0</v>
      </c>
    </row>
    <row r="95" spans="1:6" x14ac:dyDescent="0.25">
      <c r="A95" t="s">
        <v>48</v>
      </c>
      <c r="B95" s="1">
        <v>45623</v>
      </c>
      <c r="C95">
        <v>133.84</v>
      </c>
      <c r="D95">
        <v>134.22999999999999</v>
      </c>
      <c r="E95">
        <v>128.09</v>
      </c>
      <c r="F95">
        <v>0</v>
      </c>
    </row>
    <row r="96" spans="1:6" x14ac:dyDescent="0.25">
      <c r="A96" t="s">
        <v>48</v>
      </c>
      <c r="B96" s="1">
        <v>45624</v>
      </c>
      <c r="C96">
        <v>134.01</v>
      </c>
      <c r="D96">
        <v>134.32</v>
      </c>
      <c r="E96">
        <v>128.31</v>
      </c>
      <c r="F96">
        <v>0</v>
      </c>
    </row>
    <row r="97" spans="1:6" x14ac:dyDescent="0.25">
      <c r="A97" t="s">
        <v>48</v>
      </c>
      <c r="B97" s="1">
        <v>45625</v>
      </c>
      <c r="C97">
        <v>134.5</v>
      </c>
      <c r="D97">
        <v>134.5</v>
      </c>
      <c r="E97">
        <v>128.56</v>
      </c>
      <c r="F97">
        <v>1</v>
      </c>
    </row>
    <row r="98" spans="1:6" x14ac:dyDescent="0.25">
      <c r="A98" t="s">
        <v>48</v>
      </c>
      <c r="B98" s="1">
        <v>45628</v>
      </c>
      <c r="C98">
        <v>135.01</v>
      </c>
      <c r="D98">
        <v>134.68</v>
      </c>
      <c r="E98">
        <v>128.78</v>
      </c>
      <c r="F98">
        <v>1</v>
      </c>
    </row>
    <row r="99" spans="1:6" x14ac:dyDescent="0.25">
      <c r="A99" t="s">
        <v>48</v>
      </c>
      <c r="B99" s="1">
        <v>45629</v>
      </c>
      <c r="C99">
        <v>135.68</v>
      </c>
      <c r="D99">
        <v>134.91</v>
      </c>
      <c r="E99">
        <v>129.02000000000001</v>
      </c>
      <c r="F99">
        <v>1</v>
      </c>
    </row>
    <row r="100" spans="1:6" x14ac:dyDescent="0.25">
      <c r="A100" t="s">
        <v>48</v>
      </c>
      <c r="B100" s="1">
        <v>45630</v>
      </c>
      <c r="C100">
        <v>136.16999999999999</v>
      </c>
      <c r="D100">
        <v>135.1</v>
      </c>
      <c r="E100">
        <v>129.25</v>
      </c>
      <c r="F100">
        <v>1</v>
      </c>
    </row>
    <row r="101" spans="1:6" x14ac:dyDescent="0.25">
      <c r="A101" t="s">
        <v>48</v>
      </c>
      <c r="B101" s="1">
        <v>45631</v>
      </c>
      <c r="C101">
        <v>136.88999999999999</v>
      </c>
      <c r="D101">
        <v>135.4</v>
      </c>
      <c r="E101">
        <v>129.49</v>
      </c>
      <c r="F101">
        <v>1</v>
      </c>
    </row>
    <row r="102" spans="1:6" x14ac:dyDescent="0.25">
      <c r="A102" t="s">
        <v>48</v>
      </c>
      <c r="B102" s="1">
        <v>45632</v>
      </c>
      <c r="C102">
        <v>137.62</v>
      </c>
      <c r="D102">
        <v>135.72999999999999</v>
      </c>
      <c r="E102">
        <v>129.74</v>
      </c>
      <c r="F102">
        <v>1</v>
      </c>
    </row>
    <row r="103" spans="1:6" x14ac:dyDescent="0.25">
      <c r="A103" t="s">
        <v>107</v>
      </c>
      <c r="B103" s="1">
        <v>45604</v>
      </c>
      <c r="C103">
        <v>70.95</v>
      </c>
      <c r="D103">
        <v>72.84</v>
      </c>
      <c r="E103">
        <v>71.95</v>
      </c>
      <c r="F103">
        <v>0</v>
      </c>
    </row>
    <row r="104" spans="1:6" x14ac:dyDescent="0.25">
      <c r="A104" t="s">
        <v>107</v>
      </c>
      <c r="B104" s="1">
        <v>45607</v>
      </c>
      <c r="C104">
        <v>70.81</v>
      </c>
      <c r="D104">
        <v>72.72</v>
      </c>
      <c r="E104">
        <v>71.930000000000007</v>
      </c>
      <c r="F104">
        <v>0</v>
      </c>
    </row>
    <row r="105" spans="1:6" x14ac:dyDescent="0.25">
      <c r="A105" t="s">
        <v>107</v>
      </c>
      <c r="B105" s="1">
        <v>45608</v>
      </c>
      <c r="C105">
        <v>70.67</v>
      </c>
      <c r="D105">
        <v>72.599999999999994</v>
      </c>
      <c r="E105">
        <v>71.91</v>
      </c>
      <c r="F105">
        <v>0</v>
      </c>
    </row>
    <row r="106" spans="1:6" x14ac:dyDescent="0.25">
      <c r="A106" t="s">
        <v>107</v>
      </c>
      <c r="B106" s="1">
        <v>45609</v>
      </c>
      <c r="C106">
        <v>70.540000000000006</v>
      </c>
      <c r="D106">
        <v>72.47</v>
      </c>
      <c r="E106">
        <v>71.89</v>
      </c>
      <c r="F106">
        <v>0</v>
      </c>
    </row>
    <row r="107" spans="1:6" x14ac:dyDescent="0.25">
      <c r="A107" t="s">
        <v>107</v>
      </c>
      <c r="B107" s="1">
        <v>45610</v>
      </c>
      <c r="C107">
        <v>70.42</v>
      </c>
      <c r="D107">
        <v>72.33</v>
      </c>
      <c r="E107">
        <v>71.87</v>
      </c>
      <c r="F107">
        <v>0</v>
      </c>
    </row>
    <row r="108" spans="1:6" x14ac:dyDescent="0.25">
      <c r="A108" t="s">
        <v>107</v>
      </c>
      <c r="B108" s="1">
        <v>45611</v>
      </c>
      <c r="C108">
        <v>70.260000000000005</v>
      </c>
      <c r="D108">
        <v>72.17</v>
      </c>
      <c r="E108">
        <v>71.849999999999994</v>
      </c>
      <c r="F108">
        <v>0</v>
      </c>
    </row>
    <row r="109" spans="1:6" x14ac:dyDescent="0.25">
      <c r="A109" t="s">
        <v>107</v>
      </c>
      <c r="B109" s="1">
        <v>45614</v>
      </c>
      <c r="C109">
        <v>70.13</v>
      </c>
      <c r="D109">
        <v>72.010000000000005</v>
      </c>
      <c r="E109">
        <v>71.83</v>
      </c>
      <c r="F109">
        <v>0</v>
      </c>
    </row>
    <row r="110" spans="1:6" x14ac:dyDescent="0.25">
      <c r="A110" t="s">
        <v>107</v>
      </c>
      <c r="B110" s="1">
        <v>45615</v>
      </c>
      <c r="C110">
        <v>69.959999999999994</v>
      </c>
      <c r="D110">
        <v>71.84</v>
      </c>
      <c r="E110">
        <v>71.819999999999993</v>
      </c>
      <c r="F110">
        <v>0</v>
      </c>
    </row>
    <row r="111" spans="1:6" x14ac:dyDescent="0.25">
      <c r="A111" t="s">
        <v>107</v>
      </c>
      <c r="B111" s="1">
        <v>45616</v>
      </c>
      <c r="C111">
        <v>69.790000000000006</v>
      </c>
      <c r="D111">
        <v>71.67</v>
      </c>
      <c r="E111">
        <v>71.81</v>
      </c>
      <c r="F111">
        <v>0</v>
      </c>
    </row>
    <row r="112" spans="1:6" x14ac:dyDescent="0.25">
      <c r="A112" t="s">
        <v>107</v>
      </c>
      <c r="B112" s="1">
        <v>45617</v>
      </c>
      <c r="C112">
        <v>69.650000000000006</v>
      </c>
      <c r="D112">
        <v>71.510000000000005</v>
      </c>
      <c r="E112">
        <v>71.81</v>
      </c>
      <c r="F112">
        <v>0</v>
      </c>
    </row>
    <row r="113" spans="1:6" x14ac:dyDescent="0.25">
      <c r="A113" t="s">
        <v>107</v>
      </c>
      <c r="B113" s="1">
        <v>45618</v>
      </c>
      <c r="C113">
        <v>69.569999999999993</v>
      </c>
      <c r="D113">
        <v>71.41</v>
      </c>
      <c r="E113">
        <v>71.81</v>
      </c>
      <c r="F113">
        <v>0</v>
      </c>
    </row>
    <row r="114" spans="1:6" x14ac:dyDescent="0.25">
      <c r="A114" t="s">
        <v>107</v>
      </c>
      <c r="B114" s="1">
        <v>45621</v>
      </c>
      <c r="C114">
        <v>69.5</v>
      </c>
      <c r="D114">
        <v>71.34</v>
      </c>
      <c r="E114">
        <v>71.819999999999993</v>
      </c>
      <c r="F114">
        <v>0</v>
      </c>
    </row>
    <row r="115" spans="1:6" x14ac:dyDescent="0.25">
      <c r="A115" t="s">
        <v>107</v>
      </c>
      <c r="B115" s="1">
        <v>45622</v>
      </c>
      <c r="C115">
        <v>69.44</v>
      </c>
      <c r="D115">
        <v>71.28</v>
      </c>
      <c r="E115">
        <v>71.83</v>
      </c>
      <c r="F115">
        <v>0</v>
      </c>
    </row>
    <row r="116" spans="1:6" x14ac:dyDescent="0.25">
      <c r="A116" t="s">
        <v>107</v>
      </c>
      <c r="B116" s="1">
        <v>45623</v>
      </c>
      <c r="C116">
        <v>69.38</v>
      </c>
      <c r="D116">
        <v>71.2</v>
      </c>
      <c r="E116">
        <v>71.84</v>
      </c>
      <c r="F116">
        <v>0</v>
      </c>
    </row>
    <row r="117" spans="1:6" x14ac:dyDescent="0.25">
      <c r="A117" t="s">
        <v>107</v>
      </c>
      <c r="B117" s="1">
        <v>45624</v>
      </c>
      <c r="C117">
        <v>69.319999999999993</v>
      </c>
      <c r="D117">
        <v>71.12</v>
      </c>
      <c r="E117">
        <v>71.86</v>
      </c>
      <c r="F117">
        <v>0</v>
      </c>
    </row>
    <row r="118" spans="1:6" x14ac:dyDescent="0.25">
      <c r="A118" t="s">
        <v>107</v>
      </c>
      <c r="B118" s="1">
        <v>45625</v>
      </c>
      <c r="C118">
        <v>69.290000000000006</v>
      </c>
      <c r="D118">
        <v>71.05</v>
      </c>
      <c r="E118">
        <v>71.87</v>
      </c>
      <c r="F118">
        <v>0</v>
      </c>
    </row>
    <row r="119" spans="1:6" x14ac:dyDescent="0.25">
      <c r="A119" t="s">
        <v>107</v>
      </c>
      <c r="B119" s="1">
        <v>45628</v>
      </c>
      <c r="C119">
        <v>69.25</v>
      </c>
      <c r="D119">
        <v>70.98</v>
      </c>
      <c r="E119">
        <v>71.89</v>
      </c>
      <c r="F119">
        <v>0</v>
      </c>
    </row>
    <row r="120" spans="1:6" x14ac:dyDescent="0.25">
      <c r="A120" t="s">
        <v>107</v>
      </c>
      <c r="B120" s="1">
        <v>45629</v>
      </c>
      <c r="C120">
        <v>69.209999999999994</v>
      </c>
      <c r="D120">
        <v>70.88</v>
      </c>
      <c r="E120">
        <v>71.89</v>
      </c>
      <c r="F120">
        <v>0</v>
      </c>
    </row>
    <row r="121" spans="1:6" x14ac:dyDescent="0.25">
      <c r="A121" t="s">
        <v>107</v>
      </c>
      <c r="B121" s="1">
        <v>45630</v>
      </c>
      <c r="C121">
        <v>69.13</v>
      </c>
      <c r="D121">
        <v>70.77</v>
      </c>
      <c r="E121">
        <v>71.900000000000006</v>
      </c>
      <c r="F121">
        <v>0</v>
      </c>
    </row>
    <row r="122" spans="1:6" x14ac:dyDescent="0.25">
      <c r="A122" t="s">
        <v>107</v>
      </c>
      <c r="B122" s="1">
        <v>45631</v>
      </c>
      <c r="C122">
        <v>69.069999999999993</v>
      </c>
      <c r="D122">
        <v>70.67</v>
      </c>
      <c r="E122">
        <v>71.89</v>
      </c>
      <c r="F122">
        <v>0</v>
      </c>
    </row>
    <row r="123" spans="1:6" x14ac:dyDescent="0.25">
      <c r="A123" t="s">
        <v>107</v>
      </c>
      <c r="B123" s="1">
        <v>45632</v>
      </c>
      <c r="C123">
        <v>69.03</v>
      </c>
      <c r="D123">
        <v>70.58</v>
      </c>
      <c r="E123">
        <v>71.89</v>
      </c>
      <c r="F123">
        <v>0</v>
      </c>
    </row>
    <row r="124" spans="1:6" x14ac:dyDescent="0.25">
      <c r="A124" t="s">
        <v>115</v>
      </c>
      <c r="B124" s="1">
        <v>45604</v>
      </c>
      <c r="C124">
        <v>33.42</v>
      </c>
      <c r="D124">
        <v>34.33</v>
      </c>
      <c r="E124">
        <v>33.54</v>
      </c>
      <c r="F124">
        <v>0</v>
      </c>
    </row>
    <row r="125" spans="1:6" x14ac:dyDescent="0.25">
      <c r="A125" t="s">
        <v>115</v>
      </c>
      <c r="B125" s="1">
        <v>45607</v>
      </c>
      <c r="C125">
        <v>33.28</v>
      </c>
      <c r="D125">
        <v>34.299999999999997</v>
      </c>
      <c r="E125">
        <v>33.56</v>
      </c>
      <c r="F125">
        <v>0</v>
      </c>
    </row>
    <row r="126" spans="1:6" x14ac:dyDescent="0.25">
      <c r="A126" t="s">
        <v>115</v>
      </c>
      <c r="B126" s="1">
        <v>45608</v>
      </c>
      <c r="C126">
        <v>33.130000000000003</v>
      </c>
      <c r="D126">
        <v>34.25</v>
      </c>
      <c r="E126">
        <v>33.56</v>
      </c>
      <c r="F126">
        <v>0</v>
      </c>
    </row>
    <row r="127" spans="1:6" x14ac:dyDescent="0.25">
      <c r="A127" t="s">
        <v>115</v>
      </c>
      <c r="B127" s="1">
        <v>45609</v>
      </c>
      <c r="C127">
        <v>32.96</v>
      </c>
      <c r="D127">
        <v>34.21</v>
      </c>
      <c r="E127">
        <v>33.57</v>
      </c>
      <c r="F127">
        <v>0</v>
      </c>
    </row>
    <row r="128" spans="1:6" x14ac:dyDescent="0.25">
      <c r="A128" t="s">
        <v>115</v>
      </c>
      <c r="B128" s="1">
        <v>45610</v>
      </c>
      <c r="C128">
        <v>32.75</v>
      </c>
      <c r="D128">
        <v>34.159999999999997</v>
      </c>
      <c r="E128">
        <v>33.57</v>
      </c>
      <c r="F128">
        <v>0</v>
      </c>
    </row>
    <row r="129" spans="1:6" x14ac:dyDescent="0.25">
      <c r="A129" t="s">
        <v>115</v>
      </c>
      <c r="B129" s="1">
        <v>45611</v>
      </c>
      <c r="C129">
        <v>32.520000000000003</v>
      </c>
      <c r="D129">
        <v>34.1</v>
      </c>
      <c r="E129">
        <v>33.56</v>
      </c>
      <c r="F129">
        <v>0</v>
      </c>
    </row>
    <row r="130" spans="1:6" x14ac:dyDescent="0.25">
      <c r="A130" t="s">
        <v>115</v>
      </c>
      <c r="B130" s="1">
        <v>45614</v>
      </c>
      <c r="C130">
        <v>32.340000000000003</v>
      </c>
      <c r="D130">
        <v>34.04</v>
      </c>
      <c r="E130">
        <v>33.56</v>
      </c>
      <c r="F130">
        <v>0</v>
      </c>
    </row>
    <row r="131" spans="1:6" x14ac:dyDescent="0.25">
      <c r="A131" t="s">
        <v>115</v>
      </c>
      <c r="B131" s="1">
        <v>45615</v>
      </c>
      <c r="C131">
        <v>32.19</v>
      </c>
      <c r="D131">
        <v>33.97</v>
      </c>
      <c r="E131">
        <v>33.56</v>
      </c>
      <c r="F131">
        <v>0</v>
      </c>
    </row>
    <row r="132" spans="1:6" x14ac:dyDescent="0.25">
      <c r="A132" t="s">
        <v>115</v>
      </c>
      <c r="B132" s="1">
        <v>45616</v>
      </c>
      <c r="C132">
        <v>32.07</v>
      </c>
      <c r="D132">
        <v>33.909999999999997</v>
      </c>
      <c r="E132">
        <v>33.57</v>
      </c>
      <c r="F132">
        <v>0</v>
      </c>
    </row>
    <row r="133" spans="1:6" x14ac:dyDescent="0.25">
      <c r="A133" t="s">
        <v>115</v>
      </c>
      <c r="B133" s="1">
        <v>45617</v>
      </c>
      <c r="C133">
        <v>32</v>
      </c>
      <c r="D133">
        <v>33.85</v>
      </c>
      <c r="E133">
        <v>33.590000000000003</v>
      </c>
      <c r="F133">
        <v>0</v>
      </c>
    </row>
    <row r="134" spans="1:6" x14ac:dyDescent="0.25">
      <c r="A134" t="s">
        <v>115</v>
      </c>
      <c r="B134" s="1">
        <v>45618</v>
      </c>
      <c r="C134">
        <v>31.94</v>
      </c>
      <c r="D134">
        <v>33.78</v>
      </c>
      <c r="E134">
        <v>33.61</v>
      </c>
      <c r="F134">
        <v>0</v>
      </c>
    </row>
    <row r="135" spans="1:6" x14ac:dyDescent="0.25">
      <c r="A135" t="s">
        <v>115</v>
      </c>
      <c r="B135" s="1">
        <v>45621</v>
      </c>
      <c r="C135">
        <v>31.88</v>
      </c>
      <c r="D135">
        <v>33.71</v>
      </c>
      <c r="E135">
        <v>33.619999999999997</v>
      </c>
      <c r="F135">
        <v>0</v>
      </c>
    </row>
    <row r="136" spans="1:6" x14ac:dyDescent="0.25">
      <c r="A136" t="s">
        <v>115</v>
      </c>
      <c r="B136" s="1">
        <v>45622</v>
      </c>
      <c r="C136">
        <v>31.81</v>
      </c>
      <c r="D136">
        <v>33.630000000000003</v>
      </c>
      <c r="E136">
        <v>33.65</v>
      </c>
      <c r="F136">
        <v>0</v>
      </c>
    </row>
    <row r="137" spans="1:6" x14ac:dyDescent="0.25">
      <c r="A137" t="s">
        <v>115</v>
      </c>
      <c r="B137" s="1">
        <v>45623</v>
      </c>
      <c r="C137">
        <v>31.75</v>
      </c>
      <c r="D137">
        <v>33.549999999999997</v>
      </c>
      <c r="E137">
        <v>33.659999999999997</v>
      </c>
      <c r="F137">
        <v>0</v>
      </c>
    </row>
    <row r="138" spans="1:6" x14ac:dyDescent="0.25">
      <c r="A138" t="s">
        <v>115</v>
      </c>
      <c r="B138" s="1">
        <v>45624</v>
      </c>
      <c r="C138">
        <v>31.69</v>
      </c>
      <c r="D138">
        <v>33.47</v>
      </c>
      <c r="E138">
        <v>33.68</v>
      </c>
      <c r="F138">
        <v>0</v>
      </c>
    </row>
    <row r="139" spans="1:6" x14ac:dyDescent="0.25">
      <c r="A139" t="s">
        <v>115</v>
      </c>
      <c r="B139" s="1">
        <v>45625</v>
      </c>
      <c r="C139">
        <v>31.66</v>
      </c>
      <c r="D139">
        <v>33.39</v>
      </c>
      <c r="E139">
        <v>33.69</v>
      </c>
      <c r="F139">
        <v>0</v>
      </c>
    </row>
    <row r="140" spans="1:6" x14ac:dyDescent="0.25">
      <c r="A140" t="s">
        <v>115</v>
      </c>
      <c r="B140" s="1">
        <v>45628</v>
      </c>
      <c r="C140">
        <v>31.67</v>
      </c>
      <c r="D140">
        <v>33.32</v>
      </c>
      <c r="E140">
        <v>33.700000000000003</v>
      </c>
      <c r="F140">
        <v>0</v>
      </c>
    </row>
    <row r="141" spans="1:6" x14ac:dyDescent="0.25">
      <c r="A141" t="s">
        <v>115</v>
      </c>
      <c r="B141" s="1">
        <v>45629</v>
      </c>
      <c r="C141">
        <v>31.62</v>
      </c>
      <c r="D141">
        <v>33.22</v>
      </c>
      <c r="E141">
        <v>33.71</v>
      </c>
      <c r="F141">
        <v>0</v>
      </c>
    </row>
    <row r="142" spans="1:6" x14ac:dyDescent="0.25">
      <c r="A142" t="s">
        <v>115</v>
      </c>
      <c r="B142" s="1">
        <v>45630</v>
      </c>
      <c r="C142">
        <v>31.47</v>
      </c>
      <c r="D142">
        <v>33.11</v>
      </c>
      <c r="E142">
        <v>33.71</v>
      </c>
      <c r="F142">
        <v>0</v>
      </c>
    </row>
    <row r="143" spans="1:6" x14ac:dyDescent="0.25">
      <c r="A143" t="s">
        <v>115</v>
      </c>
      <c r="B143" s="1">
        <v>45631</v>
      </c>
      <c r="C143">
        <v>31.38</v>
      </c>
      <c r="D143">
        <v>33.020000000000003</v>
      </c>
      <c r="E143">
        <v>33.71</v>
      </c>
      <c r="F143">
        <v>0</v>
      </c>
    </row>
    <row r="144" spans="1:6" x14ac:dyDescent="0.25">
      <c r="A144" t="s">
        <v>115</v>
      </c>
      <c r="B144" s="1">
        <v>45632</v>
      </c>
      <c r="C144">
        <v>31.35</v>
      </c>
      <c r="D144">
        <v>32.94</v>
      </c>
      <c r="E144">
        <v>33.72</v>
      </c>
      <c r="F144">
        <v>0</v>
      </c>
    </row>
    <row r="145" spans="1:6" x14ac:dyDescent="0.25">
      <c r="A145" t="s">
        <v>105</v>
      </c>
      <c r="B145" s="1">
        <v>45604</v>
      </c>
      <c r="C145">
        <v>26.75</v>
      </c>
      <c r="D145">
        <v>26.97</v>
      </c>
      <c r="E145">
        <v>24.85</v>
      </c>
      <c r="F145">
        <v>0</v>
      </c>
    </row>
    <row r="146" spans="1:6" x14ac:dyDescent="0.25">
      <c r="A146" t="s">
        <v>105</v>
      </c>
      <c r="B146" s="1">
        <v>45607</v>
      </c>
      <c r="C146">
        <v>26.68</v>
      </c>
      <c r="D146">
        <v>26.93</v>
      </c>
      <c r="E146">
        <v>24.87</v>
      </c>
      <c r="F146">
        <v>0</v>
      </c>
    </row>
    <row r="147" spans="1:6" x14ac:dyDescent="0.25">
      <c r="A147" t="s">
        <v>105</v>
      </c>
      <c r="B147" s="1">
        <v>45608</v>
      </c>
      <c r="C147">
        <v>26.61</v>
      </c>
      <c r="D147">
        <v>26.9</v>
      </c>
      <c r="E147">
        <v>24.89</v>
      </c>
      <c r="F147">
        <v>0</v>
      </c>
    </row>
    <row r="148" spans="1:6" x14ac:dyDescent="0.25">
      <c r="A148" t="s">
        <v>105</v>
      </c>
      <c r="B148" s="1">
        <v>45609</v>
      </c>
      <c r="C148">
        <v>26.55</v>
      </c>
      <c r="D148">
        <v>26.87</v>
      </c>
      <c r="E148">
        <v>24.91</v>
      </c>
      <c r="F148">
        <v>0</v>
      </c>
    </row>
    <row r="149" spans="1:6" x14ac:dyDescent="0.25">
      <c r="A149" t="s">
        <v>105</v>
      </c>
      <c r="B149" s="1">
        <v>45610</v>
      </c>
      <c r="C149">
        <v>26.48</v>
      </c>
      <c r="D149">
        <v>26.83</v>
      </c>
      <c r="E149">
        <v>24.92</v>
      </c>
      <c r="F149">
        <v>0</v>
      </c>
    </row>
    <row r="150" spans="1:6" x14ac:dyDescent="0.25">
      <c r="A150" t="s">
        <v>105</v>
      </c>
      <c r="B150" s="1">
        <v>45611</v>
      </c>
      <c r="C150">
        <v>26.36</v>
      </c>
      <c r="D150">
        <v>26.79</v>
      </c>
      <c r="E150">
        <v>24.93</v>
      </c>
      <c r="F150">
        <v>0</v>
      </c>
    </row>
    <row r="151" spans="1:6" x14ac:dyDescent="0.25">
      <c r="A151" t="s">
        <v>105</v>
      </c>
      <c r="B151" s="1">
        <v>45614</v>
      </c>
      <c r="C151">
        <v>26.24</v>
      </c>
      <c r="D151">
        <v>26.75</v>
      </c>
      <c r="E151">
        <v>24.94</v>
      </c>
      <c r="F151">
        <v>0</v>
      </c>
    </row>
    <row r="152" spans="1:6" x14ac:dyDescent="0.25">
      <c r="A152" t="s">
        <v>105</v>
      </c>
      <c r="B152" s="1">
        <v>45615</v>
      </c>
      <c r="C152">
        <v>26.13</v>
      </c>
      <c r="D152">
        <v>26.72</v>
      </c>
      <c r="E152">
        <v>24.96</v>
      </c>
      <c r="F152">
        <v>0</v>
      </c>
    </row>
    <row r="153" spans="1:6" x14ac:dyDescent="0.25">
      <c r="A153" t="s">
        <v>105</v>
      </c>
      <c r="B153" s="1">
        <v>45616</v>
      </c>
      <c r="C153">
        <v>26.01</v>
      </c>
      <c r="D153">
        <v>26.69</v>
      </c>
      <c r="E153">
        <v>24.97</v>
      </c>
      <c r="F153">
        <v>0</v>
      </c>
    </row>
    <row r="154" spans="1:6" x14ac:dyDescent="0.25">
      <c r="A154" t="s">
        <v>105</v>
      </c>
      <c r="B154" s="1">
        <v>45617</v>
      </c>
      <c r="C154">
        <v>25.9</v>
      </c>
      <c r="D154">
        <v>26.66</v>
      </c>
      <c r="E154">
        <v>24.99</v>
      </c>
      <c r="F154">
        <v>0</v>
      </c>
    </row>
    <row r="155" spans="1:6" x14ac:dyDescent="0.25">
      <c r="A155" t="s">
        <v>105</v>
      </c>
      <c r="B155" s="1">
        <v>45618</v>
      </c>
      <c r="C155">
        <v>25.8</v>
      </c>
      <c r="D155">
        <v>26.62</v>
      </c>
      <c r="E155">
        <v>25.01</v>
      </c>
      <c r="F155">
        <v>0</v>
      </c>
    </row>
    <row r="156" spans="1:6" x14ac:dyDescent="0.25">
      <c r="A156" t="s">
        <v>105</v>
      </c>
      <c r="B156" s="1">
        <v>45621</v>
      </c>
      <c r="C156">
        <v>25.7</v>
      </c>
      <c r="D156">
        <v>26.59</v>
      </c>
      <c r="E156">
        <v>25.03</v>
      </c>
      <c r="F156">
        <v>0</v>
      </c>
    </row>
    <row r="157" spans="1:6" x14ac:dyDescent="0.25">
      <c r="A157" t="s">
        <v>105</v>
      </c>
      <c r="B157" s="1">
        <v>45622</v>
      </c>
      <c r="C157">
        <v>25.58</v>
      </c>
      <c r="D157">
        <v>26.56</v>
      </c>
      <c r="E157">
        <v>25.06</v>
      </c>
      <c r="F157">
        <v>0</v>
      </c>
    </row>
    <row r="158" spans="1:6" x14ac:dyDescent="0.25">
      <c r="A158" t="s">
        <v>105</v>
      </c>
      <c r="B158" s="1">
        <v>45623</v>
      </c>
      <c r="C158">
        <v>25.48</v>
      </c>
      <c r="D158">
        <v>26.53</v>
      </c>
      <c r="E158">
        <v>25.08</v>
      </c>
      <c r="F158">
        <v>0</v>
      </c>
    </row>
    <row r="159" spans="1:6" x14ac:dyDescent="0.25">
      <c r="A159" t="s">
        <v>105</v>
      </c>
      <c r="B159" s="1">
        <v>45624</v>
      </c>
      <c r="C159">
        <v>25.4</v>
      </c>
      <c r="D159">
        <v>26.5</v>
      </c>
      <c r="E159">
        <v>25.1</v>
      </c>
      <c r="F159">
        <v>0</v>
      </c>
    </row>
    <row r="160" spans="1:6" x14ac:dyDescent="0.25">
      <c r="A160" t="s">
        <v>105</v>
      </c>
      <c r="B160" s="1">
        <v>45625</v>
      </c>
      <c r="C160">
        <v>25.34</v>
      </c>
      <c r="D160">
        <v>26.47</v>
      </c>
      <c r="E160">
        <v>25.12</v>
      </c>
      <c r="F160">
        <v>0</v>
      </c>
    </row>
    <row r="161" spans="1:6" x14ac:dyDescent="0.25">
      <c r="A161" t="s">
        <v>105</v>
      </c>
      <c r="B161" s="1">
        <v>45628</v>
      </c>
      <c r="C161">
        <v>25.31</v>
      </c>
      <c r="D161">
        <v>26.43</v>
      </c>
      <c r="E161">
        <v>25.14</v>
      </c>
      <c r="F161">
        <v>0</v>
      </c>
    </row>
    <row r="162" spans="1:6" x14ac:dyDescent="0.25">
      <c r="A162" t="s">
        <v>105</v>
      </c>
      <c r="B162" s="1">
        <v>45629</v>
      </c>
      <c r="C162">
        <v>25.31</v>
      </c>
      <c r="D162">
        <v>26.42</v>
      </c>
      <c r="E162">
        <v>25.16</v>
      </c>
      <c r="F162">
        <v>0</v>
      </c>
    </row>
    <row r="163" spans="1:6" x14ac:dyDescent="0.25">
      <c r="A163" t="s">
        <v>105</v>
      </c>
      <c r="B163" s="1">
        <v>45630</v>
      </c>
      <c r="C163">
        <v>25.28</v>
      </c>
      <c r="D163">
        <v>26.39</v>
      </c>
      <c r="E163">
        <v>25.17</v>
      </c>
      <c r="F163">
        <v>0</v>
      </c>
    </row>
    <row r="164" spans="1:6" x14ac:dyDescent="0.25">
      <c r="A164" t="s">
        <v>105</v>
      </c>
      <c r="B164" s="1">
        <v>45631</v>
      </c>
      <c r="C164">
        <v>25.31</v>
      </c>
      <c r="D164">
        <v>26.36</v>
      </c>
      <c r="E164">
        <v>25.2</v>
      </c>
      <c r="F164">
        <v>0</v>
      </c>
    </row>
    <row r="165" spans="1:6" x14ac:dyDescent="0.25">
      <c r="A165" t="s">
        <v>105</v>
      </c>
      <c r="B165" s="1">
        <v>45632</v>
      </c>
      <c r="C165">
        <v>25.34</v>
      </c>
      <c r="D165">
        <v>26.33</v>
      </c>
      <c r="E165">
        <v>25.22</v>
      </c>
      <c r="F165">
        <v>0</v>
      </c>
    </row>
    <row r="166" spans="1:6" x14ac:dyDescent="0.25">
      <c r="A166" t="s">
        <v>65</v>
      </c>
      <c r="B166" s="1">
        <v>45604</v>
      </c>
      <c r="C166">
        <v>33.28</v>
      </c>
      <c r="D166">
        <v>34.020000000000003</v>
      </c>
      <c r="E166">
        <v>33.43</v>
      </c>
      <c r="F166">
        <v>0</v>
      </c>
    </row>
    <row r="167" spans="1:6" x14ac:dyDescent="0.25">
      <c r="A167" t="s">
        <v>65</v>
      </c>
      <c r="B167" s="1">
        <v>45607</v>
      </c>
      <c r="C167">
        <v>33.26</v>
      </c>
      <c r="D167">
        <v>34.01</v>
      </c>
      <c r="E167">
        <v>33.44</v>
      </c>
      <c r="F167">
        <v>0</v>
      </c>
    </row>
    <row r="168" spans="1:6" x14ac:dyDescent="0.25">
      <c r="A168" t="s">
        <v>65</v>
      </c>
      <c r="B168" s="1">
        <v>45608</v>
      </c>
      <c r="C168">
        <v>33.26</v>
      </c>
      <c r="D168">
        <v>33.99</v>
      </c>
      <c r="E168">
        <v>33.44</v>
      </c>
      <c r="F168">
        <v>0</v>
      </c>
    </row>
    <row r="169" spans="1:6" x14ac:dyDescent="0.25">
      <c r="A169" t="s">
        <v>65</v>
      </c>
      <c r="B169" s="1">
        <v>45609</v>
      </c>
      <c r="C169">
        <v>33.28</v>
      </c>
      <c r="D169">
        <v>33.97</v>
      </c>
      <c r="E169">
        <v>33.450000000000003</v>
      </c>
      <c r="F169">
        <v>0</v>
      </c>
    </row>
    <row r="170" spans="1:6" x14ac:dyDescent="0.25">
      <c r="A170" t="s">
        <v>65</v>
      </c>
      <c r="B170" s="1">
        <v>45610</v>
      </c>
      <c r="C170">
        <v>33.28</v>
      </c>
      <c r="D170">
        <v>33.950000000000003</v>
      </c>
      <c r="E170">
        <v>33.450000000000003</v>
      </c>
      <c r="F170">
        <v>0</v>
      </c>
    </row>
    <row r="171" spans="1:6" x14ac:dyDescent="0.25">
      <c r="A171" t="s">
        <v>65</v>
      </c>
      <c r="B171" s="1">
        <v>45611</v>
      </c>
      <c r="C171">
        <v>33.270000000000003</v>
      </c>
      <c r="D171">
        <v>33.909999999999997</v>
      </c>
      <c r="E171">
        <v>33.450000000000003</v>
      </c>
      <c r="F171">
        <v>0</v>
      </c>
    </row>
    <row r="172" spans="1:6" x14ac:dyDescent="0.25">
      <c r="A172" t="s">
        <v>65</v>
      </c>
      <c r="B172" s="1">
        <v>45614</v>
      </c>
      <c r="C172">
        <v>33.28</v>
      </c>
      <c r="D172">
        <v>33.880000000000003</v>
      </c>
      <c r="E172">
        <v>33.450000000000003</v>
      </c>
      <c r="F172">
        <v>0</v>
      </c>
    </row>
    <row r="173" spans="1:6" x14ac:dyDescent="0.25">
      <c r="A173" t="s">
        <v>65</v>
      </c>
      <c r="B173" s="1">
        <v>45615</v>
      </c>
      <c r="C173">
        <v>33.24</v>
      </c>
      <c r="D173">
        <v>33.840000000000003</v>
      </c>
      <c r="E173">
        <v>33.450000000000003</v>
      </c>
      <c r="F173">
        <v>0</v>
      </c>
    </row>
    <row r="174" spans="1:6" x14ac:dyDescent="0.25">
      <c r="A174" t="s">
        <v>65</v>
      </c>
      <c r="B174" s="1">
        <v>45616</v>
      </c>
      <c r="C174">
        <v>33.200000000000003</v>
      </c>
      <c r="D174">
        <v>33.82</v>
      </c>
      <c r="E174">
        <v>33.46</v>
      </c>
      <c r="F174">
        <v>0</v>
      </c>
    </row>
    <row r="175" spans="1:6" x14ac:dyDescent="0.25">
      <c r="A175" t="s">
        <v>65</v>
      </c>
      <c r="B175" s="1">
        <v>45617</v>
      </c>
      <c r="C175">
        <v>33.159999999999997</v>
      </c>
      <c r="D175">
        <v>33.799999999999997</v>
      </c>
      <c r="E175">
        <v>33.479999999999997</v>
      </c>
      <c r="F175">
        <v>0</v>
      </c>
    </row>
    <row r="176" spans="1:6" x14ac:dyDescent="0.25">
      <c r="A176" t="s">
        <v>65</v>
      </c>
      <c r="B176" s="1">
        <v>45618</v>
      </c>
      <c r="C176">
        <v>33.130000000000003</v>
      </c>
      <c r="D176">
        <v>33.770000000000003</v>
      </c>
      <c r="E176">
        <v>33.49</v>
      </c>
      <c r="F176">
        <v>0</v>
      </c>
    </row>
    <row r="177" spans="1:6" x14ac:dyDescent="0.25">
      <c r="A177" t="s">
        <v>65</v>
      </c>
      <c r="B177" s="1">
        <v>45621</v>
      </c>
      <c r="C177">
        <v>33.1</v>
      </c>
      <c r="D177">
        <v>33.74</v>
      </c>
      <c r="E177">
        <v>33.51</v>
      </c>
      <c r="F177">
        <v>0</v>
      </c>
    </row>
    <row r="178" spans="1:6" x14ac:dyDescent="0.25">
      <c r="A178" t="s">
        <v>65</v>
      </c>
      <c r="B178" s="1">
        <v>45622</v>
      </c>
      <c r="C178">
        <v>33.08</v>
      </c>
      <c r="D178">
        <v>33.71</v>
      </c>
      <c r="E178">
        <v>33.53</v>
      </c>
      <c r="F178">
        <v>0</v>
      </c>
    </row>
    <row r="179" spans="1:6" x14ac:dyDescent="0.25">
      <c r="A179" t="s">
        <v>65</v>
      </c>
      <c r="B179" s="1">
        <v>45623</v>
      </c>
      <c r="C179">
        <v>33.06</v>
      </c>
      <c r="D179">
        <v>33.68</v>
      </c>
      <c r="E179">
        <v>33.54</v>
      </c>
      <c r="F179">
        <v>0</v>
      </c>
    </row>
    <row r="180" spans="1:6" x14ac:dyDescent="0.25">
      <c r="A180" t="s">
        <v>65</v>
      </c>
      <c r="B180" s="1">
        <v>45624</v>
      </c>
      <c r="C180">
        <v>33.04</v>
      </c>
      <c r="D180">
        <v>33.65</v>
      </c>
      <c r="E180">
        <v>33.549999999999997</v>
      </c>
      <c r="F180">
        <v>0</v>
      </c>
    </row>
    <row r="181" spans="1:6" x14ac:dyDescent="0.25">
      <c r="A181" t="s">
        <v>65</v>
      </c>
      <c r="B181" s="1">
        <v>45625</v>
      </c>
      <c r="C181">
        <v>33.04</v>
      </c>
      <c r="D181">
        <v>33.630000000000003</v>
      </c>
      <c r="E181">
        <v>33.56</v>
      </c>
      <c r="F181">
        <v>0</v>
      </c>
    </row>
    <row r="182" spans="1:6" x14ac:dyDescent="0.25">
      <c r="A182" t="s">
        <v>65</v>
      </c>
      <c r="B182" s="1">
        <v>45628</v>
      </c>
      <c r="C182">
        <v>33.03</v>
      </c>
      <c r="D182">
        <v>33.6</v>
      </c>
      <c r="E182">
        <v>33.57</v>
      </c>
      <c r="F182">
        <v>0</v>
      </c>
    </row>
    <row r="183" spans="1:6" x14ac:dyDescent="0.25">
      <c r="A183" t="s">
        <v>65</v>
      </c>
      <c r="B183" s="1">
        <v>45629</v>
      </c>
      <c r="C183">
        <v>33.03</v>
      </c>
      <c r="D183">
        <v>33.549999999999997</v>
      </c>
      <c r="E183">
        <v>33.57</v>
      </c>
      <c r="F183">
        <v>0</v>
      </c>
    </row>
    <row r="184" spans="1:6" x14ac:dyDescent="0.25">
      <c r="A184" t="s">
        <v>65</v>
      </c>
      <c r="B184" s="1">
        <v>45630</v>
      </c>
      <c r="C184">
        <v>33.01</v>
      </c>
      <c r="D184">
        <v>33.5</v>
      </c>
      <c r="E184">
        <v>33.57</v>
      </c>
      <c r="F184">
        <v>0</v>
      </c>
    </row>
    <row r="185" spans="1:6" x14ac:dyDescent="0.25">
      <c r="A185" t="s">
        <v>65</v>
      </c>
      <c r="B185" s="1">
        <v>45631</v>
      </c>
      <c r="C185">
        <v>32.99</v>
      </c>
      <c r="D185">
        <v>33.450000000000003</v>
      </c>
      <c r="E185">
        <v>33.57</v>
      </c>
      <c r="F185">
        <v>0</v>
      </c>
    </row>
    <row r="186" spans="1:6" x14ac:dyDescent="0.25">
      <c r="A186" t="s">
        <v>65</v>
      </c>
      <c r="B186" s="1">
        <v>45632</v>
      </c>
      <c r="C186">
        <v>33</v>
      </c>
      <c r="D186">
        <v>33.42</v>
      </c>
      <c r="E186">
        <v>33.58</v>
      </c>
      <c r="F186">
        <v>0</v>
      </c>
    </row>
    <row r="187" spans="1:6" x14ac:dyDescent="0.25">
      <c r="A187" t="s">
        <v>106</v>
      </c>
      <c r="B187" s="1">
        <v>45604</v>
      </c>
      <c r="C187">
        <v>25.08</v>
      </c>
      <c r="D187">
        <v>24.93</v>
      </c>
      <c r="E187">
        <v>23.71</v>
      </c>
      <c r="F187">
        <v>1</v>
      </c>
    </row>
    <row r="188" spans="1:6" x14ac:dyDescent="0.25">
      <c r="A188" t="s">
        <v>106</v>
      </c>
      <c r="B188" s="1">
        <v>45607</v>
      </c>
      <c r="C188">
        <v>25</v>
      </c>
      <c r="D188">
        <v>24.92</v>
      </c>
      <c r="E188">
        <v>23.72</v>
      </c>
      <c r="F188">
        <v>1</v>
      </c>
    </row>
    <row r="189" spans="1:6" x14ac:dyDescent="0.25">
      <c r="A189" t="s">
        <v>106</v>
      </c>
      <c r="B189" s="1">
        <v>45608</v>
      </c>
      <c r="C189">
        <v>24.92</v>
      </c>
      <c r="D189">
        <v>24.91</v>
      </c>
      <c r="E189">
        <v>23.73</v>
      </c>
      <c r="F189">
        <v>1</v>
      </c>
    </row>
    <row r="190" spans="1:6" x14ac:dyDescent="0.25">
      <c r="A190" t="s">
        <v>106</v>
      </c>
      <c r="B190" s="1">
        <v>45609</v>
      </c>
      <c r="C190">
        <v>24.86</v>
      </c>
      <c r="D190">
        <v>24.9</v>
      </c>
      <c r="E190">
        <v>23.73</v>
      </c>
      <c r="F190">
        <v>0</v>
      </c>
    </row>
    <row r="191" spans="1:6" x14ac:dyDescent="0.25">
      <c r="A191" t="s">
        <v>106</v>
      </c>
      <c r="B191" s="1">
        <v>45610</v>
      </c>
      <c r="C191">
        <v>24.75</v>
      </c>
      <c r="D191">
        <v>24.9</v>
      </c>
      <c r="E191">
        <v>23.74</v>
      </c>
      <c r="F191">
        <v>0</v>
      </c>
    </row>
    <row r="192" spans="1:6" x14ac:dyDescent="0.25">
      <c r="A192" t="s">
        <v>106</v>
      </c>
      <c r="B192" s="1">
        <v>45611</v>
      </c>
      <c r="C192">
        <v>24.64</v>
      </c>
      <c r="D192">
        <v>24.89</v>
      </c>
      <c r="E192">
        <v>23.74</v>
      </c>
      <c r="F192">
        <v>0</v>
      </c>
    </row>
    <row r="193" spans="1:6" x14ac:dyDescent="0.25">
      <c r="A193" t="s">
        <v>106</v>
      </c>
      <c r="B193" s="1">
        <v>45614</v>
      </c>
      <c r="C193">
        <v>24.53</v>
      </c>
      <c r="D193">
        <v>24.88</v>
      </c>
      <c r="E193">
        <v>23.73</v>
      </c>
      <c r="F193">
        <v>0</v>
      </c>
    </row>
    <row r="194" spans="1:6" x14ac:dyDescent="0.25">
      <c r="A194" t="s">
        <v>106</v>
      </c>
      <c r="B194" s="1">
        <v>45615</v>
      </c>
      <c r="C194">
        <v>24.43</v>
      </c>
      <c r="D194">
        <v>24.87</v>
      </c>
      <c r="E194">
        <v>23.73</v>
      </c>
      <c r="F194">
        <v>0</v>
      </c>
    </row>
    <row r="195" spans="1:6" x14ac:dyDescent="0.25">
      <c r="A195" t="s">
        <v>106</v>
      </c>
      <c r="B195" s="1">
        <v>45616</v>
      </c>
      <c r="C195">
        <v>24.34</v>
      </c>
      <c r="D195">
        <v>24.86</v>
      </c>
      <c r="E195">
        <v>23.74</v>
      </c>
      <c r="F195">
        <v>0</v>
      </c>
    </row>
    <row r="196" spans="1:6" x14ac:dyDescent="0.25">
      <c r="A196" t="s">
        <v>106</v>
      </c>
      <c r="B196" s="1">
        <v>45617</v>
      </c>
      <c r="C196">
        <v>24.31</v>
      </c>
      <c r="D196">
        <v>24.86</v>
      </c>
      <c r="E196">
        <v>23.75</v>
      </c>
      <c r="F196">
        <v>0</v>
      </c>
    </row>
    <row r="197" spans="1:6" x14ac:dyDescent="0.25">
      <c r="A197" t="s">
        <v>106</v>
      </c>
      <c r="B197" s="1">
        <v>45618</v>
      </c>
      <c r="C197">
        <v>24.27</v>
      </c>
      <c r="D197">
        <v>24.86</v>
      </c>
      <c r="E197">
        <v>23.76</v>
      </c>
      <c r="F197">
        <v>0</v>
      </c>
    </row>
    <row r="198" spans="1:6" x14ac:dyDescent="0.25">
      <c r="A198" t="s">
        <v>106</v>
      </c>
      <c r="B198" s="1">
        <v>45621</v>
      </c>
      <c r="C198">
        <v>24.23</v>
      </c>
      <c r="D198">
        <v>24.86</v>
      </c>
      <c r="E198">
        <v>23.77</v>
      </c>
      <c r="F198">
        <v>0</v>
      </c>
    </row>
    <row r="199" spans="1:6" x14ac:dyDescent="0.25">
      <c r="A199" t="s">
        <v>106</v>
      </c>
      <c r="B199" s="1">
        <v>45622</v>
      </c>
      <c r="C199">
        <v>24.19</v>
      </c>
      <c r="D199">
        <v>24.86</v>
      </c>
      <c r="E199">
        <v>23.79</v>
      </c>
      <c r="F199">
        <v>0</v>
      </c>
    </row>
    <row r="200" spans="1:6" x14ac:dyDescent="0.25">
      <c r="A200" t="s">
        <v>106</v>
      </c>
      <c r="B200" s="1">
        <v>45623</v>
      </c>
      <c r="C200">
        <v>24.14</v>
      </c>
      <c r="D200">
        <v>24.85</v>
      </c>
      <c r="E200">
        <v>23.8</v>
      </c>
      <c r="F200">
        <v>0</v>
      </c>
    </row>
    <row r="201" spans="1:6" x14ac:dyDescent="0.25">
      <c r="A201" t="s">
        <v>106</v>
      </c>
      <c r="B201" s="1">
        <v>45624</v>
      </c>
      <c r="C201">
        <v>24.09</v>
      </c>
      <c r="D201">
        <v>24.85</v>
      </c>
      <c r="E201">
        <v>23.81</v>
      </c>
      <c r="F201">
        <v>0</v>
      </c>
    </row>
    <row r="202" spans="1:6" x14ac:dyDescent="0.25">
      <c r="A202" t="s">
        <v>106</v>
      </c>
      <c r="B202" s="1">
        <v>45625</v>
      </c>
      <c r="C202">
        <v>24.07</v>
      </c>
      <c r="D202">
        <v>24.83</v>
      </c>
      <c r="E202">
        <v>23.83</v>
      </c>
      <c r="F202">
        <v>0</v>
      </c>
    </row>
    <row r="203" spans="1:6" x14ac:dyDescent="0.25">
      <c r="A203" t="s">
        <v>106</v>
      </c>
      <c r="B203" s="1">
        <v>45628</v>
      </c>
      <c r="C203">
        <v>24.05</v>
      </c>
      <c r="D203">
        <v>24.82</v>
      </c>
      <c r="E203">
        <v>23.85</v>
      </c>
      <c r="F203">
        <v>0</v>
      </c>
    </row>
    <row r="204" spans="1:6" x14ac:dyDescent="0.25">
      <c r="A204" t="s">
        <v>106</v>
      </c>
      <c r="B204" s="1">
        <v>45629</v>
      </c>
      <c r="C204">
        <v>24.03</v>
      </c>
      <c r="D204">
        <v>24.8</v>
      </c>
      <c r="E204">
        <v>23.86</v>
      </c>
      <c r="F204">
        <v>0</v>
      </c>
    </row>
    <row r="205" spans="1:6" x14ac:dyDescent="0.25">
      <c r="A205" t="s">
        <v>106</v>
      </c>
      <c r="B205" s="1">
        <v>45630</v>
      </c>
      <c r="C205">
        <v>23.98</v>
      </c>
      <c r="D205">
        <v>24.76</v>
      </c>
      <c r="E205">
        <v>23.87</v>
      </c>
      <c r="F205">
        <v>0</v>
      </c>
    </row>
    <row r="206" spans="1:6" x14ac:dyDescent="0.25">
      <c r="A206" t="s">
        <v>106</v>
      </c>
      <c r="B206" s="1">
        <v>45631</v>
      </c>
      <c r="C206">
        <v>23.97</v>
      </c>
      <c r="D206">
        <v>24.74</v>
      </c>
      <c r="E206">
        <v>23.88</v>
      </c>
      <c r="F206">
        <v>0</v>
      </c>
    </row>
    <row r="207" spans="1:6" x14ac:dyDescent="0.25">
      <c r="A207" t="s">
        <v>106</v>
      </c>
      <c r="B207" s="1">
        <v>45632</v>
      </c>
      <c r="C207">
        <v>23.95</v>
      </c>
      <c r="D207">
        <v>24.71</v>
      </c>
      <c r="E207">
        <v>23.9</v>
      </c>
      <c r="F207">
        <v>0</v>
      </c>
    </row>
    <row r="208" spans="1:6" x14ac:dyDescent="0.25">
      <c r="A208" t="s">
        <v>100</v>
      </c>
      <c r="B208" s="1">
        <v>45604</v>
      </c>
      <c r="C208">
        <v>77.42</v>
      </c>
      <c r="D208">
        <v>76.349999999999994</v>
      </c>
      <c r="E208">
        <v>74.69</v>
      </c>
      <c r="F208">
        <v>1</v>
      </c>
    </row>
    <row r="209" spans="1:6" x14ac:dyDescent="0.25">
      <c r="A209" t="s">
        <v>100</v>
      </c>
      <c r="B209" s="1">
        <v>45607</v>
      </c>
      <c r="C209">
        <v>77.069999999999993</v>
      </c>
      <c r="D209">
        <v>76.290000000000006</v>
      </c>
      <c r="E209">
        <v>74.7</v>
      </c>
      <c r="F209">
        <v>1</v>
      </c>
    </row>
    <row r="210" spans="1:6" x14ac:dyDescent="0.25">
      <c r="A210" t="s">
        <v>100</v>
      </c>
      <c r="B210" s="1">
        <v>45608</v>
      </c>
      <c r="C210">
        <v>76.66</v>
      </c>
      <c r="D210">
        <v>76.209999999999994</v>
      </c>
      <c r="E210">
        <v>74.7</v>
      </c>
      <c r="F210">
        <v>1</v>
      </c>
    </row>
    <row r="211" spans="1:6" x14ac:dyDescent="0.25">
      <c r="A211" t="s">
        <v>100</v>
      </c>
      <c r="B211" s="1">
        <v>45609</v>
      </c>
      <c r="C211">
        <v>76.290000000000006</v>
      </c>
      <c r="D211">
        <v>76.16</v>
      </c>
      <c r="E211">
        <v>74.7</v>
      </c>
      <c r="F211">
        <v>1</v>
      </c>
    </row>
    <row r="212" spans="1:6" x14ac:dyDescent="0.25">
      <c r="A212" t="s">
        <v>100</v>
      </c>
      <c r="B212" s="1">
        <v>45610</v>
      </c>
      <c r="C212">
        <v>75.81</v>
      </c>
      <c r="D212">
        <v>76.11</v>
      </c>
      <c r="E212">
        <v>74.69</v>
      </c>
      <c r="F212">
        <v>0</v>
      </c>
    </row>
    <row r="213" spans="1:6" x14ac:dyDescent="0.25">
      <c r="A213" t="s">
        <v>100</v>
      </c>
      <c r="B213" s="1">
        <v>45611</v>
      </c>
      <c r="C213">
        <v>75.319999999999993</v>
      </c>
      <c r="D213">
        <v>76</v>
      </c>
      <c r="E213">
        <v>74.680000000000007</v>
      </c>
      <c r="F213">
        <v>0</v>
      </c>
    </row>
    <row r="214" spans="1:6" x14ac:dyDescent="0.25">
      <c r="A214" t="s">
        <v>100</v>
      </c>
      <c r="B214" s="1">
        <v>45614</v>
      </c>
      <c r="C214">
        <v>74.819999999999993</v>
      </c>
      <c r="D214">
        <v>75.900000000000006</v>
      </c>
      <c r="E214">
        <v>74.67</v>
      </c>
      <c r="F214">
        <v>0</v>
      </c>
    </row>
    <row r="215" spans="1:6" x14ac:dyDescent="0.25">
      <c r="A215" t="s">
        <v>100</v>
      </c>
      <c r="B215" s="1">
        <v>45615</v>
      </c>
      <c r="C215">
        <v>74.38</v>
      </c>
      <c r="D215">
        <v>75.790000000000006</v>
      </c>
      <c r="E215">
        <v>74.69</v>
      </c>
      <c r="F215">
        <v>0</v>
      </c>
    </row>
    <row r="216" spans="1:6" x14ac:dyDescent="0.25">
      <c r="A216" t="s">
        <v>100</v>
      </c>
      <c r="B216" s="1">
        <v>45616</v>
      </c>
      <c r="C216">
        <v>73.930000000000007</v>
      </c>
      <c r="D216">
        <v>75.7</v>
      </c>
      <c r="E216">
        <v>74.72</v>
      </c>
      <c r="F216">
        <v>0</v>
      </c>
    </row>
    <row r="217" spans="1:6" x14ac:dyDescent="0.25">
      <c r="A217" t="s">
        <v>100</v>
      </c>
      <c r="B217" s="1">
        <v>45617</v>
      </c>
      <c r="C217">
        <v>73.569999999999993</v>
      </c>
      <c r="D217">
        <v>75.62</v>
      </c>
      <c r="E217">
        <v>74.75</v>
      </c>
      <c r="F217">
        <v>0</v>
      </c>
    </row>
    <row r="218" spans="1:6" x14ac:dyDescent="0.25">
      <c r="A218" t="s">
        <v>100</v>
      </c>
      <c r="B218" s="1">
        <v>45618</v>
      </c>
      <c r="C218">
        <v>73.25</v>
      </c>
      <c r="D218">
        <v>75.56</v>
      </c>
      <c r="E218">
        <v>74.78</v>
      </c>
      <c r="F218">
        <v>0</v>
      </c>
    </row>
    <row r="219" spans="1:6" x14ac:dyDescent="0.25">
      <c r="A219" t="s">
        <v>100</v>
      </c>
      <c r="B219" s="1">
        <v>45621</v>
      </c>
      <c r="C219">
        <v>72.97</v>
      </c>
      <c r="D219">
        <v>75.540000000000006</v>
      </c>
      <c r="E219">
        <v>74.819999999999993</v>
      </c>
      <c r="F219">
        <v>0</v>
      </c>
    </row>
    <row r="220" spans="1:6" x14ac:dyDescent="0.25">
      <c r="A220" t="s">
        <v>100</v>
      </c>
      <c r="B220" s="1">
        <v>45622</v>
      </c>
      <c r="C220">
        <v>72.709999999999994</v>
      </c>
      <c r="D220">
        <v>75.510000000000005</v>
      </c>
      <c r="E220">
        <v>74.87</v>
      </c>
      <c r="F220">
        <v>0</v>
      </c>
    </row>
    <row r="221" spans="1:6" x14ac:dyDescent="0.25">
      <c r="A221" t="s">
        <v>100</v>
      </c>
      <c r="B221" s="1">
        <v>45623</v>
      </c>
      <c r="C221">
        <v>72.430000000000007</v>
      </c>
      <c r="D221">
        <v>75.47</v>
      </c>
      <c r="E221">
        <v>74.91</v>
      </c>
      <c r="F221">
        <v>0</v>
      </c>
    </row>
    <row r="222" spans="1:6" x14ac:dyDescent="0.25">
      <c r="A222" t="s">
        <v>100</v>
      </c>
      <c r="B222" s="1">
        <v>45624</v>
      </c>
      <c r="C222">
        <v>72.22</v>
      </c>
      <c r="D222">
        <v>75.430000000000007</v>
      </c>
      <c r="E222">
        <v>74.94</v>
      </c>
      <c r="F222">
        <v>0</v>
      </c>
    </row>
    <row r="223" spans="1:6" x14ac:dyDescent="0.25">
      <c r="A223" t="s">
        <v>100</v>
      </c>
      <c r="B223" s="1">
        <v>45625</v>
      </c>
      <c r="C223">
        <v>72.16</v>
      </c>
      <c r="D223">
        <v>75.400000000000006</v>
      </c>
      <c r="E223">
        <v>74.98</v>
      </c>
      <c r="F223">
        <v>0</v>
      </c>
    </row>
    <row r="224" spans="1:6" x14ac:dyDescent="0.25">
      <c r="A224" t="s">
        <v>100</v>
      </c>
      <c r="B224" s="1">
        <v>45628</v>
      </c>
      <c r="C224">
        <v>72.13</v>
      </c>
      <c r="D224">
        <v>75.37</v>
      </c>
      <c r="E224">
        <v>75.010000000000005</v>
      </c>
      <c r="F224">
        <v>0</v>
      </c>
    </row>
    <row r="225" spans="1:6" x14ac:dyDescent="0.25">
      <c r="A225" t="s">
        <v>100</v>
      </c>
      <c r="B225" s="1">
        <v>45629</v>
      </c>
      <c r="C225">
        <v>72.11</v>
      </c>
      <c r="D225">
        <v>75.319999999999993</v>
      </c>
      <c r="E225">
        <v>75.03</v>
      </c>
      <c r="F225">
        <v>0</v>
      </c>
    </row>
    <row r="226" spans="1:6" x14ac:dyDescent="0.25">
      <c r="A226" t="s">
        <v>100</v>
      </c>
      <c r="B226" s="1">
        <v>45630</v>
      </c>
      <c r="C226">
        <v>72</v>
      </c>
      <c r="D226">
        <v>75.260000000000005</v>
      </c>
      <c r="E226">
        <v>75.03</v>
      </c>
      <c r="F226">
        <v>0</v>
      </c>
    </row>
    <row r="227" spans="1:6" x14ac:dyDescent="0.25">
      <c r="A227" t="s">
        <v>100</v>
      </c>
      <c r="B227" s="1">
        <v>45631</v>
      </c>
      <c r="C227">
        <v>72.03</v>
      </c>
      <c r="D227">
        <v>75.209999999999994</v>
      </c>
      <c r="E227">
        <v>75.05</v>
      </c>
      <c r="F227">
        <v>0</v>
      </c>
    </row>
    <row r="228" spans="1:6" x14ac:dyDescent="0.25">
      <c r="A228" t="s">
        <v>100</v>
      </c>
      <c r="B228" s="1">
        <v>45632</v>
      </c>
      <c r="C228">
        <v>72.08</v>
      </c>
      <c r="D228">
        <v>75.16</v>
      </c>
      <c r="E228">
        <v>75.06</v>
      </c>
      <c r="F228">
        <v>0</v>
      </c>
    </row>
    <row r="229" spans="1:6" x14ac:dyDescent="0.25">
      <c r="A229" t="s">
        <v>117</v>
      </c>
      <c r="B229" s="1">
        <v>45604</v>
      </c>
      <c r="C229">
        <v>65.540000000000006</v>
      </c>
      <c r="D229">
        <v>66.62</v>
      </c>
      <c r="E229">
        <v>63.04</v>
      </c>
      <c r="F229">
        <v>0</v>
      </c>
    </row>
    <row r="230" spans="1:6" x14ac:dyDescent="0.25">
      <c r="A230" t="s">
        <v>117</v>
      </c>
      <c r="B230" s="1">
        <v>45607</v>
      </c>
      <c r="C230">
        <v>65.510000000000005</v>
      </c>
      <c r="D230">
        <v>66.5</v>
      </c>
      <c r="E230">
        <v>63.12</v>
      </c>
      <c r="F230">
        <v>0</v>
      </c>
    </row>
    <row r="231" spans="1:6" x14ac:dyDescent="0.25">
      <c r="A231" t="s">
        <v>117</v>
      </c>
      <c r="B231" s="1">
        <v>45608</v>
      </c>
      <c r="C231">
        <v>65.33</v>
      </c>
      <c r="D231">
        <v>66.319999999999993</v>
      </c>
      <c r="E231">
        <v>63.2</v>
      </c>
      <c r="F231">
        <v>0</v>
      </c>
    </row>
    <row r="232" spans="1:6" x14ac:dyDescent="0.25">
      <c r="A232" t="s">
        <v>117</v>
      </c>
      <c r="B232" s="1">
        <v>45609</v>
      </c>
      <c r="C232">
        <v>65.150000000000006</v>
      </c>
      <c r="D232">
        <v>66.17</v>
      </c>
      <c r="E232">
        <v>63.26</v>
      </c>
      <c r="F232">
        <v>0</v>
      </c>
    </row>
    <row r="233" spans="1:6" x14ac:dyDescent="0.25">
      <c r="A233" t="s">
        <v>117</v>
      </c>
      <c r="B233" s="1">
        <v>45610</v>
      </c>
      <c r="C233">
        <v>64.930000000000007</v>
      </c>
      <c r="D233">
        <v>66.040000000000006</v>
      </c>
      <c r="E233">
        <v>63.32</v>
      </c>
      <c r="F233">
        <v>0</v>
      </c>
    </row>
    <row r="234" spans="1:6" x14ac:dyDescent="0.25">
      <c r="A234" t="s">
        <v>117</v>
      </c>
      <c r="B234" s="1">
        <v>45611</v>
      </c>
      <c r="C234">
        <v>64.64</v>
      </c>
      <c r="D234">
        <v>65.88</v>
      </c>
      <c r="E234">
        <v>63.38</v>
      </c>
      <c r="F234">
        <v>0</v>
      </c>
    </row>
    <row r="235" spans="1:6" x14ac:dyDescent="0.25">
      <c r="A235" t="s">
        <v>117</v>
      </c>
      <c r="B235" s="1">
        <v>45614</v>
      </c>
      <c r="C235">
        <v>64.290000000000006</v>
      </c>
      <c r="D235">
        <v>65.709999999999994</v>
      </c>
      <c r="E235">
        <v>63.43</v>
      </c>
      <c r="F235">
        <v>0</v>
      </c>
    </row>
    <row r="236" spans="1:6" x14ac:dyDescent="0.25">
      <c r="A236" t="s">
        <v>117</v>
      </c>
      <c r="B236" s="1">
        <v>45615</v>
      </c>
      <c r="C236">
        <v>63.85</v>
      </c>
      <c r="D236">
        <v>65.5</v>
      </c>
      <c r="E236">
        <v>63.48</v>
      </c>
      <c r="F236">
        <v>0</v>
      </c>
    </row>
    <row r="237" spans="1:6" x14ac:dyDescent="0.25">
      <c r="A237" t="s">
        <v>117</v>
      </c>
      <c r="B237" s="1">
        <v>45616</v>
      </c>
      <c r="C237">
        <v>63.41</v>
      </c>
      <c r="D237">
        <v>65.28</v>
      </c>
      <c r="E237">
        <v>63.53</v>
      </c>
      <c r="F237">
        <v>0</v>
      </c>
    </row>
    <row r="238" spans="1:6" x14ac:dyDescent="0.25">
      <c r="A238" t="s">
        <v>117</v>
      </c>
      <c r="B238" s="1">
        <v>45617</v>
      </c>
      <c r="C238">
        <v>63.08</v>
      </c>
      <c r="D238">
        <v>65.11</v>
      </c>
      <c r="E238">
        <v>63.59</v>
      </c>
      <c r="F238">
        <v>0</v>
      </c>
    </row>
    <row r="239" spans="1:6" x14ac:dyDescent="0.25">
      <c r="A239" t="s">
        <v>117</v>
      </c>
      <c r="B239" s="1">
        <v>45618</v>
      </c>
      <c r="C239">
        <v>62.75</v>
      </c>
      <c r="D239">
        <v>64.94</v>
      </c>
      <c r="E239">
        <v>63.67</v>
      </c>
      <c r="F239">
        <v>0</v>
      </c>
    </row>
    <row r="240" spans="1:6" x14ac:dyDescent="0.25">
      <c r="A240" t="s">
        <v>117</v>
      </c>
      <c r="B240" s="1">
        <v>45621</v>
      </c>
      <c r="C240">
        <v>62.42</v>
      </c>
      <c r="D240">
        <v>64.8</v>
      </c>
      <c r="E240">
        <v>63.74</v>
      </c>
      <c r="F240">
        <v>0</v>
      </c>
    </row>
    <row r="241" spans="1:6" x14ac:dyDescent="0.25">
      <c r="A241" t="s">
        <v>117</v>
      </c>
      <c r="B241" s="1">
        <v>45622</v>
      </c>
      <c r="C241">
        <v>62.1</v>
      </c>
      <c r="D241">
        <v>64.66</v>
      </c>
      <c r="E241">
        <v>63.81</v>
      </c>
      <c r="F241">
        <v>0</v>
      </c>
    </row>
    <row r="242" spans="1:6" x14ac:dyDescent="0.25">
      <c r="A242" t="s">
        <v>117</v>
      </c>
      <c r="B242" s="1">
        <v>45623</v>
      </c>
      <c r="C242">
        <v>61.81</v>
      </c>
      <c r="D242">
        <v>64.5</v>
      </c>
      <c r="E242">
        <v>63.87</v>
      </c>
      <c r="F242">
        <v>0</v>
      </c>
    </row>
    <row r="243" spans="1:6" x14ac:dyDescent="0.25">
      <c r="A243" t="s">
        <v>117</v>
      </c>
      <c r="B243" s="1">
        <v>45624</v>
      </c>
      <c r="C243">
        <v>61.49</v>
      </c>
      <c r="D243">
        <v>64.34</v>
      </c>
      <c r="E243">
        <v>63.91</v>
      </c>
      <c r="F243">
        <v>0</v>
      </c>
    </row>
    <row r="244" spans="1:6" x14ac:dyDescent="0.25">
      <c r="A244" t="s">
        <v>117</v>
      </c>
      <c r="B244" s="1">
        <v>45625</v>
      </c>
      <c r="C244">
        <v>61.21</v>
      </c>
      <c r="D244">
        <v>64.19</v>
      </c>
      <c r="E244">
        <v>63.95</v>
      </c>
      <c r="F244">
        <v>0</v>
      </c>
    </row>
    <row r="245" spans="1:6" x14ac:dyDescent="0.25">
      <c r="A245" t="s">
        <v>117</v>
      </c>
      <c r="B245" s="1">
        <v>45628</v>
      </c>
      <c r="C245">
        <v>60.97</v>
      </c>
      <c r="D245">
        <v>64.05</v>
      </c>
      <c r="E245">
        <v>63.98</v>
      </c>
      <c r="F245">
        <v>0</v>
      </c>
    </row>
    <row r="246" spans="1:6" x14ac:dyDescent="0.25">
      <c r="A246" t="s">
        <v>117</v>
      </c>
      <c r="B246" s="1">
        <v>45629</v>
      </c>
      <c r="C246">
        <v>60.69</v>
      </c>
      <c r="D246">
        <v>63.89</v>
      </c>
      <c r="E246">
        <v>64.010000000000005</v>
      </c>
      <c r="F246">
        <v>0</v>
      </c>
    </row>
    <row r="247" spans="1:6" x14ac:dyDescent="0.25">
      <c r="A247" t="s">
        <v>117</v>
      </c>
      <c r="B247" s="1">
        <v>45630</v>
      </c>
      <c r="C247">
        <v>60.31</v>
      </c>
      <c r="D247">
        <v>63.67</v>
      </c>
      <c r="E247">
        <v>64.02</v>
      </c>
      <c r="F247">
        <v>0</v>
      </c>
    </row>
    <row r="248" spans="1:6" x14ac:dyDescent="0.25">
      <c r="A248" t="s">
        <v>117</v>
      </c>
      <c r="B248" s="1">
        <v>45631</v>
      </c>
      <c r="C248">
        <v>60.09</v>
      </c>
      <c r="D248">
        <v>63.53</v>
      </c>
      <c r="E248">
        <v>64.03</v>
      </c>
      <c r="F248">
        <v>0</v>
      </c>
    </row>
    <row r="249" spans="1:6" x14ac:dyDescent="0.25">
      <c r="A249" t="s">
        <v>117</v>
      </c>
      <c r="B249" s="1">
        <v>45632</v>
      </c>
      <c r="C249">
        <v>59.9</v>
      </c>
      <c r="D249">
        <v>63.4</v>
      </c>
      <c r="E249">
        <v>64.05</v>
      </c>
      <c r="F249">
        <v>0</v>
      </c>
    </row>
    <row r="250" spans="1:6" x14ac:dyDescent="0.25">
      <c r="A250" t="s">
        <v>20</v>
      </c>
      <c r="B250" s="1">
        <v>45604</v>
      </c>
      <c r="C250">
        <v>10.39</v>
      </c>
      <c r="D250">
        <v>11.11</v>
      </c>
      <c r="E250">
        <v>12.8</v>
      </c>
      <c r="F250">
        <v>0</v>
      </c>
    </row>
    <row r="251" spans="1:6" x14ac:dyDescent="0.25">
      <c r="A251" t="s">
        <v>20</v>
      </c>
      <c r="B251" s="1">
        <v>45607</v>
      </c>
      <c r="C251">
        <v>10.39</v>
      </c>
      <c r="D251">
        <v>11.07</v>
      </c>
      <c r="E251">
        <v>12.75</v>
      </c>
      <c r="F251">
        <v>0</v>
      </c>
    </row>
    <row r="252" spans="1:6" x14ac:dyDescent="0.25">
      <c r="A252" t="s">
        <v>20</v>
      </c>
      <c r="B252" s="1">
        <v>45608</v>
      </c>
      <c r="C252">
        <v>10.39</v>
      </c>
      <c r="D252">
        <v>11.02</v>
      </c>
      <c r="E252">
        <v>12.7</v>
      </c>
      <c r="F252">
        <v>0</v>
      </c>
    </row>
    <row r="253" spans="1:6" x14ac:dyDescent="0.25">
      <c r="A253" t="s">
        <v>20</v>
      </c>
      <c r="B253" s="1">
        <v>45609</v>
      </c>
      <c r="C253">
        <v>10.42</v>
      </c>
      <c r="D253">
        <v>10.98</v>
      </c>
      <c r="E253">
        <v>12.65</v>
      </c>
      <c r="F253">
        <v>0</v>
      </c>
    </row>
    <row r="254" spans="1:6" x14ac:dyDescent="0.25">
      <c r="A254" t="s">
        <v>20</v>
      </c>
      <c r="B254" s="1">
        <v>45610</v>
      </c>
      <c r="C254">
        <v>10.44</v>
      </c>
      <c r="D254">
        <v>10.93</v>
      </c>
      <c r="E254">
        <v>12.61</v>
      </c>
      <c r="F254">
        <v>0</v>
      </c>
    </row>
    <row r="255" spans="1:6" x14ac:dyDescent="0.25">
      <c r="A255" t="s">
        <v>20</v>
      </c>
      <c r="B255" s="1">
        <v>45611</v>
      </c>
      <c r="C255">
        <v>10.44</v>
      </c>
      <c r="D255">
        <v>10.88</v>
      </c>
      <c r="E255">
        <v>12.56</v>
      </c>
      <c r="F255">
        <v>0</v>
      </c>
    </row>
    <row r="256" spans="1:6" x14ac:dyDescent="0.25">
      <c r="A256" t="s">
        <v>20</v>
      </c>
      <c r="B256" s="1">
        <v>45614</v>
      </c>
      <c r="C256">
        <v>10.46</v>
      </c>
      <c r="D256">
        <v>10.83</v>
      </c>
      <c r="E256">
        <v>12.51</v>
      </c>
      <c r="F256">
        <v>0</v>
      </c>
    </row>
    <row r="257" spans="1:6" x14ac:dyDescent="0.25">
      <c r="A257" t="s">
        <v>20</v>
      </c>
      <c r="B257" s="1">
        <v>45615</v>
      </c>
      <c r="C257">
        <v>10.49</v>
      </c>
      <c r="D257">
        <v>10.79</v>
      </c>
      <c r="E257">
        <v>12.47</v>
      </c>
      <c r="F257">
        <v>0</v>
      </c>
    </row>
    <row r="258" spans="1:6" x14ac:dyDescent="0.25">
      <c r="A258" t="s">
        <v>20</v>
      </c>
      <c r="B258" s="1">
        <v>45616</v>
      </c>
      <c r="C258">
        <v>10.54</v>
      </c>
      <c r="D258">
        <v>10.78</v>
      </c>
      <c r="E258">
        <v>12.44</v>
      </c>
      <c r="F258">
        <v>0</v>
      </c>
    </row>
    <row r="259" spans="1:6" x14ac:dyDescent="0.25">
      <c r="A259" t="s">
        <v>20</v>
      </c>
      <c r="B259" s="1">
        <v>45617</v>
      </c>
      <c r="C259">
        <v>10.59</v>
      </c>
      <c r="D259">
        <v>10.77</v>
      </c>
      <c r="E259">
        <v>12.42</v>
      </c>
      <c r="F259">
        <v>0</v>
      </c>
    </row>
    <row r="260" spans="1:6" x14ac:dyDescent="0.25">
      <c r="A260" t="s">
        <v>20</v>
      </c>
      <c r="B260" s="1">
        <v>45618</v>
      </c>
      <c r="C260">
        <v>10.63</v>
      </c>
      <c r="D260">
        <v>10.76</v>
      </c>
      <c r="E260">
        <v>12.39</v>
      </c>
      <c r="F260">
        <v>0</v>
      </c>
    </row>
    <row r="261" spans="1:6" x14ac:dyDescent="0.25">
      <c r="A261" t="s">
        <v>20</v>
      </c>
      <c r="B261" s="1">
        <v>45621</v>
      </c>
      <c r="C261">
        <v>10.66</v>
      </c>
      <c r="D261">
        <v>10.76</v>
      </c>
      <c r="E261">
        <v>12.37</v>
      </c>
      <c r="F261">
        <v>0</v>
      </c>
    </row>
    <row r="262" spans="1:6" x14ac:dyDescent="0.25">
      <c r="A262" t="s">
        <v>20</v>
      </c>
      <c r="B262" s="1">
        <v>45622</v>
      </c>
      <c r="C262">
        <v>10.7</v>
      </c>
      <c r="D262">
        <v>10.76</v>
      </c>
      <c r="E262">
        <v>12.35</v>
      </c>
      <c r="F262">
        <v>0</v>
      </c>
    </row>
    <row r="263" spans="1:6" x14ac:dyDescent="0.25">
      <c r="A263" t="s">
        <v>20</v>
      </c>
      <c r="B263" s="1">
        <v>45623</v>
      </c>
      <c r="C263">
        <v>10.73</v>
      </c>
      <c r="D263">
        <v>10.76</v>
      </c>
      <c r="E263">
        <v>12.32</v>
      </c>
      <c r="F263">
        <v>0</v>
      </c>
    </row>
    <row r="264" spans="1:6" x14ac:dyDescent="0.25">
      <c r="A264" t="s">
        <v>20</v>
      </c>
      <c r="B264" s="1">
        <v>45624</v>
      </c>
      <c r="C264">
        <v>10.76</v>
      </c>
      <c r="D264">
        <v>10.75</v>
      </c>
      <c r="E264">
        <v>12.29</v>
      </c>
      <c r="F264">
        <v>0</v>
      </c>
    </row>
    <row r="265" spans="1:6" x14ac:dyDescent="0.25">
      <c r="A265" t="s">
        <v>20</v>
      </c>
      <c r="B265" s="1">
        <v>45625</v>
      </c>
      <c r="C265">
        <v>10.79</v>
      </c>
      <c r="D265">
        <v>10.74</v>
      </c>
      <c r="E265">
        <v>12.26</v>
      </c>
      <c r="F265">
        <v>0</v>
      </c>
    </row>
    <row r="266" spans="1:6" x14ac:dyDescent="0.25">
      <c r="A266" t="s">
        <v>20</v>
      </c>
      <c r="B266" s="1">
        <v>45628</v>
      </c>
      <c r="C266">
        <v>10.82</v>
      </c>
      <c r="D266">
        <v>10.73</v>
      </c>
      <c r="E266">
        <v>12.24</v>
      </c>
      <c r="F266">
        <v>0</v>
      </c>
    </row>
    <row r="267" spans="1:6" x14ac:dyDescent="0.25">
      <c r="A267" t="s">
        <v>20</v>
      </c>
      <c r="B267" s="1">
        <v>45629</v>
      </c>
      <c r="C267">
        <v>10.85</v>
      </c>
      <c r="D267">
        <v>10.72</v>
      </c>
      <c r="E267">
        <v>12.21</v>
      </c>
      <c r="F267">
        <v>0</v>
      </c>
    </row>
    <row r="268" spans="1:6" x14ac:dyDescent="0.25">
      <c r="A268" t="s">
        <v>20</v>
      </c>
      <c r="B268" s="1">
        <v>45630</v>
      </c>
      <c r="C268">
        <v>10.85</v>
      </c>
      <c r="D268">
        <v>10.7</v>
      </c>
      <c r="E268">
        <v>12.18</v>
      </c>
      <c r="F268">
        <v>0</v>
      </c>
    </row>
    <row r="269" spans="1:6" x14ac:dyDescent="0.25">
      <c r="A269" t="s">
        <v>20</v>
      </c>
      <c r="B269" s="1">
        <v>45631</v>
      </c>
      <c r="C269">
        <v>10.85</v>
      </c>
      <c r="D269">
        <v>10.69</v>
      </c>
      <c r="E269">
        <v>12.16</v>
      </c>
      <c r="F269">
        <v>0</v>
      </c>
    </row>
    <row r="270" spans="1:6" x14ac:dyDescent="0.25">
      <c r="A270" t="s">
        <v>20</v>
      </c>
      <c r="B270" s="1">
        <v>45632</v>
      </c>
      <c r="C270">
        <v>10.85</v>
      </c>
      <c r="D270">
        <v>10.67</v>
      </c>
      <c r="E270">
        <v>12.14</v>
      </c>
      <c r="F270">
        <v>0</v>
      </c>
    </row>
    <row r="271" spans="1:6" x14ac:dyDescent="0.25">
      <c r="A271" t="s">
        <v>22</v>
      </c>
      <c r="B271" s="1">
        <v>45604</v>
      </c>
      <c r="C271">
        <v>21.06</v>
      </c>
      <c r="D271">
        <v>21.43</v>
      </c>
      <c r="E271">
        <v>22.72</v>
      </c>
      <c r="F271">
        <v>0</v>
      </c>
    </row>
    <row r="272" spans="1:6" x14ac:dyDescent="0.25">
      <c r="A272" t="s">
        <v>22</v>
      </c>
      <c r="B272" s="1">
        <v>45607</v>
      </c>
      <c r="C272">
        <v>21.06</v>
      </c>
      <c r="D272">
        <v>21.42</v>
      </c>
      <c r="E272">
        <v>22.67</v>
      </c>
      <c r="F272">
        <v>0</v>
      </c>
    </row>
    <row r="273" spans="1:6" x14ac:dyDescent="0.25">
      <c r="A273" t="s">
        <v>22</v>
      </c>
      <c r="B273" s="1">
        <v>45608</v>
      </c>
      <c r="C273">
        <v>21.08</v>
      </c>
      <c r="D273">
        <v>21.4</v>
      </c>
      <c r="E273">
        <v>22.61</v>
      </c>
      <c r="F273">
        <v>0</v>
      </c>
    </row>
    <row r="274" spans="1:6" x14ac:dyDescent="0.25">
      <c r="A274" t="s">
        <v>22</v>
      </c>
      <c r="B274" s="1">
        <v>45609</v>
      </c>
      <c r="C274">
        <v>21.16</v>
      </c>
      <c r="D274">
        <v>21.38</v>
      </c>
      <c r="E274">
        <v>22.56</v>
      </c>
      <c r="F274">
        <v>0</v>
      </c>
    </row>
    <row r="275" spans="1:6" x14ac:dyDescent="0.25">
      <c r="A275" t="s">
        <v>22</v>
      </c>
      <c r="B275" s="1">
        <v>45610</v>
      </c>
      <c r="C275">
        <v>21.13</v>
      </c>
      <c r="D275">
        <v>21.35</v>
      </c>
      <c r="E275">
        <v>22.51</v>
      </c>
      <c r="F275">
        <v>0</v>
      </c>
    </row>
    <row r="276" spans="1:6" x14ac:dyDescent="0.25">
      <c r="A276" t="s">
        <v>22</v>
      </c>
      <c r="B276" s="1">
        <v>45611</v>
      </c>
      <c r="C276">
        <v>21.08</v>
      </c>
      <c r="D276">
        <v>21.32</v>
      </c>
      <c r="E276">
        <v>22.45</v>
      </c>
      <c r="F276">
        <v>0</v>
      </c>
    </row>
    <row r="277" spans="1:6" x14ac:dyDescent="0.25">
      <c r="A277" t="s">
        <v>22</v>
      </c>
      <c r="B277" s="1">
        <v>45614</v>
      </c>
      <c r="C277">
        <v>21.06</v>
      </c>
      <c r="D277">
        <v>21.29</v>
      </c>
      <c r="E277">
        <v>22.39</v>
      </c>
      <c r="F277">
        <v>0</v>
      </c>
    </row>
    <row r="278" spans="1:6" x14ac:dyDescent="0.25">
      <c r="A278" t="s">
        <v>22</v>
      </c>
      <c r="B278" s="1">
        <v>45615</v>
      </c>
      <c r="C278">
        <v>21.02</v>
      </c>
      <c r="D278">
        <v>21.27</v>
      </c>
      <c r="E278">
        <v>22.35</v>
      </c>
      <c r="F278">
        <v>0</v>
      </c>
    </row>
    <row r="279" spans="1:6" x14ac:dyDescent="0.25">
      <c r="A279" t="s">
        <v>22</v>
      </c>
      <c r="B279" s="1">
        <v>45616</v>
      </c>
      <c r="C279">
        <v>20.99</v>
      </c>
      <c r="D279">
        <v>21.27</v>
      </c>
      <c r="E279">
        <v>22.31</v>
      </c>
      <c r="F279">
        <v>0</v>
      </c>
    </row>
    <row r="280" spans="1:6" x14ac:dyDescent="0.25">
      <c r="A280" t="s">
        <v>22</v>
      </c>
      <c r="B280" s="1">
        <v>45617</v>
      </c>
      <c r="C280">
        <v>20.97</v>
      </c>
      <c r="D280">
        <v>21.26</v>
      </c>
      <c r="E280">
        <v>22.28</v>
      </c>
      <c r="F280">
        <v>0</v>
      </c>
    </row>
    <row r="281" spans="1:6" x14ac:dyDescent="0.25">
      <c r="A281" t="s">
        <v>22</v>
      </c>
      <c r="B281" s="1">
        <v>45618</v>
      </c>
      <c r="C281">
        <v>20.93</v>
      </c>
      <c r="D281">
        <v>21.25</v>
      </c>
      <c r="E281">
        <v>22.26</v>
      </c>
      <c r="F281">
        <v>0</v>
      </c>
    </row>
    <row r="282" spans="1:6" x14ac:dyDescent="0.25">
      <c r="A282" t="s">
        <v>22</v>
      </c>
      <c r="B282" s="1">
        <v>45621</v>
      </c>
      <c r="C282">
        <v>20.9</v>
      </c>
      <c r="D282">
        <v>21.25</v>
      </c>
      <c r="E282">
        <v>22.24</v>
      </c>
      <c r="F282">
        <v>0</v>
      </c>
    </row>
    <row r="283" spans="1:6" x14ac:dyDescent="0.25">
      <c r="A283" t="s">
        <v>22</v>
      </c>
      <c r="B283" s="1">
        <v>45622</v>
      </c>
      <c r="C283">
        <v>20.9</v>
      </c>
      <c r="D283">
        <v>21.25</v>
      </c>
      <c r="E283">
        <v>22.23</v>
      </c>
      <c r="F283">
        <v>0</v>
      </c>
    </row>
    <row r="284" spans="1:6" x14ac:dyDescent="0.25">
      <c r="A284" t="s">
        <v>22</v>
      </c>
      <c r="B284" s="1">
        <v>45623</v>
      </c>
      <c r="C284">
        <v>20.91</v>
      </c>
      <c r="D284">
        <v>21.24</v>
      </c>
      <c r="E284">
        <v>22.21</v>
      </c>
      <c r="F284">
        <v>0</v>
      </c>
    </row>
    <row r="285" spans="1:6" x14ac:dyDescent="0.25">
      <c r="A285" t="s">
        <v>22</v>
      </c>
      <c r="B285" s="1">
        <v>45624</v>
      </c>
      <c r="C285">
        <v>20.91</v>
      </c>
      <c r="D285">
        <v>21.21</v>
      </c>
      <c r="E285">
        <v>22.19</v>
      </c>
      <c r="F285">
        <v>0</v>
      </c>
    </row>
    <row r="286" spans="1:6" x14ac:dyDescent="0.25">
      <c r="A286" t="s">
        <v>22</v>
      </c>
      <c r="B286" s="1">
        <v>45625</v>
      </c>
      <c r="C286">
        <v>20.92</v>
      </c>
      <c r="D286">
        <v>21.19</v>
      </c>
      <c r="E286">
        <v>22.17</v>
      </c>
      <c r="F286">
        <v>0</v>
      </c>
    </row>
    <row r="287" spans="1:6" x14ac:dyDescent="0.25">
      <c r="A287" t="s">
        <v>22</v>
      </c>
      <c r="B287" s="1">
        <v>45628</v>
      </c>
      <c r="C287">
        <v>20.92</v>
      </c>
      <c r="D287">
        <v>21.16</v>
      </c>
      <c r="E287">
        <v>22.15</v>
      </c>
      <c r="F287">
        <v>0</v>
      </c>
    </row>
    <row r="288" spans="1:6" x14ac:dyDescent="0.25">
      <c r="A288" t="s">
        <v>22</v>
      </c>
      <c r="B288" s="1">
        <v>45629</v>
      </c>
      <c r="C288">
        <v>20.9</v>
      </c>
      <c r="D288">
        <v>21.13</v>
      </c>
      <c r="E288">
        <v>22.13</v>
      </c>
      <c r="F288">
        <v>0</v>
      </c>
    </row>
    <row r="289" spans="1:6" x14ac:dyDescent="0.25">
      <c r="A289" t="s">
        <v>22</v>
      </c>
      <c r="B289" s="1">
        <v>45630</v>
      </c>
      <c r="C289">
        <v>20.85</v>
      </c>
      <c r="D289">
        <v>21.07</v>
      </c>
      <c r="E289">
        <v>22.1</v>
      </c>
      <c r="F289">
        <v>0</v>
      </c>
    </row>
    <row r="290" spans="1:6" x14ac:dyDescent="0.25">
      <c r="A290" t="s">
        <v>22</v>
      </c>
      <c r="B290" s="1">
        <v>45631</v>
      </c>
      <c r="C290">
        <v>20.86</v>
      </c>
      <c r="D290">
        <v>21.05</v>
      </c>
      <c r="E290">
        <v>22.08</v>
      </c>
      <c r="F290">
        <v>0</v>
      </c>
    </row>
    <row r="291" spans="1:6" x14ac:dyDescent="0.25">
      <c r="A291" t="s">
        <v>22</v>
      </c>
      <c r="B291" s="1">
        <v>45632</v>
      </c>
      <c r="C291">
        <v>20.89</v>
      </c>
      <c r="D291">
        <v>21.04</v>
      </c>
      <c r="E291">
        <v>22.06</v>
      </c>
      <c r="F291">
        <v>0</v>
      </c>
    </row>
    <row r="292" spans="1:6" x14ac:dyDescent="0.25">
      <c r="A292" t="s">
        <v>129</v>
      </c>
      <c r="B292" s="1">
        <v>45604</v>
      </c>
      <c r="C292">
        <v>41.51</v>
      </c>
      <c r="D292">
        <v>43.94</v>
      </c>
      <c r="E292">
        <v>42.78</v>
      </c>
      <c r="F292">
        <v>0</v>
      </c>
    </row>
    <row r="293" spans="1:6" x14ac:dyDescent="0.25">
      <c r="A293" t="s">
        <v>129</v>
      </c>
      <c r="B293" s="1">
        <v>45607</v>
      </c>
      <c r="C293">
        <v>41.25</v>
      </c>
      <c r="D293">
        <v>43.75</v>
      </c>
      <c r="E293">
        <v>42.8</v>
      </c>
      <c r="F293">
        <v>0</v>
      </c>
    </row>
    <row r="294" spans="1:6" x14ac:dyDescent="0.25">
      <c r="A294" t="s">
        <v>129</v>
      </c>
      <c r="B294" s="1">
        <v>45608</v>
      </c>
      <c r="C294">
        <v>41.08</v>
      </c>
      <c r="D294">
        <v>43.56</v>
      </c>
      <c r="E294">
        <v>42.82</v>
      </c>
      <c r="F294">
        <v>0</v>
      </c>
    </row>
    <row r="295" spans="1:6" x14ac:dyDescent="0.25">
      <c r="A295" t="s">
        <v>129</v>
      </c>
      <c r="B295" s="1">
        <v>45609</v>
      </c>
      <c r="C295">
        <v>40.93</v>
      </c>
      <c r="D295">
        <v>43.4</v>
      </c>
      <c r="E295">
        <v>42.85</v>
      </c>
      <c r="F295">
        <v>0</v>
      </c>
    </row>
    <row r="296" spans="1:6" x14ac:dyDescent="0.25">
      <c r="A296" t="s">
        <v>129</v>
      </c>
      <c r="B296" s="1">
        <v>45610</v>
      </c>
      <c r="C296">
        <v>40.76</v>
      </c>
      <c r="D296">
        <v>43.26</v>
      </c>
      <c r="E296">
        <v>42.87</v>
      </c>
      <c r="F296">
        <v>0</v>
      </c>
    </row>
    <row r="297" spans="1:6" x14ac:dyDescent="0.25">
      <c r="A297" t="s">
        <v>129</v>
      </c>
      <c r="B297" s="1">
        <v>45611</v>
      </c>
      <c r="C297">
        <v>40.57</v>
      </c>
      <c r="D297">
        <v>43.09</v>
      </c>
      <c r="E297">
        <v>42.89</v>
      </c>
      <c r="F297">
        <v>0</v>
      </c>
    </row>
    <row r="298" spans="1:6" x14ac:dyDescent="0.25">
      <c r="A298" t="s">
        <v>129</v>
      </c>
      <c r="B298" s="1">
        <v>45614</v>
      </c>
      <c r="C298">
        <v>40.369999999999997</v>
      </c>
      <c r="D298">
        <v>42.91</v>
      </c>
      <c r="E298">
        <v>42.91</v>
      </c>
      <c r="F298">
        <v>0</v>
      </c>
    </row>
    <row r="299" spans="1:6" x14ac:dyDescent="0.25">
      <c r="A299" t="s">
        <v>129</v>
      </c>
      <c r="B299" s="1">
        <v>45615</v>
      </c>
      <c r="C299">
        <v>40.200000000000003</v>
      </c>
      <c r="D299">
        <v>42.75</v>
      </c>
      <c r="E299">
        <v>42.93</v>
      </c>
      <c r="F299">
        <v>0</v>
      </c>
    </row>
    <row r="300" spans="1:6" x14ac:dyDescent="0.25">
      <c r="A300" t="s">
        <v>129</v>
      </c>
      <c r="B300" s="1">
        <v>45616</v>
      </c>
      <c r="C300">
        <v>40.01</v>
      </c>
      <c r="D300">
        <v>42.61</v>
      </c>
      <c r="E300">
        <v>42.96</v>
      </c>
      <c r="F300">
        <v>0</v>
      </c>
    </row>
    <row r="301" spans="1:6" x14ac:dyDescent="0.25">
      <c r="A301" t="s">
        <v>129</v>
      </c>
      <c r="B301" s="1">
        <v>45617</v>
      </c>
      <c r="C301">
        <v>39.880000000000003</v>
      </c>
      <c r="D301">
        <v>42.48</v>
      </c>
      <c r="E301">
        <v>42.99</v>
      </c>
      <c r="F301">
        <v>0</v>
      </c>
    </row>
    <row r="302" spans="1:6" x14ac:dyDescent="0.25">
      <c r="A302" t="s">
        <v>129</v>
      </c>
      <c r="B302" s="1">
        <v>45618</v>
      </c>
      <c r="C302">
        <v>39.76</v>
      </c>
      <c r="D302">
        <v>42.35</v>
      </c>
      <c r="E302">
        <v>43.03</v>
      </c>
      <c r="F302">
        <v>0</v>
      </c>
    </row>
    <row r="303" spans="1:6" x14ac:dyDescent="0.25">
      <c r="A303" t="s">
        <v>129</v>
      </c>
      <c r="B303" s="1">
        <v>45621</v>
      </c>
      <c r="C303">
        <v>39.630000000000003</v>
      </c>
      <c r="D303">
        <v>42.23</v>
      </c>
      <c r="E303">
        <v>43.07</v>
      </c>
      <c r="F303">
        <v>0</v>
      </c>
    </row>
    <row r="304" spans="1:6" x14ac:dyDescent="0.25">
      <c r="A304" t="s">
        <v>129</v>
      </c>
      <c r="B304" s="1">
        <v>45622</v>
      </c>
      <c r="C304">
        <v>39.49</v>
      </c>
      <c r="D304">
        <v>42.12</v>
      </c>
      <c r="E304">
        <v>43.11</v>
      </c>
      <c r="F304">
        <v>0</v>
      </c>
    </row>
    <row r="305" spans="1:6" x14ac:dyDescent="0.25">
      <c r="A305" t="s">
        <v>129</v>
      </c>
      <c r="B305" s="1">
        <v>45623</v>
      </c>
      <c r="C305">
        <v>39.380000000000003</v>
      </c>
      <c r="D305">
        <v>42</v>
      </c>
      <c r="E305">
        <v>43.14</v>
      </c>
      <c r="F305">
        <v>0</v>
      </c>
    </row>
    <row r="306" spans="1:6" x14ac:dyDescent="0.25">
      <c r="A306" t="s">
        <v>129</v>
      </c>
      <c r="B306" s="1">
        <v>45624</v>
      </c>
      <c r="C306">
        <v>39.33</v>
      </c>
      <c r="D306">
        <v>41.89</v>
      </c>
      <c r="E306">
        <v>43.19</v>
      </c>
      <c r="F306">
        <v>0</v>
      </c>
    </row>
    <row r="307" spans="1:6" x14ac:dyDescent="0.25">
      <c r="A307" t="s">
        <v>129</v>
      </c>
      <c r="B307" s="1">
        <v>45625</v>
      </c>
      <c r="C307">
        <v>39.299999999999997</v>
      </c>
      <c r="D307">
        <v>41.77</v>
      </c>
      <c r="E307">
        <v>43.22</v>
      </c>
      <c r="F307">
        <v>0</v>
      </c>
    </row>
    <row r="308" spans="1:6" x14ac:dyDescent="0.25">
      <c r="A308" t="s">
        <v>129</v>
      </c>
      <c r="B308" s="1">
        <v>45628</v>
      </c>
      <c r="C308">
        <v>39.29</v>
      </c>
      <c r="D308">
        <v>41.66</v>
      </c>
      <c r="E308">
        <v>43.26</v>
      </c>
      <c r="F308">
        <v>0</v>
      </c>
    </row>
    <row r="309" spans="1:6" x14ac:dyDescent="0.25">
      <c r="A309" t="s">
        <v>129</v>
      </c>
      <c r="B309" s="1">
        <v>45629</v>
      </c>
      <c r="C309">
        <v>39.28</v>
      </c>
      <c r="D309">
        <v>41.56</v>
      </c>
      <c r="E309">
        <v>43.29</v>
      </c>
      <c r="F309">
        <v>0</v>
      </c>
    </row>
    <row r="310" spans="1:6" x14ac:dyDescent="0.25">
      <c r="A310" t="s">
        <v>129</v>
      </c>
      <c r="B310" s="1">
        <v>45630</v>
      </c>
      <c r="C310">
        <v>39.29</v>
      </c>
      <c r="D310">
        <v>41.46</v>
      </c>
      <c r="E310">
        <v>43.33</v>
      </c>
      <c r="F310">
        <v>0</v>
      </c>
    </row>
    <row r="311" spans="1:6" x14ac:dyDescent="0.25">
      <c r="A311" t="s">
        <v>129</v>
      </c>
      <c r="B311" s="1">
        <v>45631</v>
      </c>
      <c r="C311">
        <v>39.31</v>
      </c>
      <c r="D311">
        <v>41.36</v>
      </c>
      <c r="E311">
        <v>43.35</v>
      </c>
      <c r="F311">
        <v>0</v>
      </c>
    </row>
    <row r="312" spans="1:6" x14ac:dyDescent="0.25">
      <c r="A312" t="s">
        <v>129</v>
      </c>
      <c r="B312" s="1">
        <v>45632</v>
      </c>
      <c r="C312">
        <v>39.33</v>
      </c>
      <c r="D312">
        <v>41.27</v>
      </c>
      <c r="E312">
        <v>43.36</v>
      </c>
      <c r="F312">
        <v>0</v>
      </c>
    </row>
    <row r="313" spans="1:6" x14ac:dyDescent="0.25">
      <c r="A313" t="s">
        <v>84</v>
      </c>
      <c r="B313" s="1">
        <v>45604</v>
      </c>
      <c r="C313">
        <v>12.09</v>
      </c>
      <c r="D313">
        <v>12.58</v>
      </c>
      <c r="E313">
        <v>12.86</v>
      </c>
      <c r="F313">
        <v>0</v>
      </c>
    </row>
    <row r="314" spans="1:6" x14ac:dyDescent="0.25">
      <c r="A314" t="s">
        <v>84</v>
      </c>
      <c r="B314" s="1">
        <v>45607</v>
      </c>
      <c r="C314">
        <v>12.03</v>
      </c>
      <c r="D314">
        <v>12.54</v>
      </c>
      <c r="E314">
        <v>12.87</v>
      </c>
      <c r="F314">
        <v>0</v>
      </c>
    </row>
    <row r="315" spans="1:6" x14ac:dyDescent="0.25">
      <c r="A315" t="s">
        <v>84</v>
      </c>
      <c r="B315" s="1">
        <v>45608</v>
      </c>
      <c r="C315">
        <v>11.99</v>
      </c>
      <c r="D315">
        <v>12.51</v>
      </c>
      <c r="E315">
        <v>12.87</v>
      </c>
      <c r="F315">
        <v>0</v>
      </c>
    </row>
    <row r="316" spans="1:6" x14ac:dyDescent="0.25">
      <c r="A316" t="s">
        <v>84</v>
      </c>
      <c r="B316" s="1">
        <v>45609</v>
      </c>
      <c r="C316">
        <v>11.94</v>
      </c>
      <c r="D316">
        <v>12.48</v>
      </c>
      <c r="E316">
        <v>12.87</v>
      </c>
      <c r="F316">
        <v>0</v>
      </c>
    </row>
    <row r="317" spans="1:6" x14ac:dyDescent="0.25">
      <c r="A317" t="s">
        <v>84</v>
      </c>
      <c r="B317" s="1">
        <v>45610</v>
      </c>
      <c r="C317">
        <v>11.89</v>
      </c>
      <c r="D317">
        <v>12.44</v>
      </c>
      <c r="E317">
        <v>12.87</v>
      </c>
      <c r="F317">
        <v>0</v>
      </c>
    </row>
    <row r="318" spans="1:6" x14ac:dyDescent="0.25">
      <c r="A318" t="s">
        <v>84</v>
      </c>
      <c r="B318" s="1">
        <v>45611</v>
      </c>
      <c r="C318">
        <v>11.83</v>
      </c>
      <c r="D318">
        <v>12.41</v>
      </c>
      <c r="E318">
        <v>12.88</v>
      </c>
      <c r="F318">
        <v>0</v>
      </c>
    </row>
    <row r="319" spans="1:6" x14ac:dyDescent="0.25">
      <c r="A319" t="s">
        <v>84</v>
      </c>
      <c r="B319" s="1">
        <v>45614</v>
      </c>
      <c r="C319">
        <v>11.77</v>
      </c>
      <c r="D319">
        <v>12.37</v>
      </c>
      <c r="E319">
        <v>12.88</v>
      </c>
      <c r="F319">
        <v>0</v>
      </c>
    </row>
    <row r="320" spans="1:6" x14ac:dyDescent="0.25">
      <c r="A320" t="s">
        <v>84</v>
      </c>
      <c r="B320" s="1">
        <v>45615</v>
      </c>
      <c r="C320">
        <v>11.72</v>
      </c>
      <c r="D320">
        <v>12.34</v>
      </c>
      <c r="E320">
        <v>12.88</v>
      </c>
      <c r="F320">
        <v>0</v>
      </c>
    </row>
    <row r="321" spans="1:6" x14ac:dyDescent="0.25">
      <c r="A321" t="s">
        <v>84</v>
      </c>
      <c r="B321" s="1">
        <v>45616</v>
      </c>
      <c r="C321">
        <v>11.68</v>
      </c>
      <c r="D321">
        <v>12.31</v>
      </c>
      <c r="E321">
        <v>12.88</v>
      </c>
      <c r="F321">
        <v>0</v>
      </c>
    </row>
    <row r="322" spans="1:6" x14ac:dyDescent="0.25">
      <c r="A322" t="s">
        <v>84</v>
      </c>
      <c r="B322" s="1">
        <v>45617</v>
      </c>
      <c r="C322">
        <v>11.64</v>
      </c>
      <c r="D322">
        <v>12.28</v>
      </c>
      <c r="E322">
        <v>12.88</v>
      </c>
      <c r="F322">
        <v>0</v>
      </c>
    </row>
    <row r="323" spans="1:6" x14ac:dyDescent="0.25">
      <c r="A323" t="s">
        <v>84</v>
      </c>
      <c r="B323" s="1">
        <v>45618</v>
      </c>
      <c r="C323">
        <v>11.62</v>
      </c>
      <c r="D323">
        <v>12.25</v>
      </c>
      <c r="E323">
        <v>12.89</v>
      </c>
      <c r="F323">
        <v>0</v>
      </c>
    </row>
    <row r="324" spans="1:6" x14ac:dyDescent="0.25">
      <c r="A324" t="s">
        <v>84</v>
      </c>
      <c r="B324" s="1">
        <v>45621</v>
      </c>
      <c r="C324">
        <v>11.63</v>
      </c>
      <c r="D324">
        <v>12.25</v>
      </c>
      <c r="E324">
        <v>12.9</v>
      </c>
      <c r="F324">
        <v>0</v>
      </c>
    </row>
    <row r="325" spans="1:6" x14ac:dyDescent="0.25">
      <c r="A325" t="s">
        <v>84</v>
      </c>
      <c r="B325" s="1">
        <v>45622</v>
      </c>
      <c r="C325">
        <v>11.64</v>
      </c>
      <c r="D325">
        <v>12.24</v>
      </c>
      <c r="E325">
        <v>12.91</v>
      </c>
      <c r="F325">
        <v>0</v>
      </c>
    </row>
    <row r="326" spans="1:6" x14ac:dyDescent="0.25">
      <c r="A326" t="s">
        <v>84</v>
      </c>
      <c r="B326" s="1">
        <v>45623</v>
      </c>
      <c r="C326">
        <v>11.67</v>
      </c>
      <c r="D326">
        <v>12.24</v>
      </c>
      <c r="E326">
        <v>12.92</v>
      </c>
      <c r="F326">
        <v>0</v>
      </c>
    </row>
    <row r="327" spans="1:6" x14ac:dyDescent="0.25">
      <c r="A327" t="s">
        <v>84</v>
      </c>
      <c r="B327" s="1">
        <v>45624</v>
      </c>
      <c r="C327">
        <v>11.69</v>
      </c>
      <c r="D327">
        <v>12.24</v>
      </c>
      <c r="E327">
        <v>12.94</v>
      </c>
      <c r="F327">
        <v>0</v>
      </c>
    </row>
    <row r="328" spans="1:6" x14ac:dyDescent="0.25">
      <c r="A328" t="s">
        <v>84</v>
      </c>
      <c r="B328" s="1">
        <v>45625</v>
      </c>
      <c r="C328">
        <v>11.73</v>
      </c>
      <c r="D328">
        <v>12.23</v>
      </c>
      <c r="E328">
        <v>12.95</v>
      </c>
      <c r="F328">
        <v>0</v>
      </c>
    </row>
    <row r="329" spans="1:6" x14ac:dyDescent="0.25">
      <c r="A329" t="s">
        <v>84</v>
      </c>
      <c r="B329" s="1">
        <v>45628</v>
      </c>
      <c r="C329">
        <v>11.78</v>
      </c>
      <c r="D329">
        <v>12.23</v>
      </c>
      <c r="E329">
        <v>12.96</v>
      </c>
      <c r="F329">
        <v>0</v>
      </c>
    </row>
    <row r="330" spans="1:6" x14ac:dyDescent="0.25">
      <c r="A330" t="s">
        <v>84</v>
      </c>
      <c r="B330" s="1">
        <v>45629</v>
      </c>
      <c r="C330">
        <v>11.84</v>
      </c>
      <c r="D330">
        <v>12.23</v>
      </c>
      <c r="E330">
        <v>12.97</v>
      </c>
      <c r="F330">
        <v>0</v>
      </c>
    </row>
    <row r="331" spans="1:6" x14ac:dyDescent="0.25">
      <c r="A331" t="s">
        <v>84</v>
      </c>
      <c r="B331" s="1">
        <v>45630</v>
      </c>
      <c r="C331">
        <v>11.86</v>
      </c>
      <c r="D331">
        <v>12.22</v>
      </c>
      <c r="E331">
        <v>12.98</v>
      </c>
      <c r="F331">
        <v>0</v>
      </c>
    </row>
    <row r="332" spans="1:6" x14ac:dyDescent="0.25">
      <c r="A332" t="s">
        <v>84</v>
      </c>
      <c r="B332" s="1">
        <v>45631</v>
      </c>
      <c r="C332">
        <v>11.9</v>
      </c>
      <c r="D332">
        <v>12.21</v>
      </c>
      <c r="E332">
        <v>12.99</v>
      </c>
      <c r="F332">
        <v>0</v>
      </c>
    </row>
    <row r="333" spans="1:6" x14ac:dyDescent="0.25">
      <c r="A333" t="s">
        <v>84</v>
      </c>
      <c r="B333" s="1">
        <v>45632</v>
      </c>
      <c r="C333">
        <v>11.94</v>
      </c>
      <c r="D333">
        <v>12.19</v>
      </c>
      <c r="E333">
        <v>12.99</v>
      </c>
      <c r="F333">
        <v>0</v>
      </c>
    </row>
    <row r="334" spans="1:6" x14ac:dyDescent="0.25">
      <c r="A334" t="s">
        <v>76</v>
      </c>
      <c r="B334" s="1">
        <v>45604</v>
      </c>
      <c r="C334">
        <v>56.05</v>
      </c>
      <c r="D334">
        <v>56.54</v>
      </c>
      <c r="E334">
        <v>56.53</v>
      </c>
      <c r="F334">
        <v>0</v>
      </c>
    </row>
    <row r="335" spans="1:6" x14ac:dyDescent="0.25">
      <c r="A335" t="s">
        <v>76</v>
      </c>
      <c r="B335" s="1">
        <v>45607</v>
      </c>
      <c r="C335">
        <v>55.96</v>
      </c>
      <c r="D335">
        <v>56.5</v>
      </c>
      <c r="E335">
        <v>56.53</v>
      </c>
      <c r="F335">
        <v>0</v>
      </c>
    </row>
    <row r="336" spans="1:6" x14ac:dyDescent="0.25">
      <c r="A336" t="s">
        <v>76</v>
      </c>
      <c r="B336" s="1">
        <v>45608</v>
      </c>
      <c r="C336">
        <v>55.93</v>
      </c>
      <c r="D336">
        <v>56.48</v>
      </c>
      <c r="E336">
        <v>56.55</v>
      </c>
      <c r="F336">
        <v>0</v>
      </c>
    </row>
    <row r="337" spans="1:6" x14ac:dyDescent="0.25">
      <c r="A337" t="s">
        <v>76</v>
      </c>
      <c r="B337" s="1">
        <v>45609</v>
      </c>
      <c r="C337">
        <v>55.88</v>
      </c>
      <c r="D337">
        <v>56.47</v>
      </c>
      <c r="E337">
        <v>56.58</v>
      </c>
      <c r="F337">
        <v>0</v>
      </c>
    </row>
    <row r="338" spans="1:6" x14ac:dyDescent="0.25">
      <c r="A338" t="s">
        <v>76</v>
      </c>
      <c r="B338" s="1">
        <v>45610</v>
      </c>
      <c r="C338">
        <v>55.82</v>
      </c>
      <c r="D338">
        <v>56.45</v>
      </c>
      <c r="E338">
        <v>56.6</v>
      </c>
      <c r="F338">
        <v>0</v>
      </c>
    </row>
    <row r="339" spans="1:6" x14ac:dyDescent="0.25">
      <c r="A339" t="s">
        <v>76</v>
      </c>
      <c r="B339" s="1">
        <v>45611</v>
      </c>
      <c r="C339">
        <v>55.72</v>
      </c>
      <c r="D339">
        <v>56.43</v>
      </c>
      <c r="E339">
        <v>56.61</v>
      </c>
      <c r="F339">
        <v>0</v>
      </c>
    </row>
    <row r="340" spans="1:6" x14ac:dyDescent="0.25">
      <c r="A340" t="s">
        <v>76</v>
      </c>
      <c r="B340" s="1">
        <v>45614</v>
      </c>
      <c r="C340">
        <v>55.67</v>
      </c>
      <c r="D340">
        <v>56.41</v>
      </c>
      <c r="E340">
        <v>56.62</v>
      </c>
      <c r="F340">
        <v>0</v>
      </c>
    </row>
    <row r="341" spans="1:6" x14ac:dyDescent="0.25">
      <c r="A341" t="s">
        <v>76</v>
      </c>
      <c r="B341" s="1">
        <v>45615</v>
      </c>
      <c r="C341">
        <v>55.62</v>
      </c>
      <c r="D341">
        <v>56.41</v>
      </c>
      <c r="E341">
        <v>56.63</v>
      </c>
      <c r="F341">
        <v>0</v>
      </c>
    </row>
    <row r="342" spans="1:6" x14ac:dyDescent="0.25">
      <c r="A342" t="s">
        <v>76</v>
      </c>
      <c r="B342" s="1">
        <v>45616</v>
      </c>
      <c r="C342">
        <v>55.6</v>
      </c>
      <c r="D342">
        <v>56.41</v>
      </c>
      <c r="E342">
        <v>56.65</v>
      </c>
      <c r="F342">
        <v>0</v>
      </c>
    </row>
    <row r="343" spans="1:6" x14ac:dyDescent="0.25">
      <c r="A343" t="s">
        <v>76</v>
      </c>
      <c r="B343" s="1">
        <v>45617</v>
      </c>
      <c r="C343">
        <v>55.56</v>
      </c>
      <c r="D343">
        <v>56.41</v>
      </c>
      <c r="E343">
        <v>56.67</v>
      </c>
      <c r="F343">
        <v>0</v>
      </c>
    </row>
    <row r="344" spans="1:6" x14ac:dyDescent="0.25">
      <c r="A344" t="s">
        <v>76</v>
      </c>
      <c r="B344" s="1">
        <v>45618</v>
      </c>
      <c r="C344">
        <v>55.56</v>
      </c>
      <c r="D344">
        <v>56.39</v>
      </c>
      <c r="E344">
        <v>56.7</v>
      </c>
      <c r="F344">
        <v>0</v>
      </c>
    </row>
    <row r="345" spans="1:6" x14ac:dyDescent="0.25">
      <c r="A345" t="s">
        <v>76</v>
      </c>
      <c r="B345" s="1">
        <v>45621</v>
      </c>
      <c r="C345">
        <v>55.56</v>
      </c>
      <c r="D345">
        <v>56.39</v>
      </c>
      <c r="E345">
        <v>56.72</v>
      </c>
      <c r="F345">
        <v>0</v>
      </c>
    </row>
    <row r="346" spans="1:6" x14ac:dyDescent="0.25">
      <c r="A346" t="s">
        <v>76</v>
      </c>
      <c r="B346" s="1">
        <v>45622</v>
      </c>
      <c r="C346">
        <v>55.6</v>
      </c>
      <c r="D346">
        <v>56.38</v>
      </c>
      <c r="E346">
        <v>56.76</v>
      </c>
      <c r="F346">
        <v>0</v>
      </c>
    </row>
    <row r="347" spans="1:6" x14ac:dyDescent="0.25">
      <c r="A347" t="s">
        <v>76</v>
      </c>
      <c r="B347" s="1">
        <v>45623</v>
      </c>
      <c r="C347">
        <v>55.64</v>
      </c>
      <c r="D347">
        <v>56.38</v>
      </c>
      <c r="E347">
        <v>56.78</v>
      </c>
      <c r="F347">
        <v>0</v>
      </c>
    </row>
    <row r="348" spans="1:6" x14ac:dyDescent="0.25">
      <c r="A348" t="s">
        <v>76</v>
      </c>
      <c r="B348" s="1">
        <v>45624</v>
      </c>
      <c r="C348">
        <v>55.65</v>
      </c>
      <c r="D348">
        <v>56.36</v>
      </c>
      <c r="E348">
        <v>56.8</v>
      </c>
      <c r="F348">
        <v>0</v>
      </c>
    </row>
    <row r="349" spans="1:6" x14ac:dyDescent="0.25">
      <c r="A349" t="s">
        <v>76</v>
      </c>
      <c r="B349" s="1">
        <v>45625</v>
      </c>
      <c r="C349">
        <v>55.69</v>
      </c>
      <c r="D349">
        <v>56.33</v>
      </c>
      <c r="E349">
        <v>56.83</v>
      </c>
      <c r="F349">
        <v>0</v>
      </c>
    </row>
    <row r="350" spans="1:6" x14ac:dyDescent="0.25">
      <c r="A350" t="s">
        <v>76</v>
      </c>
      <c r="B350" s="1">
        <v>45628</v>
      </c>
      <c r="C350">
        <v>55.73</v>
      </c>
      <c r="D350">
        <v>56.31</v>
      </c>
      <c r="E350">
        <v>56.84</v>
      </c>
      <c r="F350">
        <v>0</v>
      </c>
    </row>
    <row r="351" spans="1:6" x14ac:dyDescent="0.25">
      <c r="A351" t="s">
        <v>76</v>
      </c>
      <c r="B351" s="1">
        <v>45629</v>
      </c>
      <c r="C351">
        <v>55.76</v>
      </c>
      <c r="D351">
        <v>56.28</v>
      </c>
      <c r="E351">
        <v>56.85</v>
      </c>
      <c r="F351">
        <v>0</v>
      </c>
    </row>
    <row r="352" spans="1:6" x14ac:dyDescent="0.25">
      <c r="A352" t="s">
        <v>76</v>
      </c>
      <c r="B352" s="1">
        <v>45630</v>
      </c>
      <c r="C352">
        <v>55.85</v>
      </c>
      <c r="D352">
        <v>56.28</v>
      </c>
      <c r="E352">
        <v>56.86</v>
      </c>
      <c r="F352">
        <v>0</v>
      </c>
    </row>
    <row r="353" spans="1:6" x14ac:dyDescent="0.25">
      <c r="A353" t="s">
        <v>76</v>
      </c>
      <c r="B353" s="1">
        <v>45631</v>
      </c>
      <c r="C353">
        <v>55.94</v>
      </c>
      <c r="D353">
        <v>56.27</v>
      </c>
      <c r="E353">
        <v>56.87</v>
      </c>
      <c r="F353">
        <v>0</v>
      </c>
    </row>
    <row r="354" spans="1:6" x14ac:dyDescent="0.25">
      <c r="A354" t="s">
        <v>76</v>
      </c>
      <c r="B354" s="1">
        <v>45632</v>
      </c>
      <c r="C354">
        <v>56.06</v>
      </c>
      <c r="D354">
        <v>56.26</v>
      </c>
      <c r="E354">
        <v>56.88</v>
      </c>
      <c r="F354">
        <v>0</v>
      </c>
    </row>
    <row r="355" spans="1:6" x14ac:dyDescent="0.25">
      <c r="A355" t="s">
        <v>95</v>
      </c>
      <c r="B355" s="1">
        <v>45604</v>
      </c>
      <c r="C355">
        <v>26.74</v>
      </c>
      <c r="D355">
        <v>26.65</v>
      </c>
      <c r="E355">
        <v>26.81</v>
      </c>
      <c r="F355">
        <v>0</v>
      </c>
    </row>
    <row r="356" spans="1:6" x14ac:dyDescent="0.25">
      <c r="A356" t="s">
        <v>95</v>
      </c>
      <c r="B356" s="1">
        <v>45607</v>
      </c>
      <c r="C356">
        <v>26.64</v>
      </c>
      <c r="D356">
        <v>26.63</v>
      </c>
      <c r="E356">
        <v>26.79</v>
      </c>
      <c r="F356">
        <v>0</v>
      </c>
    </row>
    <row r="357" spans="1:6" x14ac:dyDescent="0.25">
      <c r="A357" t="s">
        <v>95</v>
      </c>
      <c r="B357" s="1">
        <v>45608</v>
      </c>
      <c r="C357">
        <v>26.56</v>
      </c>
      <c r="D357">
        <v>26.62</v>
      </c>
      <c r="E357">
        <v>26.77</v>
      </c>
      <c r="F357">
        <v>0</v>
      </c>
    </row>
    <row r="358" spans="1:6" x14ac:dyDescent="0.25">
      <c r="A358" t="s">
        <v>95</v>
      </c>
      <c r="B358" s="1">
        <v>45609</v>
      </c>
      <c r="C358">
        <v>26.48</v>
      </c>
      <c r="D358">
        <v>26.61</v>
      </c>
      <c r="E358">
        <v>26.75</v>
      </c>
      <c r="F358">
        <v>0</v>
      </c>
    </row>
    <row r="359" spans="1:6" x14ac:dyDescent="0.25">
      <c r="A359" t="s">
        <v>95</v>
      </c>
      <c r="B359" s="1">
        <v>45610</v>
      </c>
      <c r="C359">
        <v>26.34</v>
      </c>
      <c r="D359">
        <v>26.59</v>
      </c>
      <c r="E359">
        <v>26.72</v>
      </c>
      <c r="F359">
        <v>0</v>
      </c>
    </row>
    <row r="360" spans="1:6" x14ac:dyDescent="0.25">
      <c r="A360" t="s">
        <v>95</v>
      </c>
      <c r="B360" s="1">
        <v>45611</v>
      </c>
      <c r="C360">
        <v>26.17</v>
      </c>
      <c r="D360">
        <v>26.55</v>
      </c>
      <c r="E360">
        <v>26.69</v>
      </c>
      <c r="F360">
        <v>0</v>
      </c>
    </row>
    <row r="361" spans="1:6" x14ac:dyDescent="0.25">
      <c r="A361" t="s">
        <v>95</v>
      </c>
      <c r="B361" s="1">
        <v>45614</v>
      </c>
      <c r="C361">
        <v>26.04</v>
      </c>
      <c r="D361">
        <v>26.52</v>
      </c>
      <c r="E361">
        <v>26.65</v>
      </c>
      <c r="F361">
        <v>0</v>
      </c>
    </row>
    <row r="362" spans="1:6" x14ac:dyDescent="0.25">
      <c r="A362" t="s">
        <v>95</v>
      </c>
      <c r="B362" s="1">
        <v>45615</v>
      </c>
      <c r="C362">
        <v>25.9</v>
      </c>
      <c r="D362">
        <v>26.49</v>
      </c>
      <c r="E362">
        <v>26.63</v>
      </c>
      <c r="F362">
        <v>0</v>
      </c>
    </row>
    <row r="363" spans="1:6" x14ac:dyDescent="0.25">
      <c r="A363" t="s">
        <v>95</v>
      </c>
      <c r="B363" s="1">
        <v>45616</v>
      </c>
      <c r="C363">
        <v>25.77</v>
      </c>
      <c r="D363">
        <v>26.47</v>
      </c>
      <c r="E363">
        <v>26.61</v>
      </c>
      <c r="F363">
        <v>0</v>
      </c>
    </row>
    <row r="364" spans="1:6" x14ac:dyDescent="0.25">
      <c r="A364" t="s">
        <v>95</v>
      </c>
      <c r="B364" s="1">
        <v>45617</v>
      </c>
      <c r="C364">
        <v>25.66</v>
      </c>
      <c r="D364">
        <v>26.46</v>
      </c>
      <c r="E364">
        <v>26.59</v>
      </c>
      <c r="F364">
        <v>0</v>
      </c>
    </row>
    <row r="365" spans="1:6" x14ac:dyDescent="0.25">
      <c r="A365" t="s">
        <v>95</v>
      </c>
      <c r="B365" s="1">
        <v>45618</v>
      </c>
      <c r="C365">
        <v>25.54</v>
      </c>
      <c r="D365">
        <v>26.44</v>
      </c>
      <c r="E365">
        <v>26.58</v>
      </c>
      <c r="F365">
        <v>0</v>
      </c>
    </row>
    <row r="366" spans="1:6" x14ac:dyDescent="0.25">
      <c r="A366" t="s">
        <v>95</v>
      </c>
      <c r="B366" s="1">
        <v>45621</v>
      </c>
      <c r="C366">
        <v>25.43</v>
      </c>
      <c r="D366">
        <v>26.43</v>
      </c>
      <c r="E366">
        <v>26.56</v>
      </c>
      <c r="F366">
        <v>0</v>
      </c>
    </row>
    <row r="367" spans="1:6" x14ac:dyDescent="0.25">
      <c r="A367" t="s">
        <v>95</v>
      </c>
      <c r="B367" s="1">
        <v>45622</v>
      </c>
      <c r="C367">
        <v>25.32</v>
      </c>
      <c r="D367">
        <v>26.41</v>
      </c>
      <c r="E367">
        <v>26.55</v>
      </c>
      <c r="F367">
        <v>0</v>
      </c>
    </row>
    <row r="368" spans="1:6" x14ac:dyDescent="0.25">
      <c r="A368" t="s">
        <v>95</v>
      </c>
      <c r="B368" s="1">
        <v>45623</v>
      </c>
      <c r="C368">
        <v>25.22</v>
      </c>
      <c r="D368">
        <v>26.37</v>
      </c>
      <c r="E368">
        <v>26.53</v>
      </c>
      <c r="F368">
        <v>0</v>
      </c>
    </row>
    <row r="369" spans="1:6" x14ac:dyDescent="0.25">
      <c r="A369" t="s">
        <v>95</v>
      </c>
      <c r="B369" s="1">
        <v>45624</v>
      </c>
      <c r="C369">
        <v>25.1</v>
      </c>
      <c r="D369">
        <v>26.34</v>
      </c>
      <c r="E369">
        <v>26.5</v>
      </c>
      <c r="F369">
        <v>0</v>
      </c>
    </row>
    <row r="370" spans="1:6" x14ac:dyDescent="0.25">
      <c r="A370" t="s">
        <v>95</v>
      </c>
      <c r="B370" s="1">
        <v>45625</v>
      </c>
      <c r="C370">
        <v>25.02</v>
      </c>
      <c r="D370">
        <v>26.3</v>
      </c>
      <c r="E370">
        <v>26.48</v>
      </c>
      <c r="F370">
        <v>0</v>
      </c>
    </row>
    <row r="371" spans="1:6" x14ac:dyDescent="0.25">
      <c r="A371" t="s">
        <v>95</v>
      </c>
      <c r="B371" s="1">
        <v>45628</v>
      </c>
      <c r="C371">
        <v>24.93</v>
      </c>
      <c r="D371">
        <v>26.26</v>
      </c>
      <c r="E371">
        <v>26.47</v>
      </c>
      <c r="F371">
        <v>0</v>
      </c>
    </row>
    <row r="372" spans="1:6" x14ac:dyDescent="0.25">
      <c r="A372" t="s">
        <v>95</v>
      </c>
      <c r="B372" s="1">
        <v>45629</v>
      </c>
      <c r="C372">
        <v>24.84</v>
      </c>
      <c r="D372">
        <v>26.21</v>
      </c>
      <c r="E372">
        <v>26.45</v>
      </c>
      <c r="F372">
        <v>0</v>
      </c>
    </row>
    <row r="373" spans="1:6" x14ac:dyDescent="0.25">
      <c r="A373" t="s">
        <v>95</v>
      </c>
      <c r="B373" s="1">
        <v>45630</v>
      </c>
      <c r="C373">
        <v>24.72</v>
      </c>
      <c r="D373">
        <v>26.15</v>
      </c>
      <c r="E373">
        <v>26.42</v>
      </c>
      <c r="F373">
        <v>0</v>
      </c>
    </row>
    <row r="374" spans="1:6" x14ac:dyDescent="0.25">
      <c r="A374" t="s">
        <v>95</v>
      </c>
      <c r="B374" s="1">
        <v>45631</v>
      </c>
      <c r="C374">
        <v>24.69</v>
      </c>
      <c r="D374">
        <v>26.11</v>
      </c>
      <c r="E374">
        <v>26.41</v>
      </c>
      <c r="F374">
        <v>0</v>
      </c>
    </row>
    <row r="375" spans="1:6" x14ac:dyDescent="0.25">
      <c r="A375" t="s">
        <v>95</v>
      </c>
      <c r="B375" s="1">
        <v>45632</v>
      </c>
      <c r="C375">
        <v>24.7</v>
      </c>
      <c r="D375">
        <v>26.08</v>
      </c>
      <c r="E375">
        <v>26.4</v>
      </c>
      <c r="F375">
        <v>0</v>
      </c>
    </row>
    <row r="376" spans="1:6" x14ac:dyDescent="0.25">
      <c r="A376" t="s">
        <v>11</v>
      </c>
      <c r="B376" s="1">
        <v>45604</v>
      </c>
      <c r="C376">
        <v>34.67</v>
      </c>
      <c r="D376">
        <v>32.82</v>
      </c>
      <c r="E376">
        <v>30.35</v>
      </c>
      <c r="F376">
        <v>1</v>
      </c>
    </row>
    <row r="377" spans="1:6" x14ac:dyDescent="0.25">
      <c r="A377" t="s">
        <v>11</v>
      </c>
      <c r="B377" s="1">
        <v>45607</v>
      </c>
      <c r="C377">
        <v>34.67</v>
      </c>
      <c r="D377">
        <v>32.880000000000003</v>
      </c>
      <c r="E377">
        <v>30.38</v>
      </c>
      <c r="F377">
        <v>1</v>
      </c>
    </row>
    <row r="378" spans="1:6" x14ac:dyDescent="0.25">
      <c r="A378" t="s">
        <v>11</v>
      </c>
      <c r="B378" s="1">
        <v>45608</v>
      </c>
      <c r="C378">
        <v>34.659999999999997</v>
      </c>
      <c r="D378">
        <v>32.94</v>
      </c>
      <c r="E378">
        <v>30.41</v>
      </c>
      <c r="F378">
        <v>1</v>
      </c>
    </row>
    <row r="379" spans="1:6" x14ac:dyDescent="0.25">
      <c r="A379" t="s">
        <v>11</v>
      </c>
      <c r="B379" s="1">
        <v>45609</v>
      </c>
      <c r="C379">
        <v>34.65</v>
      </c>
      <c r="D379">
        <v>33.01</v>
      </c>
      <c r="E379">
        <v>30.44</v>
      </c>
      <c r="F379">
        <v>1</v>
      </c>
    </row>
    <row r="380" spans="1:6" x14ac:dyDescent="0.25">
      <c r="A380" t="s">
        <v>11</v>
      </c>
      <c r="B380" s="1">
        <v>45610</v>
      </c>
      <c r="C380">
        <v>34.54</v>
      </c>
      <c r="D380">
        <v>33.07</v>
      </c>
      <c r="E380">
        <v>30.46</v>
      </c>
      <c r="F380">
        <v>1</v>
      </c>
    </row>
    <row r="381" spans="1:6" x14ac:dyDescent="0.25">
      <c r="A381" t="s">
        <v>11</v>
      </c>
      <c r="B381" s="1">
        <v>45611</v>
      </c>
      <c r="C381">
        <v>34.380000000000003</v>
      </c>
      <c r="D381">
        <v>33.119999999999997</v>
      </c>
      <c r="E381">
        <v>30.49</v>
      </c>
      <c r="F381">
        <v>1</v>
      </c>
    </row>
    <row r="382" spans="1:6" x14ac:dyDescent="0.25">
      <c r="A382" t="s">
        <v>11</v>
      </c>
      <c r="B382" s="1">
        <v>45614</v>
      </c>
      <c r="C382">
        <v>34.25</v>
      </c>
      <c r="D382">
        <v>33.18</v>
      </c>
      <c r="E382">
        <v>30.51</v>
      </c>
      <c r="F382">
        <v>1</v>
      </c>
    </row>
    <row r="383" spans="1:6" x14ac:dyDescent="0.25">
      <c r="A383" t="s">
        <v>11</v>
      </c>
      <c r="B383" s="1">
        <v>45615</v>
      </c>
      <c r="C383">
        <v>34.1</v>
      </c>
      <c r="D383">
        <v>33.229999999999997</v>
      </c>
      <c r="E383">
        <v>30.54</v>
      </c>
      <c r="F383">
        <v>1</v>
      </c>
    </row>
    <row r="384" spans="1:6" x14ac:dyDescent="0.25">
      <c r="A384" t="s">
        <v>11</v>
      </c>
      <c r="B384" s="1">
        <v>45616</v>
      </c>
      <c r="C384">
        <v>33.93</v>
      </c>
      <c r="D384">
        <v>33.29</v>
      </c>
      <c r="E384">
        <v>30.57</v>
      </c>
      <c r="F384">
        <v>1</v>
      </c>
    </row>
    <row r="385" spans="1:6" x14ac:dyDescent="0.25">
      <c r="A385" t="s">
        <v>11</v>
      </c>
      <c r="B385" s="1">
        <v>45617</v>
      </c>
      <c r="C385">
        <v>33.909999999999997</v>
      </c>
      <c r="D385">
        <v>33.36</v>
      </c>
      <c r="E385">
        <v>30.61</v>
      </c>
      <c r="F385">
        <v>1</v>
      </c>
    </row>
    <row r="386" spans="1:6" x14ac:dyDescent="0.25">
      <c r="A386" t="s">
        <v>11</v>
      </c>
      <c r="B386" s="1">
        <v>45618</v>
      </c>
      <c r="C386">
        <v>33.869999999999997</v>
      </c>
      <c r="D386">
        <v>33.409999999999997</v>
      </c>
      <c r="E386">
        <v>30.65</v>
      </c>
      <c r="F386">
        <v>1</v>
      </c>
    </row>
    <row r="387" spans="1:6" x14ac:dyDescent="0.25">
      <c r="A387" t="s">
        <v>11</v>
      </c>
      <c r="B387" s="1">
        <v>45621</v>
      </c>
      <c r="C387">
        <v>33.83</v>
      </c>
      <c r="D387">
        <v>33.479999999999997</v>
      </c>
      <c r="E387">
        <v>30.69</v>
      </c>
      <c r="F387">
        <v>1</v>
      </c>
    </row>
    <row r="388" spans="1:6" x14ac:dyDescent="0.25">
      <c r="A388" t="s">
        <v>11</v>
      </c>
      <c r="B388" s="1">
        <v>45622</v>
      </c>
      <c r="C388">
        <v>33.78</v>
      </c>
      <c r="D388">
        <v>33.549999999999997</v>
      </c>
      <c r="E388">
        <v>30.72</v>
      </c>
      <c r="F388">
        <v>1</v>
      </c>
    </row>
    <row r="389" spans="1:6" x14ac:dyDescent="0.25">
      <c r="A389" t="s">
        <v>11</v>
      </c>
      <c r="B389" s="1">
        <v>45623</v>
      </c>
      <c r="C389">
        <v>33.71</v>
      </c>
      <c r="D389">
        <v>33.61</v>
      </c>
      <c r="E389">
        <v>30.75</v>
      </c>
      <c r="F389">
        <v>1</v>
      </c>
    </row>
    <row r="390" spans="1:6" x14ac:dyDescent="0.25">
      <c r="A390" t="s">
        <v>11</v>
      </c>
      <c r="B390" s="1">
        <v>45624</v>
      </c>
      <c r="C390">
        <v>33.6</v>
      </c>
      <c r="D390">
        <v>33.659999999999997</v>
      </c>
      <c r="E390">
        <v>30.79</v>
      </c>
      <c r="F390">
        <v>0</v>
      </c>
    </row>
    <row r="391" spans="1:6" x14ac:dyDescent="0.25">
      <c r="A391" t="s">
        <v>11</v>
      </c>
      <c r="B391" s="1">
        <v>45625</v>
      </c>
      <c r="C391">
        <v>33.520000000000003</v>
      </c>
      <c r="D391">
        <v>33.71</v>
      </c>
      <c r="E391">
        <v>30.82</v>
      </c>
      <c r="F391">
        <v>0</v>
      </c>
    </row>
    <row r="392" spans="1:6" x14ac:dyDescent="0.25">
      <c r="A392" t="s">
        <v>11</v>
      </c>
      <c r="B392" s="1">
        <v>45628</v>
      </c>
      <c r="C392">
        <v>33.43</v>
      </c>
      <c r="D392">
        <v>33.75</v>
      </c>
      <c r="E392">
        <v>30.86</v>
      </c>
      <c r="F392">
        <v>0</v>
      </c>
    </row>
    <row r="393" spans="1:6" x14ac:dyDescent="0.25">
      <c r="A393" t="s">
        <v>11</v>
      </c>
      <c r="B393" s="1">
        <v>45629</v>
      </c>
      <c r="C393">
        <v>33.31</v>
      </c>
      <c r="D393">
        <v>33.770000000000003</v>
      </c>
      <c r="E393">
        <v>30.89</v>
      </c>
      <c r="F393">
        <v>0</v>
      </c>
    </row>
    <row r="394" spans="1:6" x14ac:dyDescent="0.25">
      <c r="A394" t="s">
        <v>11</v>
      </c>
      <c r="B394" s="1">
        <v>45630</v>
      </c>
      <c r="C394">
        <v>33.159999999999997</v>
      </c>
      <c r="D394">
        <v>33.76</v>
      </c>
      <c r="E394">
        <v>30.92</v>
      </c>
      <c r="F394">
        <v>0</v>
      </c>
    </row>
    <row r="395" spans="1:6" x14ac:dyDescent="0.25">
      <c r="A395" t="s">
        <v>11</v>
      </c>
      <c r="B395" s="1">
        <v>45631</v>
      </c>
      <c r="C395">
        <v>33.08</v>
      </c>
      <c r="D395">
        <v>33.79</v>
      </c>
      <c r="E395">
        <v>30.96</v>
      </c>
      <c r="F395">
        <v>0</v>
      </c>
    </row>
    <row r="396" spans="1:6" x14ac:dyDescent="0.25">
      <c r="A396" t="s">
        <v>11</v>
      </c>
      <c r="B396" s="1">
        <v>45632</v>
      </c>
      <c r="C396">
        <v>32.99</v>
      </c>
      <c r="D396">
        <v>33.79</v>
      </c>
      <c r="E396">
        <v>31</v>
      </c>
      <c r="F396">
        <v>0</v>
      </c>
    </row>
    <row r="397" spans="1:6" x14ac:dyDescent="0.25">
      <c r="A397" t="s">
        <v>38</v>
      </c>
      <c r="B397" s="1">
        <v>45604</v>
      </c>
      <c r="C397">
        <v>23.93</v>
      </c>
      <c r="D397">
        <v>23.66</v>
      </c>
      <c r="E397">
        <v>23.24</v>
      </c>
      <c r="F397">
        <v>1</v>
      </c>
    </row>
    <row r="398" spans="1:6" x14ac:dyDescent="0.25">
      <c r="A398" t="s">
        <v>38</v>
      </c>
      <c r="B398" s="1">
        <v>45607</v>
      </c>
      <c r="C398">
        <v>23.87</v>
      </c>
      <c r="D398">
        <v>23.67</v>
      </c>
      <c r="E398">
        <v>23.25</v>
      </c>
      <c r="F398">
        <v>1</v>
      </c>
    </row>
    <row r="399" spans="1:6" x14ac:dyDescent="0.25">
      <c r="A399" t="s">
        <v>38</v>
      </c>
      <c r="B399" s="1">
        <v>45608</v>
      </c>
      <c r="C399">
        <v>23.81</v>
      </c>
      <c r="D399">
        <v>23.66</v>
      </c>
      <c r="E399">
        <v>23.26</v>
      </c>
      <c r="F399">
        <v>1</v>
      </c>
    </row>
    <row r="400" spans="1:6" x14ac:dyDescent="0.25">
      <c r="A400" t="s">
        <v>38</v>
      </c>
      <c r="B400" s="1">
        <v>45609</v>
      </c>
      <c r="C400">
        <v>23.76</v>
      </c>
      <c r="D400">
        <v>23.66</v>
      </c>
      <c r="E400">
        <v>23.26</v>
      </c>
      <c r="F400">
        <v>1</v>
      </c>
    </row>
    <row r="401" spans="1:6" x14ac:dyDescent="0.25">
      <c r="A401" t="s">
        <v>38</v>
      </c>
      <c r="B401" s="1">
        <v>45610</v>
      </c>
      <c r="C401">
        <v>23.68</v>
      </c>
      <c r="D401">
        <v>23.66</v>
      </c>
      <c r="E401">
        <v>23.27</v>
      </c>
      <c r="F401">
        <v>1</v>
      </c>
    </row>
    <row r="402" spans="1:6" x14ac:dyDescent="0.25">
      <c r="A402" t="s">
        <v>38</v>
      </c>
      <c r="B402" s="1">
        <v>45611</v>
      </c>
      <c r="C402">
        <v>23.58</v>
      </c>
      <c r="D402">
        <v>23.66</v>
      </c>
      <c r="E402">
        <v>23.27</v>
      </c>
      <c r="F402">
        <v>0</v>
      </c>
    </row>
    <row r="403" spans="1:6" x14ac:dyDescent="0.25">
      <c r="A403" t="s">
        <v>38</v>
      </c>
      <c r="B403" s="1">
        <v>45614</v>
      </c>
      <c r="C403">
        <v>23.5</v>
      </c>
      <c r="D403">
        <v>23.65</v>
      </c>
      <c r="E403">
        <v>23.27</v>
      </c>
      <c r="F403">
        <v>0</v>
      </c>
    </row>
    <row r="404" spans="1:6" x14ac:dyDescent="0.25">
      <c r="A404" t="s">
        <v>38</v>
      </c>
      <c r="B404" s="1">
        <v>45615</v>
      </c>
      <c r="C404">
        <v>23.41</v>
      </c>
      <c r="D404">
        <v>23.65</v>
      </c>
      <c r="E404">
        <v>23.27</v>
      </c>
      <c r="F404">
        <v>0</v>
      </c>
    </row>
    <row r="405" spans="1:6" x14ac:dyDescent="0.25">
      <c r="A405" t="s">
        <v>38</v>
      </c>
      <c r="B405" s="1">
        <v>45616</v>
      </c>
      <c r="C405">
        <v>23.34</v>
      </c>
      <c r="D405">
        <v>23.67</v>
      </c>
      <c r="E405">
        <v>23.28</v>
      </c>
      <c r="F405">
        <v>0</v>
      </c>
    </row>
    <row r="406" spans="1:6" x14ac:dyDescent="0.25">
      <c r="A406" t="s">
        <v>38</v>
      </c>
      <c r="B406" s="1">
        <v>45617</v>
      </c>
      <c r="C406">
        <v>23.32</v>
      </c>
      <c r="D406">
        <v>23.69</v>
      </c>
      <c r="E406">
        <v>23.29</v>
      </c>
      <c r="F406">
        <v>0</v>
      </c>
    </row>
    <row r="407" spans="1:6" x14ac:dyDescent="0.25">
      <c r="A407" t="s">
        <v>38</v>
      </c>
      <c r="B407" s="1">
        <v>45618</v>
      </c>
      <c r="C407">
        <v>23.32</v>
      </c>
      <c r="D407">
        <v>23.71</v>
      </c>
      <c r="E407">
        <v>23.3</v>
      </c>
      <c r="F407">
        <v>0</v>
      </c>
    </row>
    <row r="408" spans="1:6" x14ac:dyDescent="0.25">
      <c r="A408" t="s">
        <v>38</v>
      </c>
      <c r="B408" s="1">
        <v>45621</v>
      </c>
      <c r="C408">
        <v>23.31</v>
      </c>
      <c r="D408">
        <v>23.74</v>
      </c>
      <c r="E408">
        <v>23.31</v>
      </c>
      <c r="F408">
        <v>0</v>
      </c>
    </row>
    <row r="409" spans="1:6" x14ac:dyDescent="0.25">
      <c r="A409" t="s">
        <v>38</v>
      </c>
      <c r="B409" s="1">
        <v>45622</v>
      </c>
      <c r="C409">
        <v>23.3</v>
      </c>
      <c r="D409">
        <v>23.75</v>
      </c>
      <c r="E409">
        <v>23.32</v>
      </c>
      <c r="F409">
        <v>0</v>
      </c>
    </row>
    <row r="410" spans="1:6" x14ac:dyDescent="0.25">
      <c r="A410" t="s">
        <v>38</v>
      </c>
      <c r="B410" s="1">
        <v>45623</v>
      </c>
      <c r="C410">
        <v>23.27</v>
      </c>
      <c r="D410">
        <v>23.76</v>
      </c>
      <c r="E410">
        <v>23.32</v>
      </c>
      <c r="F410">
        <v>0</v>
      </c>
    </row>
    <row r="411" spans="1:6" x14ac:dyDescent="0.25">
      <c r="A411" t="s">
        <v>38</v>
      </c>
      <c r="B411" s="1">
        <v>45624</v>
      </c>
      <c r="C411">
        <v>23.26</v>
      </c>
      <c r="D411">
        <v>23.77</v>
      </c>
      <c r="E411">
        <v>23.33</v>
      </c>
      <c r="F411">
        <v>0</v>
      </c>
    </row>
    <row r="412" spans="1:6" x14ac:dyDescent="0.25">
      <c r="A412" t="s">
        <v>38</v>
      </c>
      <c r="B412" s="1">
        <v>45625</v>
      </c>
      <c r="C412">
        <v>23.25</v>
      </c>
      <c r="D412">
        <v>23.77</v>
      </c>
      <c r="E412">
        <v>23.34</v>
      </c>
      <c r="F412">
        <v>0</v>
      </c>
    </row>
    <row r="413" spans="1:6" x14ac:dyDescent="0.25">
      <c r="A413" t="s">
        <v>38</v>
      </c>
      <c r="B413" s="1">
        <v>45628</v>
      </c>
      <c r="C413">
        <v>23.26</v>
      </c>
      <c r="D413">
        <v>23.78</v>
      </c>
      <c r="E413">
        <v>23.34</v>
      </c>
      <c r="F413">
        <v>0</v>
      </c>
    </row>
    <row r="414" spans="1:6" x14ac:dyDescent="0.25">
      <c r="A414" t="s">
        <v>38</v>
      </c>
      <c r="B414" s="1">
        <v>45629</v>
      </c>
      <c r="C414">
        <v>23.27</v>
      </c>
      <c r="D414">
        <v>23.78</v>
      </c>
      <c r="E414">
        <v>23.35</v>
      </c>
      <c r="F414">
        <v>0</v>
      </c>
    </row>
    <row r="415" spans="1:6" x14ac:dyDescent="0.25">
      <c r="A415" t="s">
        <v>38</v>
      </c>
      <c r="B415" s="1">
        <v>45630</v>
      </c>
      <c r="C415">
        <v>23.25</v>
      </c>
      <c r="D415">
        <v>23.77</v>
      </c>
      <c r="E415">
        <v>23.35</v>
      </c>
      <c r="F415">
        <v>0</v>
      </c>
    </row>
    <row r="416" spans="1:6" x14ac:dyDescent="0.25">
      <c r="A416" t="s">
        <v>38</v>
      </c>
      <c r="B416" s="1">
        <v>45631</v>
      </c>
      <c r="C416">
        <v>23.27</v>
      </c>
      <c r="D416">
        <v>23.78</v>
      </c>
      <c r="E416">
        <v>23.35</v>
      </c>
      <c r="F416">
        <v>0</v>
      </c>
    </row>
    <row r="417" spans="1:6" x14ac:dyDescent="0.25">
      <c r="A417" t="s">
        <v>38</v>
      </c>
      <c r="B417" s="1">
        <v>45632</v>
      </c>
      <c r="C417">
        <v>23.3</v>
      </c>
      <c r="D417">
        <v>23.78</v>
      </c>
      <c r="E417">
        <v>23.36</v>
      </c>
      <c r="F417">
        <v>0</v>
      </c>
    </row>
    <row r="418" spans="1:6" x14ac:dyDescent="0.25">
      <c r="A418" t="s">
        <v>19</v>
      </c>
      <c r="B418" s="1">
        <v>45604</v>
      </c>
      <c r="C418">
        <v>17.2</v>
      </c>
      <c r="D418">
        <v>16.440000000000001</v>
      </c>
      <c r="E418">
        <v>15.26</v>
      </c>
      <c r="F418">
        <v>1</v>
      </c>
    </row>
    <row r="419" spans="1:6" x14ac:dyDescent="0.25">
      <c r="A419" t="s">
        <v>19</v>
      </c>
      <c r="B419" s="1">
        <v>45607</v>
      </c>
      <c r="C419">
        <v>17.14</v>
      </c>
      <c r="D419">
        <v>16.47</v>
      </c>
      <c r="E419">
        <v>15.27</v>
      </c>
      <c r="F419">
        <v>1</v>
      </c>
    </row>
    <row r="420" spans="1:6" x14ac:dyDescent="0.25">
      <c r="A420" t="s">
        <v>19</v>
      </c>
      <c r="B420" s="1">
        <v>45608</v>
      </c>
      <c r="C420">
        <v>17.07</v>
      </c>
      <c r="D420">
        <v>16.489999999999998</v>
      </c>
      <c r="E420">
        <v>15.28</v>
      </c>
      <c r="F420">
        <v>1</v>
      </c>
    </row>
    <row r="421" spans="1:6" x14ac:dyDescent="0.25">
      <c r="A421" t="s">
        <v>19</v>
      </c>
      <c r="B421" s="1">
        <v>45609</v>
      </c>
      <c r="C421">
        <v>17</v>
      </c>
      <c r="D421">
        <v>16.52</v>
      </c>
      <c r="E421">
        <v>15.29</v>
      </c>
      <c r="F421">
        <v>1</v>
      </c>
    </row>
    <row r="422" spans="1:6" x14ac:dyDescent="0.25">
      <c r="A422" t="s">
        <v>19</v>
      </c>
      <c r="B422" s="1">
        <v>45610</v>
      </c>
      <c r="C422">
        <v>16.899999999999999</v>
      </c>
      <c r="D422">
        <v>16.54</v>
      </c>
      <c r="E422">
        <v>15.29</v>
      </c>
      <c r="F422">
        <v>1</v>
      </c>
    </row>
    <row r="423" spans="1:6" x14ac:dyDescent="0.25">
      <c r="A423" t="s">
        <v>19</v>
      </c>
      <c r="B423" s="1">
        <v>45611</v>
      </c>
      <c r="C423">
        <v>16.79</v>
      </c>
      <c r="D423">
        <v>16.559999999999999</v>
      </c>
      <c r="E423">
        <v>15.3</v>
      </c>
      <c r="F423">
        <v>1</v>
      </c>
    </row>
    <row r="424" spans="1:6" x14ac:dyDescent="0.25">
      <c r="A424" t="s">
        <v>19</v>
      </c>
      <c r="B424" s="1">
        <v>45614</v>
      </c>
      <c r="C424">
        <v>16.71</v>
      </c>
      <c r="D424">
        <v>16.59</v>
      </c>
      <c r="E424">
        <v>15.31</v>
      </c>
      <c r="F424">
        <v>1</v>
      </c>
    </row>
    <row r="425" spans="1:6" x14ac:dyDescent="0.25">
      <c r="A425" t="s">
        <v>19</v>
      </c>
      <c r="B425" s="1">
        <v>45615</v>
      </c>
      <c r="C425">
        <v>16.64</v>
      </c>
      <c r="D425">
        <v>16.61</v>
      </c>
      <c r="E425">
        <v>15.32</v>
      </c>
      <c r="F425">
        <v>1</v>
      </c>
    </row>
    <row r="426" spans="1:6" x14ac:dyDescent="0.25">
      <c r="A426" t="s">
        <v>19</v>
      </c>
      <c r="B426" s="1">
        <v>45616</v>
      </c>
      <c r="C426">
        <v>16.559999999999999</v>
      </c>
      <c r="D426">
        <v>16.63</v>
      </c>
      <c r="E426">
        <v>15.33</v>
      </c>
      <c r="F426">
        <v>0</v>
      </c>
    </row>
    <row r="427" spans="1:6" x14ac:dyDescent="0.25">
      <c r="A427" t="s">
        <v>19</v>
      </c>
      <c r="B427" s="1">
        <v>45617</v>
      </c>
      <c r="C427">
        <v>16.52</v>
      </c>
      <c r="D427">
        <v>16.649999999999999</v>
      </c>
      <c r="E427">
        <v>15.34</v>
      </c>
      <c r="F427">
        <v>0</v>
      </c>
    </row>
    <row r="428" spans="1:6" x14ac:dyDescent="0.25">
      <c r="A428" t="s">
        <v>19</v>
      </c>
      <c r="B428" s="1">
        <v>45618</v>
      </c>
      <c r="C428">
        <v>16.47</v>
      </c>
      <c r="D428">
        <v>16.670000000000002</v>
      </c>
      <c r="E428">
        <v>15.36</v>
      </c>
      <c r="F428">
        <v>0</v>
      </c>
    </row>
    <row r="429" spans="1:6" x14ac:dyDescent="0.25">
      <c r="A429" t="s">
        <v>19</v>
      </c>
      <c r="B429" s="1">
        <v>45621</v>
      </c>
      <c r="C429">
        <v>16.420000000000002</v>
      </c>
      <c r="D429">
        <v>16.7</v>
      </c>
      <c r="E429">
        <v>15.37</v>
      </c>
      <c r="F429">
        <v>0</v>
      </c>
    </row>
    <row r="430" spans="1:6" x14ac:dyDescent="0.25">
      <c r="A430" t="s">
        <v>19</v>
      </c>
      <c r="B430" s="1">
        <v>45622</v>
      </c>
      <c r="C430">
        <v>16.37</v>
      </c>
      <c r="D430">
        <v>16.72</v>
      </c>
      <c r="E430">
        <v>15.39</v>
      </c>
      <c r="F430">
        <v>0</v>
      </c>
    </row>
    <row r="431" spans="1:6" x14ac:dyDescent="0.25">
      <c r="A431" t="s">
        <v>19</v>
      </c>
      <c r="B431" s="1">
        <v>45623</v>
      </c>
      <c r="C431">
        <v>16.32</v>
      </c>
      <c r="D431">
        <v>16.73</v>
      </c>
      <c r="E431">
        <v>15.4</v>
      </c>
      <c r="F431">
        <v>0</v>
      </c>
    </row>
    <row r="432" spans="1:6" x14ac:dyDescent="0.25">
      <c r="A432" t="s">
        <v>19</v>
      </c>
      <c r="B432" s="1">
        <v>45624</v>
      </c>
      <c r="C432">
        <v>16.260000000000002</v>
      </c>
      <c r="D432">
        <v>16.760000000000002</v>
      </c>
      <c r="E432">
        <v>15.41</v>
      </c>
      <c r="F432">
        <v>0</v>
      </c>
    </row>
    <row r="433" spans="1:6" x14ac:dyDescent="0.25">
      <c r="A433" t="s">
        <v>19</v>
      </c>
      <c r="B433" s="1">
        <v>45625</v>
      </c>
      <c r="C433">
        <v>16.22</v>
      </c>
      <c r="D433">
        <v>16.78</v>
      </c>
      <c r="E433">
        <v>15.42</v>
      </c>
      <c r="F433">
        <v>0</v>
      </c>
    </row>
    <row r="434" spans="1:6" x14ac:dyDescent="0.25">
      <c r="A434" t="s">
        <v>19</v>
      </c>
      <c r="B434" s="1">
        <v>45628</v>
      </c>
      <c r="C434">
        <v>16.2</v>
      </c>
      <c r="D434">
        <v>16.8</v>
      </c>
      <c r="E434">
        <v>15.43</v>
      </c>
      <c r="F434">
        <v>0</v>
      </c>
    </row>
    <row r="435" spans="1:6" x14ac:dyDescent="0.25">
      <c r="A435" t="s">
        <v>19</v>
      </c>
      <c r="B435" s="1">
        <v>45629</v>
      </c>
      <c r="C435">
        <v>16.170000000000002</v>
      </c>
      <c r="D435">
        <v>16.809999999999999</v>
      </c>
      <c r="E435">
        <v>15.45</v>
      </c>
      <c r="F435">
        <v>0</v>
      </c>
    </row>
    <row r="436" spans="1:6" x14ac:dyDescent="0.25">
      <c r="A436" t="s">
        <v>19</v>
      </c>
      <c r="B436" s="1">
        <v>45630</v>
      </c>
      <c r="C436">
        <v>16.11</v>
      </c>
      <c r="D436">
        <v>16.809999999999999</v>
      </c>
      <c r="E436">
        <v>15.46</v>
      </c>
      <c r="F436">
        <v>0</v>
      </c>
    </row>
    <row r="437" spans="1:6" x14ac:dyDescent="0.25">
      <c r="A437" t="s">
        <v>19</v>
      </c>
      <c r="B437" s="1">
        <v>45631</v>
      </c>
      <c r="C437">
        <v>16.09</v>
      </c>
      <c r="D437">
        <v>16.809999999999999</v>
      </c>
      <c r="E437">
        <v>15.47</v>
      </c>
      <c r="F437">
        <v>0</v>
      </c>
    </row>
    <row r="438" spans="1:6" x14ac:dyDescent="0.25">
      <c r="A438" t="s">
        <v>19</v>
      </c>
      <c r="B438" s="1">
        <v>45632</v>
      </c>
      <c r="C438">
        <v>16.079999999999998</v>
      </c>
      <c r="D438">
        <v>16.79</v>
      </c>
      <c r="E438">
        <v>15.48</v>
      </c>
      <c r="F438">
        <v>0</v>
      </c>
    </row>
    <row r="439" spans="1:6" x14ac:dyDescent="0.25">
      <c r="A439" t="s">
        <v>79</v>
      </c>
      <c r="B439" s="1">
        <v>45604</v>
      </c>
      <c r="C439">
        <v>92.18</v>
      </c>
      <c r="D439">
        <v>91.54</v>
      </c>
      <c r="E439">
        <v>90.12</v>
      </c>
      <c r="F439">
        <v>1</v>
      </c>
    </row>
    <row r="440" spans="1:6" x14ac:dyDescent="0.25">
      <c r="A440" t="s">
        <v>79</v>
      </c>
      <c r="B440" s="1">
        <v>45607</v>
      </c>
      <c r="C440">
        <v>92.21</v>
      </c>
      <c r="D440">
        <v>91.55</v>
      </c>
      <c r="E440">
        <v>90.1</v>
      </c>
      <c r="F440">
        <v>1</v>
      </c>
    </row>
    <row r="441" spans="1:6" x14ac:dyDescent="0.25">
      <c r="A441" t="s">
        <v>79</v>
      </c>
      <c r="B441" s="1">
        <v>45608</v>
      </c>
      <c r="C441">
        <v>92.23</v>
      </c>
      <c r="D441">
        <v>91.55</v>
      </c>
      <c r="E441">
        <v>90.08</v>
      </c>
      <c r="F441">
        <v>1</v>
      </c>
    </row>
    <row r="442" spans="1:6" x14ac:dyDescent="0.25">
      <c r="A442" t="s">
        <v>79</v>
      </c>
      <c r="B442" s="1">
        <v>45609</v>
      </c>
      <c r="C442">
        <v>92.28</v>
      </c>
      <c r="D442">
        <v>91.58</v>
      </c>
      <c r="E442">
        <v>90.07</v>
      </c>
      <c r="F442">
        <v>1</v>
      </c>
    </row>
    <row r="443" spans="1:6" x14ac:dyDescent="0.25">
      <c r="A443" t="s">
        <v>79</v>
      </c>
      <c r="B443" s="1">
        <v>45610</v>
      </c>
      <c r="C443">
        <v>92.27</v>
      </c>
      <c r="D443">
        <v>91.62</v>
      </c>
      <c r="E443">
        <v>90.05</v>
      </c>
      <c r="F443">
        <v>1</v>
      </c>
    </row>
    <row r="444" spans="1:6" x14ac:dyDescent="0.25">
      <c r="A444" t="s">
        <v>79</v>
      </c>
      <c r="B444" s="1">
        <v>45611</v>
      </c>
      <c r="C444">
        <v>92.24</v>
      </c>
      <c r="D444">
        <v>91.65</v>
      </c>
      <c r="E444">
        <v>90.04</v>
      </c>
      <c r="F444">
        <v>1</v>
      </c>
    </row>
    <row r="445" spans="1:6" x14ac:dyDescent="0.25">
      <c r="A445" t="s">
        <v>79</v>
      </c>
      <c r="B445" s="1">
        <v>45614</v>
      </c>
      <c r="C445">
        <v>92.18</v>
      </c>
      <c r="D445">
        <v>91.67</v>
      </c>
      <c r="E445">
        <v>90.01</v>
      </c>
      <c r="F445">
        <v>1</v>
      </c>
    </row>
    <row r="446" spans="1:6" x14ac:dyDescent="0.25">
      <c r="A446" t="s">
        <v>79</v>
      </c>
      <c r="B446" s="1">
        <v>45615</v>
      </c>
      <c r="C446">
        <v>92.11</v>
      </c>
      <c r="D446">
        <v>91.69</v>
      </c>
      <c r="E446">
        <v>90</v>
      </c>
      <c r="F446">
        <v>1</v>
      </c>
    </row>
    <row r="447" spans="1:6" x14ac:dyDescent="0.25">
      <c r="A447" t="s">
        <v>79</v>
      </c>
      <c r="B447" s="1">
        <v>45616</v>
      </c>
      <c r="C447">
        <v>92.06</v>
      </c>
      <c r="D447">
        <v>91.72</v>
      </c>
      <c r="E447">
        <v>89.99</v>
      </c>
      <c r="F447">
        <v>1</v>
      </c>
    </row>
    <row r="448" spans="1:6" x14ac:dyDescent="0.25">
      <c r="A448" t="s">
        <v>79</v>
      </c>
      <c r="B448" s="1">
        <v>45617</v>
      </c>
      <c r="C448">
        <v>92</v>
      </c>
      <c r="D448">
        <v>91.74</v>
      </c>
      <c r="E448">
        <v>89.99</v>
      </c>
      <c r="F448">
        <v>1</v>
      </c>
    </row>
    <row r="449" spans="1:6" x14ac:dyDescent="0.25">
      <c r="A449" t="s">
        <v>79</v>
      </c>
      <c r="B449" s="1">
        <v>45618</v>
      </c>
      <c r="C449">
        <v>91.93</v>
      </c>
      <c r="D449">
        <v>91.76</v>
      </c>
      <c r="E449">
        <v>89.99</v>
      </c>
      <c r="F449">
        <v>1</v>
      </c>
    </row>
    <row r="450" spans="1:6" x14ac:dyDescent="0.25">
      <c r="A450" t="s">
        <v>79</v>
      </c>
      <c r="B450" s="1">
        <v>45621</v>
      </c>
      <c r="C450">
        <v>91.9</v>
      </c>
      <c r="D450">
        <v>91.81</v>
      </c>
      <c r="E450">
        <v>90</v>
      </c>
      <c r="F450">
        <v>1</v>
      </c>
    </row>
    <row r="451" spans="1:6" x14ac:dyDescent="0.25">
      <c r="A451" t="s">
        <v>79</v>
      </c>
      <c r="B451" s="1">
        <v>45622</v>
      </c>
      <c r="C451">
        <v>91.92</v>
      </c>
      <c r="D451">
        <v>91.84</v>
      </c>
      <c r="E451">
        <v>90.01</v>
      </c>
      <c r="F451">
        <v>1</v>
      </c>
    </row>
    <row r="452" spans="1:6" x14ac:dyDescent="0.25">
      <c r="A452" t="s">
        <v>79</v>
      </c>
      <c r="B452" s="1">
        <v>45623</v>
      </c>
      <c r="C452">
        <v>91.97</v>
      </c>
      <c r="D452">
        <v>91.88</v>
      </c>
      <c r="E452">
        <v>90.03</v>
      </c>
      <c r="F452">
        <v>1</v>
      </c>
    </row>
    <row r="453" spans="1:6" x14ac:dyDescent="0.25">
      <c r="A453" t="s">
        <v>79</v>
      </c>
      <c r="B453" s="1">
        <v>45624</v>
      </c>
      <c r="C453">
        <v>91.92</v>
      </c>
      <c r="D453">
        <v>91.9</v>
      </c>
      <c r="E453">
        <v>90.04</v>
      </c>
      <c r="F453">
        <v>1</v>
      </c>
    </row>
    <row r="454" spans="1:6" x14ac:dyDescent="0.25">
      <c r="A454" t="s">
        <v>79</v>
      </c>
      <c r="B454" s="1">
        <v>45625</v>
      </c>
      <c r="C454">
        <v>91.91</v>
      </c>
      <c r="D454">
        <v>91.95</v>
      </c>
      <c r="E454">
        <v>90.05</v>
      </c>
      <c r="F454">
        <v>0</v>
      </c>
    </row>
    <row r="455" spans="1:6" x14ac:dyDescent="0.25">
      <c r="A455" t="s">
        <v>79</v>
      </c>
      <c r="B455" s="1">
        <v>45628</v>
      </c>
      <c r="C455">
        <v>92</v>
      </c>
      <c r="D455">
        <v>92.02</v>
      </c>
      <c r="E455">
        <v>90.07</v>
      </c>
      <c r="F455">
        <v>0</v>
      </c>
    </row>
    <row r="456" spans="1:6" x14ac:dyDescent="0.25">
      <c r="A456" t="s">
        <v>79</v>
      </c>
      <c r="B456" s="1">
        <v>45629</v>
      </c>
      <c r="C456">
        <v>92.01</v>
      </c>
      <c r="D456">
        <v>92.06</v>
      </c>
      <c r="E456">
        <v>90.07</v>
      </c>
      <c r="F456">
        <v>0</v>
      </c>
    </row>
    <row r="457" spans="1:6" x14ac:dyDescent="0.25">
      <c r="A457" t="s">
        <v>79</v>
      </c>
      <c r="B457" s="1">
        <v>45630</v>
      </c>
      <c r="C457">
        <v>92.04</v>
      </c>
      <c r="D457">
        <v>92.07</v>
      </c>
      <c r="E457">
        <v>90.08</v>
      </c>
      <c r="F457">
        <v>0</v>
      </c>
    </row>
    <row r="458" spans="1:6" x14ac:dyDescent="0.25">
      <c r="A458" t="s">
        <v>79</v>
      </c>
      <c r="B458" s="1">
        <v>45631</v>
      </c>
      <c r="C458">
        <v>92.08</v>
      </c>
      <c r="D458">
        <v>92.1</v>
      </c>
      <c r="E458">
        <v>90.08</v>
      </c>
      <c r="F458">
        <v>0</v>
      </c>
    </row>
    <row r="459" spans="1:6" x14ac:dyDescent="0.25">
      <c r="A459" t="s">
        <v>79</v>
      </c>
      <c r="B459" s="1">
        <v>45632</v>
      </c>
      <c r="C459">
        <v>92.18</v>
      </c>
      <c r="D459">
        <v>92.13</v>
      </c>
      <c r="E459">
        <v>90.09</v>
      </c>
      <c r="F459">
        <v>1</v>
      </c>
    </row>
    <row r="460" spans="1:6" x14ac:dyDescent="0.25">
      <c r="A460" t="s">
        <v>34</v>
      </c>
      <c r="B460" s="1">
        <v>45604</v>
      </c>
      <c r="C460">
        <v>43.58</v>
      </c>
      <c r="D460">
        <v>43.22</v>
      </c>
      <c r="E460">
        <v>40.53</v>
      </c>
      <c r="F460">
        <v>1</v>
      </c>
    </row>
    <row r="461" spans="1:6" x14ac:dyDescent="0.25">
      <c r="A461" t="s">
        <v>34</v>
      </c>
      <c r="B461" s="1">
        <v>45607</v>
      </c>
      <c r="C461">
        <v>43.35</v>
      </c>
      <c r="D461">
        <v>43.2</v>
      </c>
      <c r="E461">
        <v>40.51</v>
      </c>
      <c r="F461">
        <v>1</v>
      </c>
    </row>
    <row r="462" spans="1:6" x14ac:dyDescent="0.25">
      <c r="A462" t="s">
        <v>34</v>
      </c>
      <c r="B462" s="1">
        <v>45608</v>
      </c>
      <c r="C462">
        <v>43.13</v>
      </c>
      <c r="D462">
        <v>43.18</v>
      </c>
      <c r="E462">
        <v>40.49</v>
      </c>
      <c r="F462">
        <v>0</v>
      </c>
    </row>
    <row r="463" spans="1:6" x14ac:dyDescent="0.25">
      <c r="A463" t="s">
        <v>34</v>
      </c>
      <c r="B463" s="1">
        <v>45609</v>
      </c>
      <c r="C463">
        <v>42.89</v>
      </c>
      <c r="D463">
        <v>43.13</v>
      </c>
      <c r="E463">
        <v>40.47</v>
      </c>
      <c r="F463">
        <v>0</v>
      </c>
    </row>
    <row r="464" spans="1:6" x14ac:dyDescent="0.25">
      <c r="A464" t="s">
        <v>34</v>
      </c>
      <c r="B464" s="1">
        <v>45610</v>
      </c>
      <c r="C464">
        <v>42.65</v>
      </c>
      <c r="D464">
        <v>43.06</v>
      </c>
      <c r="E464">
        <v>40.450000000000003</v>
      </c>
      <c r="F464">
        <v>0</v>
      </c>
    </row>
    <row r="465" spans="1:6" x14ac:dyDescent="0.25">
      <c r="A465" t="s">
        <v>34</v>
      </c>
      <c r="B465" s="1">
        <v>45611</v>
      </c>
      <c r="C465">
        <v>42.4</v>
      </c>
      <c r="D465">
        <v>42.99</v>
      </c>
      <c r="E465">
        <v>40.42</v>
      </c>
      <c r="F465">
        <v>0</v>
      </c>
    </row>
    <row r="466" spans="1:6" x14ac:dyDescent="0.25">
      <c r="A466" t="s">
        <v>34</v>
      </c>
      <c r="B466" s="1">
        <v>45614</v>
      </c>
      <c r="C466">
        <v>42.06</v>
      </c>
      <c r="D466">
        <v>42.95</v>
      </c>
      <c r="E466">
        <v>40.4</v>
      </c>
      <c r="F466">
        <v>0</v>
      </c>
    </row>
    <row r="467" spans="1:6" x14ac:dyDescent="0.25">
      <c r="A467" t="s">
        <v>34</v>
      </c>
      <c r="B467" s="1">
        <v>45615</v>
      </c>
      <c r="C467">
        <v>41.75</v>
      </c>
      <c r="D467">
        <v>42.94</v>
      </c>
      <c r="E467">
        <v>40.39</v>
      </c>
      <c r="F467">
        <v>0</v>
      </c>
    </row>
    <row r="468" spans="1:6" x14ac:dyDescent="0.25">
      <c r="A468" t="s">
        <v>34</v>
      </c>
      <c r="B468" s="1">
        <v>45616</v>
      </c>
      <c r="C468">
        <v>41.57</v>
      </c>
      <c r="D468">
        <v>42.94</v>
      </c>
      <c r="E468">
        <v>40.4</v>
      </c>
      <c r="F468">
        <v>0</v>
      </c>
    </row>
    <row r="469" spans="1:6" x14ac:dyDescent="0.25">
      <c r="A469" t="s">
        <v>34</v>
      </c>
      <c r="B469" s="1">
        <v>45617</v>
      </c>
      <c r="C469">
        <v>41.54</v>
      </c>
      <c r="D469">
        <v>42.94</v>
      </c>
      <c r="E469">
        <v>40.409999999999997</v>
      </c>
      <c r="F469">
        <v>0</v>
      </c>
    </row>
    <row r="470" spans="1:6" x14ac:dyDescent="0.25">
      <c r="A470" t="s">
        <v>34</v>
      </c>
      <c r="B470" s="1">
        <v>45618</v>
      </c>
      <c r="C470">
        <v>41.43</v>
      </c>
      <c r="D470">
        <v>42.92</v>
      </c>
      <c r="E470">
        <v>40.409999999999997</v>
      </c>
      <c r="F470">
        <v>0</v>
      </c>
    </row>
    <row r="471" spans="1:6" x14ac:dyDescent="0.25">
      <c r="A471" t="s">
        <v>34</v>
      </c>
      <c r="B471" s="1">
        <v>45621</v>
      </c>
      <c r="C471">
        <v>41.43</v>
      </c>
      <c r="D471">
        <v>42.94</v>
      </c>
      <c r="E471">
        <v>40.42</v>
      </c>
      <c r="F471">
        <v>0</v>
      </c>
    </row>
    <row r="472" spans="1:6" x14ac:dyDescent="0.25">
      <c r="A472" t="s">
        <v>34</v>
      </c>
      <c r="B472" s="1">
        <v>45622</v>
      </c>
      <c r="C472">
        <v>41.41</v>
      </c>
      <c r="D472">
        <v>42.9</v>
      </c>
      <c r="E472">
        <v>40.43</v>
      </c>
      <c r="F472">
        <v>0</v>
      </c>
    </row>
    <row r="473" spans="1:6" x14ac:dyDescent="0.25">
      <c r="A473" t="s">
        <v>34</v>
      </c>
      <c r="B473" s="1">
        <v>45623</v>
      </c>
      <c r="C473">
        <v>41.45</v>
      </c>
      <c r="D473">
        <v>42.86</v>
      </c>
      <c r="E473">
        <v>40.44</v>
      </c>
      <c r="F473">
        <v>0</v>
      </c>
    </row>
    <row r="474" spans="1:6" x14ac:dyDescent="0.25">
      <c r="A474" t="s">
        <v>34</v>
      </c>
      <c r="B474" s="1">
        <v>45624</v>
      </c>
      <c r="C474">
        <v>41.43</v>
      </c>
      <c r="D474">
        <v>42.8</v>
      </c>
      <c r="E474">
        <v>40.44</v>
      </c>
      <c r="F474">
        <v>0</v>
      </c>
    </row>
    <row r="475" spans="1:6" x14ac:dyDescent="0.25">
      <c r="A475" t="s">
        <v>34</v>
      </c>
      <c r="B475" s="1">
        <v>45625</v>
      </c>
      <c r="C475">
        <v>41.39</v>
      </c>
      <c r="D475">
        <v>42.74</v>
      </c>
      <c r="E475">
        <v>40.44</v>
      </c>
      <c r="F475">
        <v>0</v>
      </c>
    </row>
    <row r="476" spans="1:6" x14ac:dyDescent="0.25">
      <c r="A476" t="s">
        <v>34</v>
      </c>
      <c r="B476" s="1">
        <v>45628</v>
      </c>
      <c r="C476">
        <v>41.35</v>
      </c>
      <c r="D476">
        <v>42.69</v>
      </c>
      <c r="E476">
        <v>40.44</v>
      </c>
      <c r="F476">
        <v>0</v>
      </c>
    </row>
    <row r="477" spans="1:6" x14ac:dyDescent="0.25">
      <c r="A477" t="s">
        <v>34</v>
      </c>
      <c r="B477" s="1">
        <v>45629</v>
      </c>
      <c r="C477">
        <v>41.33</v>
      </c>
      <c r="D477">
        <v>42.62</v>
      </c>
      <c r="E477">
        <v>40.44</v>
      </c>
      <c r="F477">
        <v>0</v>
      </c>
    </row>
    <row r="478" spans="1:6" x14ac:dyDescent="0.25">
      <c r="A478" t="s">
        <v>34</v>
      </c>
      <c r="B478" s="1">
        <v>45630</v>
      </c>
      <c r="C478">
        <v>41.25</v>
      </c>
      <c r="D478">
        <v>42.54</v>
      </c>
      <c r="E478">
        <v>40.43</v>
      </c>
      <c r="F478">
        <v>0</v>
      </c>
    </row>
    <row r="479" spans="1:6" x14ac:dyDescent="0.25">
      <c r="A479" t="s">
        <v>34</v>
      </c>
      <c r="B479" s="1">
        <v>45631</v>
      </c>
      <c r="C479">
        <v>41.25</v>
      </c>
      <c r="D479">
        <v>42.48</v>
      </c>
      <c r="E479">
        <v>40.43</v>
      </c>
      <c r="F479">
        <v>0</v>
      </c>
    </row>
    <row r="480" spans="1:6" x14ac:dyDescent="0.25">
      <c r="A480" t="s">
        <v>34</v>
      </c>
      <c r="B480" s="1">
        <v>45632</v>
      </c>
      <c r="C480">
        <v>41.33</v>
      </c>
      <c r="D480">
        <v>42.44</v>
      </c>
      <c r="E480">
        <v>40.44</v>
      </c>
      <c r="F480">
        <v>0</v>
      </c>
    </row>
    <row r="481" spans="1:6" x14ac:dyDescent="0.25">
      <c r="A481" t="s">
        <v>51</v>
      </c>
      <c r="B481" s="1">
        <v>45604</v>
      </c>
      <c r="C481">
        <v>18.79</v>
      </c>
      <c r="D481">
        <v>18.73</v>
      </c>
      <c r="E481">
        <v>18.54</v>
      </c>
      <c r="F481">
        <v>1</v>
      </c>
    </row>
    <row r="482" spans="1:6" x14ac:dyDescent="0.25">
      <c r="A482" t="s">
        <v>51</v>
      </c>
      <c r="B482" s="1">
        <v>45607</v>
      </c>
      <c r="C482">
        <v>18.75</v>
      </c>
      <c r="D482">
        <v>18.73</v>
      </c>
      <c r="E482">
        <v>18.54</v>
      </c>
      <c r="F482">
        <v>1</v>
      </c>
    </row>
    <row r="483" spans="1:6" x14ac:dyDescent="0.25">
      <c r="A483" t="s">
        <v>51</v>
      </c>
      <c r="B483" s="1">
        <v>45608</v>
      </c>
      <c r="C483">
        <v>18.71</v>
      </c>
      <c r="D483">
        <v>18.73</v>
      </c>
      <c r="E483">
        <v>18.53</v>
      </c>
      <c r="F483">
        <v>0</v>
      </c>
    </row>
    <row r="484" spans="1:6" x14ac:dyDescent="0.25">
      <c r="A484" t="s">
        <v>51</v>
      </c>
      <c r="B484" s="1">
        <v>45609</v>
      </c>
      <c r="C484">
        <v>18.670000000000002</v>
      </c>
      <c r="D484">
        <v>18.73</v>
      </c>
      <c r="E484">
        <v>18.53</v>
      </c>
      <c r="F484">
        <v>0</v>
      </c>
    </row>
    <row r="485" spans="1:6" x14ac:dyDescent="0.25">
      <c r="A485" t="s">
        <v>51</v>
      </c>
      <c r="B485" s="1">
        <v>45610</v>
      </c>
      <c r="C485">
        <v>18.61</v>
      </c>
      <c r="D485">
        <v>18.73</v>
      </c>
      <c r="E485">
        <v>18.52</v>
      </c>
      <c r="F485">
        <v>0</v>
      </c>
    </row>
    <row r="486" spans="1:6" x14ac:dyDescent="0.25">
      <c r="A486" t="s">
        <v>51</v>
      </c>
      <c r="B486" s="1">
        <v>45611</v>
      </c>
      <c r="C486">
        <v>18.54</v>
      </c>
      <c r="D486">
        <v>18.739999999999998</v>
      </c>
      <c r="E486">
        <v>18.52</v>
      </c>
      <c r="F486">
        <v>0</v>
      </c>
    </row>
    <row r="487" spans="1:6" x14ac:dyDescent="0.25">
      <c r="A487" t="s">
        <v>51</v>
      </c>
      <c r="B487" s="1">
        <v>45614</v>
      </c>
      <c r="C487">
        <v>18.489999999999998</v>
      </c>
      <c r="D487">
        <v>18.739999999999998</v>
      </c>
      <c r="E487">
        <v>18.510000000000002</v>
      </c>
      <c r="F487">
        <v>0</v>
      </c>
    </row>
    <row r="488" spans="1:6" x14ac:dyDescent="0.25">
      <c r="A488" t="s">
        <v>51</v>
      </c>
      <c r="B488" s="1">
        <v>45615</v>
      </c>
      <c r="C488">
        <v>18.45</v>
      </c>
      <c r="D488">
        <v>18.739999999999998</v>
      </c>
      <c r="E488">
        <v>18.5</v>
      </c>
      <c r="F488">
        <v>0</v>
      </c>
    </row>
    <row r="489" spans="1:6" x14ac:dyDescent="0.25">
      <c r="A489" t="s">
        <v>51</v>
      </c>
      <c r="B489" s="1">
        <v>45616</v>
      </c>
      <c r="C489">
        <v>18.43</v>
      </c>
      <c r="D489">
        <v>18.75</v>
      </c>
      <c r="E489">
        <v>18.5</v>
      </c>
      <c r="F489">
        <v>0</v>
      </c>
    </row>
    <row r="490" spans="1:6" x14ac:dyDescent="0.25">
      <c r="A490" t="s">
        <v>51</v>
      </c>
      <c r="B490" s="1">
        <v>45617</v>
      </c>
      <c r="C490">
        <v>18.420000000000002</v>
      </c>
      <c r="D490">
        <v>18.75</v>
      </c>
      <c r="E490">
        <v>18.5</v>
      </c>
      <c r="F490">
        <v>0</v>
      </c>
    </row>
    <row r="491" spans="1:6" x14ac:dyDescent="0.25">
      <c r="A491" t="s">
        <v>51</v>
      </c>
      <c r="B491" s="1">
        <v>45618</v>
      </c>
      <c r="C491">
        <v>18.420000000000002</v>
      </c>
      <c r="D491">
        <v>18.760000000000002</v>
      </c>
      <c r="E491">
        <v>18.5</v>
      </c>
      <c r="F491">
        <v>0</v>
      </c>
    </row>
    <row r="492" spans="1:6" x14ac:dyDescent="0.25">
      <c r="A492" t="s">
        <v>51</v>
      </c>
      <c r="B492" s="1">
        <v>45621</v>
      </c>
      <c r="C492">
        <v>18.43</v>
      </c>
      <c r="D492">
        <v>18.77</v>
      </c>
      <c r="E492">
        <v>18.5</v>
      </c>
      <c r="F492">
        <v>0</v>
      </c>
    </row>
    <row r="493" spans="1:6" x14ac:dyDescent="0.25">
      <c r="A493" t="s">
        <v>51</v>
      </c>
      <c r="B493" s="1">
        <v>45622</v>
      </c>
      <c r="C493">
        <v>18.420000000000002</v>
      </c>
      <c r="D493">
        <v>18.77</v>
      </c>
      <c r="E493">
        <v>18.510000000000002</v>
      </c>
      <c r="F493">
        <v>0</v>
      </c>
    </row>
    <row r="494" spans="1:6" x14ac:dyDescent="0.25">
      <c r="A494" t="s">
        <v>51</v>
      </c>
      <c r="B494" s="1">
        <v>45623</v>
      </c>
      <c r="C494">
        <v>18.39</v>
      </c>
      <c r="D494">
        <v>18.78</v>
      </c>
      <c r="E494">
        <v>18.510000000000002</v>
      </c>
      <c r="F494">
        <v>0</v>
      </c>
    </row>
    <row r="495" spans="1:6" x14ac:dyDescent="0.25">
      <c r="A495" t="s">
        <v>51</v>
      </c>
      <c r="B495" s="1">
        <v>45624</v>
      </c>
      <c r="C495">
        <v>18.39</v>
      </c>
      <c r="D495">
        <v>18.79</v>
      </c>
      <c r="E495">
        <v>18.510000000000002</v>
      </c>
      <c r="F495">
        <v>0</v>
      </c>
    </row>
    <row r="496" spans="1:6" x14ac:dyDescent="0.25">
      <c r="A496" t="s">
        <v>51</v>
      </c>
      <c r="B496" s="1">
        <v>45625</v>
      </c>
      <c r="C496">
        <v>18.399999999999999</v>
      </c>
      <c r="D496">
        <v>18.8</v>
      </c>
      <c r="E496">
        <v>18.52</v>
      </c>
      <c r="F496">
        <v>0</v>
      </c>
    </row>
    <row r="497" spans="1:6" x14ac:dyDescent="0.25">
      <c r="A497" t="s">
        <v>51</v>
      </c>
      <c r="B497" s="1">
        <v>45628</v>
      </c>
      <c r="C497">
        <v>18.420000000000002</v>
      </c>
      <c r="D497">
        <v>18.809999999999999</v>
      </c>
      <c r="E497">
        <v>18.52</v>
      </c>
      <c r="F497">
        <v>0</v>
      </c>
    </row>
    <row r="498" spans="1:6" x14ac:dyDescent="0.25">
      <c r="A498" t="s">
        <v>51</v>
      </c>
      <c r="B498" s="1">
        <v>45629</v>
      </c>
      <c r="C498">
        <v>18.43</v>
      </c>
      <c r="D498">
        <v>18.8</v>
      </c>
      <c r="E498">
        <v>18.53</v>
      </c>
      <c r="F498">
        <v>0</v>
      </c>
    </row>
    <row r="499" spans="1:6" x14ac:dyDescent="0.25">
      <c r="A499" t="s">
        <v>51</v>
      </c>
      <c r="B499" s="1">
        <v>45630</v>
      </c>
      <c r="C499">
        <v>18.440000000000001</v>
      </c>
      <c r="D499">
        <v>18.79</v>
      </c>
      <c r="E499">
        <v>18.53</v>
      </c>
      <c r="F499">
        <v>0</v>
      </c>
    </row>
    <row r="500" spans="1:6" x14ac:dyDescent="0.25">
      <c r="A500" t="s">
        <v>51</v>
      </c>
      <c r="B500" s="1">
        <v>45631</v>
      </c>
      <c r="C500">
        <v>18.489999999999998</v>
      </c>
      <c r="D500">
        <v>18.79</v>
      </c>
      <c r="E500">
        <v>18.54</v>
      </c>
      <c r="F500">
        <v>0</v>
      </c>
    </row>
    <row r="501" spans="1:6" x14ac:dyDescent="0.25">
      <c r="A501" t="s">
        <v>51</v>
      </c>
      <c r="B501" s="1">
        <v>45632</v>
      </c>
      <c r="C501">
        <v>18.53</v>
      </c>
      <c r="D501">
        <v>18.79</v>
      </c>
      <c r="E501">
        <v>18.54</v>
      </c>
      <c r="F501">
        <v>0</v>
      </c>
    </row>
    <row r="502" spans="1:6" x14ac:dyDescent="0.25">
      <c r="A502" t="s">
        <v>81</v>
      </c>
      <c r="B502" s="1">
        <v>45604</v>
      </c>
      <c r="C502">
        <v>41.67</v>
      </c>
      <c r="D502">
        <v>42.24</v>
      </c>
      <c r="E502">
        <v>42.8</v>
      </c>
      <c r="F502">
        <v>0</v>
      </c>
    </row>
    <row r="503" spans="1:6" x14ac:dyDescent="0.25">
      <c r="A503" t="s">
        <v>81</v>
      </c>
      <c r="B503" s="1">
        <v>45607</v>
      </c>
      <c r="C503">
        <v>41.61</v>
      </c>
      <c r="D503">
        <v>42.17</v>
      </c>
      <c r="E503">
        <v>42.76</v>
      </c>
      <c r="F503">
        <v>0</v>
      </c>
    </row>
    <row r="504" spans="1:6" x14ac:dyDescent="0.25">
      <c r="A504" t="s">
        <v>81</v>
      </c>
      <c r="B504" s="1">
        <v>45608</v>
      </c>
      <c r="C504">
        <v>41.55</v>
      </c>
      <c r="D504">
        <v>42.09</v>
      </c>
      <c r="E504">
        <v>42.71</v>
      </c>
      <c r="F504">
        <v>0</v>
      </c>
    </row>
    <row r="505" spans="1:6" x14ac:dyDescent="0.25">
      <c r="A505" t="s">
        <v>81</v>
      </c>
      <c r="B505" s="1">
        <v>45609</v>
      </c>
      <c r="C505">
        <v>41.51</v>
      </c>
      <c r="D505">
        <v>42.03</v>
      </c>
      <c r="E505">
        <v>42.66</v>
      </c>
      <c r="F505">
        <v>0</v>
      </c>
    </row>
    <row r="506" spans="1:6" x14ac:dyDescent="0.25">
      <c r="A506" t="s">
        <v>81</v>
      </c>
      <c r="B506" s="1">
        <v>45610</v>
      </c>
      <c r="C506">
        <v>41.47</v>
      </c>
      <c r="D506">
        <v>41.94</v>
      </c>
      <c r="E506">
        <v>42.61</v>
      </c>
      <c r="F506">
        <v>0</v>
      </c>
    </row>
    <row r="507" spans="1:6" x14ac:dyDescent="0.25">
      <c r="A507" t="s">
        <v>81</v>
      </c>
      <c r="B507" s="1">
        <v>45611</v>
      </c>
      <c r="C507">
        <v>41.4</v>
      </c>
      <c r="D507">
        <v>41.86</v>
      </c>
      <c r="E507">
        <v>42.56</v>
      </c>
      <c r="F507">
        <v>0</v>
      </c>
    </row>
    <row r="508" spans="1:6" x14ac:dyDescent="0.25">
      <c r="A508" t="s">
        <v>81</v>
      </c>
      <c r="B508" s="1">
        <v>45614</v>
      </c>
      <c r="C508">
        <v>41.31</v>
      </c>
      <c r="D508">
        <v>41.79</v>
      </c>
      <c r="E508">
        <v>42.5</v>
      </c>
      <c r="F508">
        <v>0</v>
      </c>
    </row>
    <row r="509" spans="1:6" x14ac:dyDescent="0.25">
      <c r="A509" t="s">
        <v>81</v>
      </c>
      <c r="B509" s="1">
        <v>45615</v>
      </c>
      <c r="C509">
        <v>41.22</v>
      </c>
      <c r="D509">
        <v>41.74</v>
      </c>
      <c r="E509">
        <v>42.46</v>
      </c>
      <c r="F509">
        <v>0</v>
      </c>
    </row>
    <row r="510" spans="1:6" x14ac:dyDescent="0.25">
      <c r="A510" t="s">
        <v>81</v>
      </c>
      <c r="B510" s="1">
        <v>45616</v>
      </c>
      <c r="C510">
        <v>41.08</v>
      </c>
      <c r="D510">
        <v>41.69</v>
      </c>
      <c r="E510">
        <v>42.42</v>
      </c>
      <c r="F510">
        <v>0</v>
      </c>
    </row>
    <row r="511" spans="1:6" x14ac:dyDescent="0.25">
      <c r="A511" t="s">
        <v>81</v>
      </c>
      <c r="B511" s="1">
        <v>45617</v>
      </c>
      <c r="C511">
        <v>40.99</v>
      </c>
      <c r="D511">
        <v>41.63</v>
      </c>
      <c r="E511">
        <v>42.39</v>
      </c>
      <c r="F511">
        <v>0</v>
      </c>
    </row>
    <row r="512" spans="1:6" x14ac:dyDescent="0.25">
      <c r="A512" t="s">
        <v>81</v>
      </c>
      <c r="B512" s="1">
        <v>45618</v>
      </c>
      <c r="C512">
        <v>40.94</v>
      </c>
      <c r="D512">
        <v>41.58</v>
      </c>
      <c r="E512">
        <v>42.37</v>
      </c>
      <c r="F512">
        <v>0</v>
      </c>
    </row>
    <row r="513" spans="1:6" x14ac:dyDescent="0.25">
      <c r="A513" t="s">
        <v>81</v>
      </c>
      <c r="B513" s="1">
        <v>45621</v>
      </c>
      <c r="C513">
        <v>40.909999999999997</v>
      </c>
      <c r="D513">
        <v>41.56</v>
      </c>
      <c r="E513">
        <v>42.37</v>
      </c>
      <c r="F513">
        <v>0</v>
      </c>
    </row>
    <row r="514" spans="1:6" x14ac:dyDescent="0.25">
      <c r="A514" t="s">
        <v>81</v>
      </c>
      <c r="B514" s="1">
        <v>45622</v>
      </c>
      <c r="C514">
        <v>40.9</v>
      </c>
      <c r="D514">
        <v>41.53</v>
      </c>
      <c r="E514">
        <v>42.37</v>
      </c>
      <c r="F514">
        <v>0</v>
      </c>
    </row>
    <row r="515" spans="1:6" x14ac:dyDescent="0.25">
      <c r="A515" t="s">
        <v>81</v>
      </c>
      <c r="B515" s="1">
        <v>45623</v>
      </c>
      <c r="C515">
        <v>40.880000000000003</v>
      </c>
      <c r="D515">
        <v>41.49</v>
      </c>
      <c r="E515">
        <v>42.36</v>
      </c>
      <c r="F515">
        <v>0</v>
      </c>
    </row>
    <row r="516" spans="1:6" x14ac:dyDescent="0.25">
      <c r="A516" t="s">
        <v>81</v>
      </c>
      <c r="B516" s="1">
        <v>45624</v>
      </c>
      <c r="C516">
        <v>40.840000000000003</v>
      </c>
      <c r="D516">
        <v>41.44</v>
      </c>
      <c r="E516">
        <v>42.35</v>
      </c>
      <c r="F516">
        <v>0</v>
      </c>
    </row>
    <row r="517" spans="1:6" x14ac:dyDescent="0.25">
      <c r="A517" t="s">
        <v>81</v>
      </c>
      <c r="B517" s="1">
        <v>45625</v>
      </c>
      <c r="C517">
        <v>40.81</v>
      </c>
      <c r="D517">
        <v>41.41</v>
      </c>
      <c r="E517">
        <v>42.33</v>
      </c>
      <c r="F517">
        <v>0</v>
      </c>
    </row>
    <row r="518" spans="1:6" x14ac:dyDescent="0.25">
      <c r="A518" t="s">
        <v>81</v>
      </c>
      <c r="B518" s="1">
        <v>45628</v>
      </c>
      <c r="C518">
        <v>40.76</v>
      </c>
      <c r="D518">
        <v>41.37</v>
      </c>
      <c r="E518">
        <v>42.3</v>
      </c>
      <c r="F518">
        <v>0</v>
      </c>
    </row>
    <row r="519" spans="1:6" x14ac:dyDescent="0.25">
      <c r="A519" t="s">
        <v>81</v>
      </c>
      <c r="B519" s="1">
        <v>45629</v>
      </c>
      <c r="C519">
        <v>40.72</v>
      </c>
      <c r="D519">
        <v>41.33</v>
      </c>
      <c r="E519">
        <v>42.27</v>
      </c>
      <c r="F519">
        <v>0</v>
      </c>
    </row>
    <row r="520" spans="1:6" x14ac:dyDescent="0.25">
      <c r="A520" t="s">
        <v>81</v>
      </c>
      <c r="B520" s="1">
        <v>45630</v>
      </c>
      <c r="C520">
        <v>40.630000000000003</v>
      </c>
      <c r="D520">
        <v>41.27</v>
      </c>
      <c r="E520">
        <v>42.24</v>
      </c>
      <c r="F520">
        <v>0</v>
      </c>
    </row>
    <row r="521" spans="1:6" x14ac:dyDescent="0.25">
      <c r="A521" t="s">
        <v>81</v>
      </c>
      <c r="B521" s="1">
        <v>45631</v>
      </c>
      <c r="C521">
        <v>40.590000000000003</v>
      </c>
      <c r="D521">
        <v>41.24</v>
      </c>
      <c r="E521">
        <v>42.21</v>
      </c>
      <c r="F521">
        <v>0</v>
      </c>
    </row>
    <row r="522" spans="1:6" x14ac:dyDescent="0.25">
      <c r="A522" t="s">
        <v>81</v>
      </c>
      <c r="B522" s="1">
        <v>45632</v>
      </c>
      <c r="C522">
        <v>40.630000000000003</v>
      </c>
      <c r="D522">
        <v>41.23</v>
      </c>
      <c r="E522">
        <v>42.19</v>
      </c>
      <c r="F522">
        <v>0</v>
      </c>
    </row>
    <row r="523" spans="1:6" x14ac:dyDescent="0.25">
      <c r="A523" t="s">
        <v>82</v>
      </c>
      <c r="B523" s="1">
        <v>45604</v>
      </c>
      <c r="C523">
        <v>104.79</v>
      </c>
      <c r="D523">
        <v>104.91</v>
      </c>
      <c r="E523">
        <v>105.52</v>
      </c>
      <c r="F523">
        <v>0</v>
      </c>
    </row>
    <row r="524" spans="1:6" x14ac:dyDescent="0.25">
      <c r="A524" t="s">
        <v>82</v>
      </c>
      <c r="B524" s="1">
        <v>45607</v>
      </c>
      <c r="C524">
        <v>104.65</v>
      </c>
      <c r="D524">
        <v>104.91</v>
      </c>
      <c r="E524">
        <v>105.54</v>
      </c>
      <c r="F524">
        <v>0</v>
      </c>
    </row>
    <row r="525" spans="1:6" x14ac:dyDescent="0.25">
      <c r="A525" t="s">
        <v>82</v>
      </c>
      <c r="B525" s="1">
        <v>45608</v>
      </c>
      <c r="C525">
        <v>104.58</v>
      </c>
      <c r="D525">
        <v>104.89</v>
      </c>
      <c r="E525">
        <v>105.56</v>
      </c>
      <c r="F525">
        <v>0</v>
      </c>
    </row>
    <row r="526" spans="1:6" x14ac:dyDescent="0.25">
      <c r="A526" t="s">
        <v>82</v>
      </c>
      <c r="B526" s="1">
        <v>45609</v>
      </c>
      <c r="C526">
        <v>104.47</v>
      </c>
      <c r="D526">
        <v>104.88</v>
      </c>
      <c r="E526">
        <v>105.57</v>
      </c>
      <c r="F526">
        <v>0</v>
      </c>
    </row>
    <row r="527" spans="1:6" x14ac:dyDescent="0.25">
      <c r="A527" t="s">
        <v>82</v>
      </c>
      <c r="B527" s="1">
        <v>45610</v>
      </c>
      <c r="C527">
        <v>104.37</v>
      </c>
      <c r="D527">
        <v>104.87</v>
      </c>
      <c r="E527">
        <v>105.58</v>
      </c>
      <c r="F527">
        <v>0</v>
      </c>
    </row>
    <row r="528" spans="1:6" x14ac:dyDescent="0.25">
      <c r="A528" t="s">
        <v>82</v>
      </c>
      <c r="B528" s="1">
        <v>45611</v>
      </c>
      <c r="C528">
        <v>104.21</v>
      </c>
      <c r="D528">
        <v>104.86</v>
      </c>
      <c r="E528">
        <v>105.59</v>
      </c>
      <c r="F528">
        <v>0</v>
      </c>
    </row>
    <row r="529" spans="1:6" x14ac:dyDescent="0.25">
      <c r="A529" t="s">
        <v>82</v>
      </c>
      <c r="B529" s="1">
        <v>45614</v>
      </c>
      <c r="C529">
        <v>104.01</v>
      </c>
      <c r="D529">
        <v>104.83</v>
      </c>
      <c r="E529">
        <v>105.56</v>
      </c>
      <c r="F529">
        <v>0</v>
      </c>
    </row>
    <row r="530" spans="1:6" x14ac:dyDescent="0.25">
      <c r="A530" t="s">
        <v>82</v>
      </c>
      <c r="B530" s="1">
        <v>45615</v>
      </c>
      <c r="C530">
        <v>103.89</v>
      </c>
      <c r="D530">
        <v>104.78</v>
      </c>
      <c r="E530">
        <v>105.53</v>
      </c>
      <c r="F530">
        <v>0</v>
      </c>
    </row>
    <row r="531" spans="1:6" x14ac:dyDescent="0.25">
      <c r="A531" t="s">
        <v>82</v>
      </c>
      <c r="B531" s="1">
        <v>45616</v>
      </c>
      <c r="C531">
        <v>103.77</v>
      </c>
      <c r="D531">
        <v>104.72</v>
      </c>
      <c r="E531">
        <v>105.5</v>
      </c>
      <c r="F531">
        <v>0</v>
      </c>
    </row>
    <row r="532" spans="1:6" x14ac:dyDescent="0.25">
      <c r="A532" t="s">
        <v>82</v>
      </c>
      <c r="B532" s="1">
        <v>45617</v>
      </c>
      <c r="C532">
        <v>103.64</v>
      </c>
      <c r="D532">
        <v>104.65</v>
      </c>
      <c r="E532">
        <v>105.49</v>
      </c>
      <c r="F532">
        <v>0</v>
      </c>
    </row>
    <row r="533" spans="1:6" x14ac:dyDescent="0.25">
      <c r="A533" t="s">
        <v>82</v>
      </c>
      <c r="B533" s="1">
        <v>45618</v>
      </c>
      <c r="C533">
        <v>103.52</v>
      </c>
      <c r="D533">
        <v>104.59</v>
      </c>
      <c r="E533">
        <v>105.48</v>
      </c>
      <c r="F533">
        <v>0</v>
      </c>
    </row>
    <row r="534" spans="1:6" x14ac:dyDescent="0.25">
      <c r="A534" t="s">
        <v>82</v>
      </c>
      <c r="B534" s="1">
        <v>45621</v>
      </c>
      <c r="C534">
        <v>103.48</v>
      </c>
      <c r="D534">
        <v>104.57</v>
      </c>
      <c r="E534">
        <v>105.48</v>
      </c>
      <c r="F534">
        <v>0</v>
      </c>
    </row>
    <row r="535" spans="1:6" x14ac:dyDescent="0.25">
      <c r="A535" t="s">
        <v>82</v>
      </c>
      <c r="B535" s="1">
        <v>45622</v>
      </c>
      <c r="C535">
        <v>103.44</v>
      </c>
      <c r="D535">
        <v>104.53</v>
      </c>
      <c r="E535">
        <v>105.48</v>
      </c>
      <c r="F535">
        <v>0</v>
      </c>
    </row>
    <row r="536" spans="1:6" x14ac:dyDescent="0.25">
      <c r="A536" t="s">
        <v>82</v>
      </c>
      <c r="B536" s="1">
        <v>45623</v>
      </c>
      <c r="C536">
        <v>103.37</v>
      </c>
      <c r="D536">
        <v>104.48</v>
      </c>
      <c r="E536">
        <v>105.47</v>
      </c>
      <c r="F536">
        <v>0</v>
      </c>
    </row>
    <row r="537" spans="1:6" x14ac:dyDescent="0.25">
      <c r="A537" t="s">
        <v>82</v>
      </c>
      <c r="B537" s="1">
        <v>45624</v>
      </c>
      <c r="C537">
        <v>103.23</v>
      </c>
      <c r="D537">
        <v>104.42</v>
      </c>
      <c r="E537">
        <v>105.46</v>
      </c>
      <c r="F537">
        <v>0</v>
      </c>
    </row>
    <row r="538" spans="1:6" x14ac:dyDescent="0.25">
      <c r="A538" t="s">
        <v>82</v>
      </c>
      <c r="B538" s="1">
        <v>45625</v>
      </c>
      <c r="C538">
        <v>103.11</v>
      </c>
      <c r="D538">
        <v>104.36</v>
      </c>
      <c r="E538">
        <v>105.45</v>
      </c>
      <c r="F538">
        <v>0</v>
      </c>
    </row>
    <row r="539" spans="1:6" x14ac:dyDescent="0.25">
      <c r="A539" t="s">
        <v>82</v>
      </c>
      <c r="B539" s="1">
        <v>45628</v>
      </c>
      <c r="C539">
        <v>103.03</v>
      </c>
      <c r="D539">
        <v>104.31</v>
      </c>
      <c r="E539">
        <v>105.44</v>
      </c>
      <c r="F539">
        <v>0</v>
      </c>
    </row>
    <row r="540" spans="1:6" x14ac:dyDescent="0.25">
      <c r="A540" t="s">
        <v>82</v>
      </c>
      <c r="B540" s="1">
        <v>45629</v>
      </c>
      <c r="C540">
        <v>102.93</v>
      </c>
      <c r="D540">
        <v>104.24</v>
      </c>
      <c r="E540">
        <v>105.41</v>
      </c>
      <c r="F540">
        <v>0</v>
      </c>
    </row>
    <row r="541" spans="1:6" x14ac:dyDescent="0.25">
      <c r="A541" t="s">
        <v>82</v>
      </c>
      <c r="B541" s="1">
        <v>45630</v>
      </c>
      <c r="C541">
        <v>102.75</v>
      </c>
      <c r="D541">
        <v>104.17</v>
      </c>
      <c r="E541">
        <v>105.33</v>
      </c>
      <c r="F541">
        <v>0</v>
      </c>
    </row>
    <row r="542" spans="1:6" x14ac:dyDescent="0.25">
      <c r="A542" t="s">
        <v>82</v>
      </c>
      <c r="B542" s="1">
        <v>45631</v>
      </c>
      <c r="C542">
        <v>102.69</v>
      </c>
      <c r="D542">
        <v>104.13</v>
      </c>
      <c r="E542">
        <v>105.23</v>
      </c>
      <c r="F542">
        <v>0</v>
      </c>
    </row>
    <row r="543" spans="1:6" x14ac:dyDescent="0.25">
      <c r="A543" t="s">
        <v>82</v>
      </c>
      <c r="B543" s="1">
        <v>45632</v>
      </c>
      <c r="C543">
        <v>102.6</v>
      </c>
      <c r="D543">
        <v>104.08</v>
      </c>
      <c r="E543">
        <v>105.13</v>
      </c>
      <c r="F543">
        <v>0</v>
      </c>
    </row>
    <row r="544" spans="1:6" x14ac:dyDescent="0.25">
      <c r="A544" t="s">
        <v>118</v>
      </c>
      <c r="B544" s="1">
        <v>45604</v>
      </c>
      <c r="C544">
        <v>66.790000000000006</v>
      </c>
      <c r="D544">
        <v>68.930000000000007</v>
      </c>
      <c r="E544">
        <v>66.569999999999993</v>
      </c>
      <c r="F544">
        <v>0</v>
      </c>
    </row>
    <row r="545" spans="1:6" x14ac:dyDescent="0.25">
      <c r="A545" t="s">
        <v>118</v>
      </c>
      <c r="B545" s="1">
        <v>45607</v>
      </c>
      <c r="C545">
        <v>66.680000000000007</v>
      </c>
      <c r="D545">
        <v>68.81</v>
      </c>
      <c r="E545">
        <v>66.569999999999993</v>
      </c>
      <c r="F545">
        <v>0</v>
      </c>
    </row>
    <row r="546" spans="1:6" x14ac:dyDescent="0.25">
      <c r="A546" t="s">
        <v>118</v>
      </c>
      <c r="B546" s="1">
        <v>45608</v>
      </c>
      <c r="C546">
        <v>66.59</v>
      </c>
      <c r="D546">
        <v>68.680000000000007</v>
      </c>
      <c r="E546">
        <v>66.569999999999993</v>
      </c>
      <c r="F546">
        <v>0</v>
      </c>
    </row>
    <row r="547" spans="1:6" x14ac:dyDescent="0.25">
      <c r="A547" t="s">
        <v>118</v>
      </c>
      <c r="B547" s="1">
        <v>45609</v>
      </c>
      <c r="C547">
        <v>66.47</v>
      </c>
      <c r="D547">
        <v>68.55</v>
      </c>
      <c r="E547">
        <v>66.569999999999993</v>
      </c>
      <c r="F547">
        <v>0</v>
      </c>
    </row>
    <row r="548" spans="1:6" x14ac:dyDescent="0.25">
      <c r="A548" t="s">
        <v>118</v>
      </c>
      <c r="B548" s="1">
        <v>45610</v>
      </c>
      <c r="C548">
        <v>66.33</v>
      </c>
      <c r="D548">
        <v>68.400000000000006</v>
      </c>
      <c r="E548">
        <v>66.569999999999993</v>
      </c>
      <c r="F548">
        <v>0</v>
      </c>
    </row>
    <row r="549" spans="1:6" x14ac:dyDescent="0.25">
      <c r="A549" t="s">
        <v>118</v>
      </c>
      <c r="B549" s="1">
        <v>45611</v>
      </c>
      <c r="C549">
        <v>66.150000000000006</v>
      </c>
      <c r="D549">
        <v>68.22</v>
      </c>
      <c r="E549">
        <v>66.569999999999993</v>
      </c>
      <c r="F549">
        <v>0</v>
      </c>
    </row>
    <row r="550" spans="1:6" x14ac:dyDescent="0.25">
      <c r="A550" t="s">
        <v>118</v>
      </c>
      <c r="B550" s="1">
        <v>45614</v>
      </c>
      <c r="C550">
        <v>65.94</v>
      </c>
      <c r="D550">
        <v>68.040000000000006</v>
      </c>
      <c r="E550">
        <v>66.56</v>
      </c>
      <c r="F550">
        <v>0</v>
      </c>
    </row>
    <row r="551" spans="1:6" x14ac:dyDescent="0.25">
      <c r="A551" t="s">
        <v>118</v>
      </c>
      <c r="B551" s="1">
        <v>45615</v>
      </c>
      <c r="C551">
        <v>65.73</v>
      </c>
      <c r="D551">
        <v>67.849999999999994</v>
      </c>
      <c r="E551">
        <v>66.56</v>
      </c>
      <c r="F551">
        <v>0</v>
      </c>
    </row>
    <row r="552" spans="1:6" x14ac:dyDescent="0.25">
      <c r="A552" t="s">
        <v>118</v>
      </c>
      <c r="B552" s="1">
        <v>45616</v>
      </c>
      <c r="C552">
        <v>65.540000000000006</v>
      </c>
      <c r="D552">
        <v>67.680000000000007</v>
      </c>
      <c r="E552">
        <v>66.569999999999993</v>
      </c>
      <c r="F552">
        <v>0</v>
      </c>
    </row>
    <row r="553" spans="1:6" x14ac:dyDescent="0.25">
      <c r="A553" t="s">
        <v>118</v>
      </c>
      <c r="B553" s="1">
        <v>45617</v>
      </c>
      <c r="C553">
        <v>65.319999999999993</v>
      </c>
      <c r="D553">
        <v>67.510000000000005</v>
      </c>
      <c r="E553">
        <v>66.59</v>
      </c>
      <c r="F553">
        <v>0</v>
      </c>
    </row>
    <row r="554" spans="1:6" x14ac:dyDescent="0.25">
      <c r="A554" t="s">
        <v>118</v>
      </c>
      <c r="B554" s="1">
        <v>45618</v>
      </c>
      <c r="C554">
        <v>65.14</v>
      </c>
      <c r="D554">
        <v>67.39</v>
      </c>
      <c r="E554">
        <v>66.599999999999994</v>
      </c>
      <c r="F554">
        <v>0</v>
      </c>
    </row>
    <row r="555" spans="1:6" x14ac:dyDescent="0.25">
      <c r="A555" t="s">
        <v>118</v>
      </c>
      <c r="B555" s="1">
        <v>45621</v>
      </c>
      <c r="C555">
        <v>64.989999999999995</v>
      </c>
      <c r="D555">
        <v>67.290000000000006</v>
      </c>
      <c r="E555">
        <v>66.62</v>
      </c>
      <c r="F555">
        <v>0</v>
      </c>
    </row>
    <row r="556" spans="1:6" x14ac:dyDescent="0.25">
      <c r="A556" t="s">
        <v>118</v>
      </c>
      <c r="B556" s="1">
        <v>45622</v>
      </c>
      <c r="C556">
        <v>64.88</v>
      </c>
      <c r="D556">
        <v>67.16</v>
      </c>
      <c r="E556">
        <v>66.64</v>
      </c>
      <c r="F556">
        <v>0</v>
      </c>
    </row>
    <row r="557" spans="1:6" x14ac:dyDescent="0.25">
      <c r="A557" t="s">
        <v>118</v>
      </c>
      <c r="B557" s="1">
        <v>45623</v>
      </c>
      <c r="C557">
        <v>64.790000000000006</v>
      </c>
      <c r="D557">
        <v>67.040000000000006</v>
      </c>
      <c r="E557">
        <v>66.66</v>
      </c>
      <c r="F557">
        <v>0</v>
      </c>
    </row>
    <row r="558" spans="1:6" x14ac:dyDescent="0.25">
      <c r="A558" t="s">
        <v>118</v>
      </c>
      <c r="B558" s="1">
        <v>45624</v>
      </c>
      <c r="C558">
        <v>64.72</v>
      </c>
      <c r="D558">
        <v>66.91</v>
      </c>
      <c r="E558">
        <v>66.67</v>
      </c>
      <c r="F558">
        <v>0</v>
      </c>
    </row>
    <row r="559" spans="1:6" x14ac:dyDescent="0.25">
      <c r="A559" t="s">
        <v>118</v>
      </c>
      <c r="B559" s="1">
        <v>45625</v>
      </c>
      <c r="C559">
        <v>64.650000000000006</v>
      </c>
      <c r="D559">
        <v>66.8</v>
      </c>
      <c r="E559">
        <v>66.680000000000007</v>
      </c>
      <c r="F559">
        <v>0</v>
      </c>
    </row>
    <row r="560" spans="1:6" x14ac:dyDescent="0.25">
      <c r="A560" t="s">
        <v>118</v>
      </c>
      <c r="B560" s="1">
        <v>45628</v>
      </c>
      <c r="C560">
        <v>64.599999999999994</v>
      </c>
      <c r="D560">
        <v>66.680000000000007</v>
      </c>
      <c r="E560">
        <v>66.69</v>
      </c>
      <c r="F560">
        <v>0</v>
      </c>
    </row>
    <row r="561" spans="1:6" x14ac:dyDescent="0.25">
      <c r="A561" t="s">
        <v>118</v>
      </c>
      <c r="B561" s="1">
        <v>45629</v>
      </c>
      <c r="C561">
        <v>64.52</v>
      </c>
      <c r="D561">
        <v>66.55</v>
      </c>
      <c r="E561">
        <v>66.7</v>
      </c>
      <c r="F561">
        <v>0</v>
      </c>
    </row>
    <row r="562" spans="1:6" x14ac:dyDescent="0.25">
      <c r="A562" t="s">
        <v>118</v>
      </c>
      <c r="B562" s="1">
        <v>45630</v>
      </c>
      <c r="C562">
        <v>64.39</v>
      </c>
      <c r="D562">
        <v>66.430000000000007</v>
      </c>
      <c r="E562">
        <v>66.69</v>
      </c>
      <c r="F562">
        <v>0</v>
      </c>
    </row>
    <row r="563" spans="1:6" x14ac:dyDescent="0.25">
      <c r="A563" t="s">
        <v>118</v>
      </c>
      <c r="B563" s="1">
        <v>45631</v>
      </c>
      <c r="C563">
        <v>64.319999999999993</v>
      </c>
      <c r="D563">
        <v>66.3</v>
      </c>
      <c r="E563">
        <v>66.680000000000007</v>
      </c>
      <c r="F563">
        <v>0</v>
      </c>
    </row>
    <row r="564" spans="1:6" x14ac:dyDescent="0.25">
      <c r="A564" t="s">
        <v>118</v>
      </c>
      <c r="B564" s="1">
        <v>45632</v>
      </c>
      <c r="C564">
        <v>64.239999999999995</v>
      </c>
      <c r="D564">
        <v>66.16</v>
      </c>
      <c r="E564">
        <v>66.67</v>
      </c>
      <c r="F564">
        <v>0</v>
      </c>
    </row>
    <row r="565" spans="1:6" x14ac:dyDescent="0.25">
      <c r="A565" t="s">
        <v>45</v>
      </c>
      <c r="B565" s="1">
        <v>45604</v>
      </c>
      <c r="C565">
        <v>20.260000000000002</v>
      </c>
      <c r="D565">
        <v>19.64</v>
      </c>
      <c r="E565">
        <v>18.829999999999998</v>
      </c>
      <c r="F565">
        <v>1</v>
      </c>
    </row>
    <row r="566" spans="1:6" x14ac:dyDescent="0.25">
      <c r="A566" t="s">
        <v>45</v>
      </c>
      <c r="B566" s="1">
        <v>45607</v>
      </c>
      <c r="C566">
        <v>20.190000000000001</v>
      </c>
      <c r="D566">
        <v>19.64</v>
      </c>
      <c r="E566">
        <v>18.829999999999998</v>
      </c>
      <c r="F566">
        <v>1</v>
      </c>
    </row>
    <row r="567" spans="1:6" x14ac:dyDescent="0.25">
      <c r="A567" t="s">
        <v>45</v>
      </c>
      <c r="B567" s="1">
        <v>45608</v>
      </c>
      <c r="C567">
        <v>20.100000000000001</v>
      </c>
      <c r="D567">
        <v>19.64</v>
      </c>
      <c r="E567">
        <v>18.84</v>
      </c>
      <c r="F567">
        <v>1</v>
      </c>
    </row>
    <row r="568" spans="1:6" x14ac:dyDescent="0.25">
      <c r="A568" t="s">
        <v>45</v>
      </c>
      <c r="B568" s="1">
        <v>45609</v>
      </c>
      <c r="C568">
        <v>20.03</v>
      </c>
      <c r="D568">
        <v>19.66</v>
      </c>
      <c r="E568">
        <v>18.84</v>
      </c>
      <c r="F568">
        <v>1</v>
      </c>
    </row>
    <row r="569" spans="1:6" x14ac:dyDescent="0.25">
      <c r="A569" t="s">
        <v>45</v>
      </c>
      <c r="B569" s="1">
        <v>45610</v>
      </c>
      <c r="C569">
        <v>19.93</v>
      </c>
      <c r="D569">
        <v>19.670000000000002</v>
      </c>
      <c r="E569">
        <v>18.850000000000001</v>
      </c>
      <c r="F569">
        <v>1</v>
      </c>
    </row>
    <row r="570" spans="1:6" x14ac:dyDescent="0.25">
      <c r="A570" t="s">
        <v>45</v>
      </c>
      <c r="B570" s="1">
        <v>45611</v>
      </c>
      <c r="C570">
        <v>19.84</v>
      </c>
      <c r="D570">
        <v>19.68</v>
      </c>
      <c r="E570">
        <v>18.850000000000001</v>
      </c>
      <c r="F570">
        <v>1</v>
      </c>
    </row>
    <row r="571" spans="1:6" x14ac:dyDescent="0.25">
      <c r="A571" t="s">
        <v>45</v>
      </c>
      <c r="B571" s="1">
        <v>45614</v>
      </c>
      <c r="C571">
        <v>19.739999999999998</v>
      </c>
      <c r="D571">
        <v>19.690000000000001</v>
      </c>
      <c r="E571">
        <v>18.850000000000001</v>
      </c>
      <c r="F571">
        <v>1</v>
      </c>
    </row>
    <row r="572" spans="1:6" x14ac:dyDescent="0.25">
      <c r="A572" t="s">
        <v>45</v>
      </c>
      <c r="B572" s="1">
        <v>45615</v>
      </c>
      <c r="C572">
        <v>19.64</v>
      </c>
      <c r="D572">
        <v>19.690000000000001</v>
      </c>
      <c r="E572">
        <v>18.86</v>
      </c>
      <c r="F572">
        <v>0</v>
      </c>
    </row>
    <row r="573" spans="1:6" x14ac:dyDescent="0.25">
      <c r="A573" t="s">
        <v>45</v>
      </c>
      <c r="B573" s="1">
        <v>45616</v>
      </c>
      <c r="C573">
        <v>19.55</v>
      </c>
      <c r="D573">
        <v>19.7</v>
      </c>
      <c r="E573">
        <v>18.86</v>
      </c>
      <c r="F573">
        <v>0</v>
      </c>
    </row>
    <row r="574" spans="1:6" x14ac:dyDescent="0.25">
      <c r="A574" t="s">
        <v>45</v>
      </c>
      <c r="B574" s="1">
        <v>45617</v>
      </c>
      <c r="C574">
        <v>19.510000000000002</v>
      </c>
      <c r="D574">
        <v>19.72</v>
      </c>
      <c r="E574">
        <v>18.88</v>
      </c>
      <c r="F574">
        <v>0</v>
      </c>
    </row>
    <row r="575" spans="1:6" x14ac:dyDescent="0.25">
      <c r="A575" t="s">
        <v>45</v>
      </c>
      <c r="B575" s="1">
        <v>45618</v>
      </c>
      <c r="C575">
        <v>19.46</v>
      </c>
      <c r="D575">
        <v>19.73</v>
      </c>
      <c r="E575">
        <v>18.89</v>
      </c>
      <c r="F575">
        <v>0</v>
      </c>
    </row>
    <row r="576" spans="1:6" x14ac:dyDescent="0.25">
      <c r="A576" t="s">
        <v>45</v>
      </c>
      <c r="B576" s="1">
        <v>45621</v>
      </c>
      <c r="C576">
        <v>19.41</v>
      </c>
      <c r="D576">
        <v>19.739999999999998</v>
      </c>
      <c r="E576">
        <v>18.899999999999999</v>
      </c>
      <c r="F576">
        <v>0</v>
      </c>
    </row>
    <row r="577" spans="1:6" x14ac:dyDescent="0.25">
      <c r="A577" t="s">
        <v>45</v>
      </c>
      <c r="B577" s="1">
        <v>45622</v>
      </c>
      <c r="C577">
        <v>19.350000000000001</v>
      </c>
      <c r="D577">
        <v>19.75</v>
      </c>
      <c r="E577">
        <v>18.91</v>
      </c>
      <c r="F577">
        <v>0</v>
      </c>
    </row>
    <row r="578" spans="1:6" x14ac:dyDescent="0.25">
      <c r="A578" t="s">
        <v>45</v>
      </c>
      <c r="B578" s="1">
        <v>45623</v>
      </c>
      <c r="C578">
        <v>19.28</v>
      </c>
      <c r="D578">
        <v>19.760000000000002</v>
      </c>
      <c r="E578">
        <v>18.920000000000002</v>
      </c>
      <c r="F578">
        <v>0</v>
      </c>
    </row>
    <row r="579" spans="1:6" x14ac:dyDescent="0.25">
      <c r="A579" t="s">
        <v>45</v>
      </c>
      <c r="B579" s="1">
        <v>45624</v>
      </c>
      <c r="C579">
        <v>19.22</v>
      </c>
      <c r="D579">
        <v>19.760000000000002</v>
      </c>
      <c r="E579">
        <v>18.93</v>
      </c>
      <c r="F579">
        <v>0</v>
      </c>
    </row>
    <row r="580" spans="1:6" x14ac:dyDescent="0.25">
      <c r="A580" t="s">
        <v>45</v>
      </c>
      <c r="B580" s="1">
        <v>45625</v>
      </c>
      <c r="C580">
        <v>19.170000000000002</v>
      </c>
      <c r="D580">
        <v>19.77</v>
      </c>
      <c r="E580">
        <v>18.940000000000001</v>
      </c>
      <c r="F580">
        <v>0</v>
      </c>
    </row>
    <row r="581" spans="1:6" x14ac:dyDescent="0.25">
      <c r="A581" t="s">
        <v>45</v>
      </c>
      <c r="B581" s="1">
        <v>45628</v>
      </c>
      <c r="C581">
        <v>19.14</v>
      </c>
      <c r="D581">
        <v>19.77</v>
      </c>
      <c r="E581">
        <v>18.95</v>
      </c>
      <c r="F581">
        <v>0</v>
      </c>
    </row>
    <row r="582" spans="1:6" x14ac:dyDescent="0.25">
      <c r="A582" t="s">
        <v>45</v>
      </c>
      <c r="B582" s="1">
        <v>45629</v>
      </c>
      <c r="C582">
        <v>19.11</v>
      </c>
      <c r="D582">
        <v>19.77</v>
      </c>
      <c r="E582">
        <v>18.96</v>
      </c>
      <c r="F582">
        <v>0</v>
      </c>
    </row>
    <row r="583" spans="1:6" x14ac:dyDescent="0.25">
      <c r="A583" t="s">
        <v>45</v>
      </c>
      <c r="B583" s="1">
        <v>45630</v>
      </c>
      <c r="C583">
        <v>19.07</v>
      </c>
      <c r="D583">
        <v>19.760000000000002</v>
      </c>
      <c r="E583">
        <v>18.97</v>
      </c>
      <c r="F583">
        <v>0</v>
      </c>
    </row>
    <row r="584" spans="1:6" x14ac:dyDescent="0.25">
      <c r="A584" t="s">
        <v>45</v>
      </c>
      <c r="B584" s="1">
        <v>45631</v>
      </c>
      <c r="C584">
        <v>19.059999999999999</v>
      </c>
      <c r="D584">
        <v>19.760000000000002</v>
      </c>
      <c r="E584">
        <v>18.98</v>
      </c>
      <c r="F584">
        <v>0</v>
      </c>
    </row>
    <row r="585" spans="1:6" x14ac:dyDescent="0.25">
      <c r="A585" t="s">
        <v>45</v>
      </c>
      <c r="B585" s="1">
        <v>45632</v>
      </c>
      <c r="C585">
        <v>19.059999999999999</v>
      </c>
      <c r="D585">
        <v>19.75</v>
      </c>
      <c r="E585">
        <v>18.989999999999998</v>
      </c>
      <c r="F585">
        <v>0</v>
      </c>
    </row>
    <row r="586" spans="1:6" x14ac:dyDescent="0.25">
      <c r="A586" t="s">
        <v>49</v>
      </c>
      <c r="B586" s="1">
        <v>45604</v>
      </c>
      <c r="C586">
        <v>18.32</v>
      </c>
      <c r="D586">
        <v>18.809999999999999</v>
      </c>
      <c r="E586">
        <v>20.28</v>
      </c>
      <c r="F586">
        <v>0</v>
      </c>
    </row>
    <row r="587" spans="1:6" x14ac:dyDescent="0.25">
      <c r="A587" t="s">
        <v>49</v>
      </c>
      <c r="B587" s="1">
        <v>45607</v>
      </c>
      <c r="C587">
        <v>18.260000000000002</v>
      </c>
      <c r="D587">
        <v>18.78</v>
      </c>
      <c r="E587">
        <v>20.239999999999998</v>
      </c>
      <c r="F587">
        <v>0</v>
      </c>
    </row>
    <row r="588" spans="1:6" x14ac:dyDescent="0.25">
      <c r="A588" t="s">
        <v>49</v>
      </c>
      <c r="B588" s="1">
        <v>45608</v>
      </c>
      <c r="C588">
        <v>18.22</v>
      </c>
      <c r="D588">
        <v>18.760000000000002</v>
      </c>
      <c r="E588">
        <v>20.2</v>
      </c>
      <c r="F588">
        <v>0</v>
      </c>
    </row>
    <row r="589" spans="1:6" x14ac:dyDescent="0.25">
      <c r="A589" t="s">
        <v>49</v>
      </c>
      <c r="B589" s="1">
        <v>45609</v>
      </c>
      <c r="C589">
        <v>18.190000000000001</v>
      </c>
      <c r="D589">
        <v>18.73</v>
      </c>
      <c r="E589">
        <v>20.16</v>
      </c>
      <c r="F589">
        <v>0</v>
      </c>
    </row>
    <row r="590" spans="1:6" x14ac:dyDescent="0.25">
      <c r="A590" t="s">
        <v>49</v>
      </c>
      <c r="B590" s="1">
        <v>45610</v>
      </c>
      <c r="C590">
        <v>18.16</v>
      </c>
      <c r="D590">
        <v>18.690000000000001</v>
      </c>
      <c r="E590">
        <v>20.12</v>
      </c>
      <c r="F590">
        <v>0</v>
      </c>
    </row>
    <row r="591" spans="1:6" x14ac:dyDescent="0.25">
      <c r="A591" t="s">
        <v>49</v>
      </c>
      <c r="B591" s="1">
        <v>45611</v>
      </c>
      <c r="C591">
        <v>18.13</v>
      </c>
      <c r="D591">
        <v>18.66</v>
      </c>
      <c r="E591">
        <v>20.079999999999998</v>
      </c>
      <c r="F591">
        <v>0</v>
      </c>
    </row>
    <row r="592" spans="1:6" x14ac:dyDescent="0.25">
      <c r="A592" t="s">
        <v>49</v>
      </c>
      <c r="B592" s="1">
        <v>45614</v>
      </c>
      <c r="C592">
        <v>18.079999999999998</v>
      </c>
      <c r="D592">
        <v>18.61</v>
      </c>
      <c r="E592">
        <v>20.04</v>
      </c>
      <c r="F592">
        <v>0</v>
      </c>
    </row>
    <row r="593" spans="1:6" x14ac:dyDescent="0.25">
      <c r="A593" t="s">
        <v>49</v>
      </c>
      <c r="B593" s="1">
        <v>45615</v>
      </c>
      <c r="C593">
        <v>18.05</v>
      </c>
      <c r="D593">
        <v>18.59</v>
      </c>
      <c r="E593">
        <v>20.010000000000002</v>
      </c>
      <c r="F593">
        <v>0</v>
      </c>
    </row>
    <row r="594" spans="1:6" x14ac:dyDescent="0.25">
      <c r="A594" t="s">
        <v>49</v>
      </c>
      <c r="B594" s="1">
        <v>45616</v>
      </c>
      <c r="C594">
        <v>18.010000000000002</v>
      </c>
      <c r="D594">
        <v>18.57</v>
      </c>
      <c r="E594">
        <v>19.98</v>
      </c>
      <c r="F594">
        <v>0</v>
      </c>
    </row>
    <row r="595" spans="1:6" x14ac:dyDescent="0.25">
      <c r="A595" t="s">
        <v>49</v>
      </c>
      <c r="B595" s="1">
        <v>45617</v>
      </c>
      <c r="C595">
        <v>18.010000000000002</v>
      </c>
      <c r="D595">
        <v>18.55</v>
      </c>
      <c r="E595">
        <v>19.96</v>
      </c>
      <c r="F595">
        <v>0</v>
      </c>
    </row>
    <row r="596" spans="1:6" x14ac:dyDescent="0.25">
      <c r="A596" t="s">
        <v>49</v>
      </c>
      <c r="B596" s="1">
        <v>45618</v>
      </c>
      <c r="C596">
        <v>18.010000000000002</v>
      </c>
      <c r="D596">
        <v>18.52</v>
      </c>
      <c r="E596">
        <v>19.93</v>
      </c>
      <c r="F596">
        <v>0</v>
      </c>
    </row>
    <row r="597" spans="1:6" x14ac:dyDescent="0.25">
      <c r="A597" t="s">
        <v>49</v>
      </c>
      <c r="B597" s="1">
        <v>45621</v>
      </c>
      <c r="C597">
        <v>18.010000000000002</v>
      </c>
      <c r="D597">
        <v>18.510000000000002</v>
      </c>
      <c r="E597">
        <v>19.91</v>
      </c>
      <c r="F597">
        <v>0</v>
      </c>
    </row>
    <row r="598" spans="1:6" x14ac:dyDescent="0.25">
      <c r="A598" t="s">
        <v>49</v>
      </c>
      <c r="B598" s="1">
        <v>45622</v>
      </c>
      <c r="C598">
        <v>18.02</v>
      </c>
      <c r="D598">
        <v>18.489999999999998</v>
      </c>
      <c r="E598">
        <v>19.88</v>
      </c>
      <c r="F598">
        <v>0</v>
      </c>
    </row>
    <row r="599" spans="1:6" x14ac:dyDescent="0.25">
      <c r="A599" t="s">
        <v>49</v>
      </c>
      <c r="B599" s="1">
        <v>45623</v>
      </c>
      <c r="C599">
        <v>18.02</v>
      </c>
      <c r="D599">
        <v>18.47</v>
      </c>
      <c r="E599">
        <v>19.850000000000001</v>
      </c>
      <c r="F599">
        <v>0</v>
      </c>
    </row>
    <row r="600" spans="1:6" x14ac:dyDescent="0.25">
      <c r="A600" t="s">
        <v>49</v>
      </c>
      <c r="B600" s="1">
        <v>45624</v>
      </c>
      <c r="C600">
        <v>18.02</v>
      </c>
      <c r="D600">
        <v>18.440000000000001</v>
      </c>
      <c r="E600">
        <v>19.82</v>
      </c>
      <c r="F600">
        <v>0</v>
      </c>
    </row>
    <row r="601" spans="1:6" x14ac:dyDescent="0.25">
      <c r="A601" t="s">
        <v>49</v>
      </c>
      <c r="B601" s="1">
        <v>45625</v>
      </c>
      <c r="C601">
        <v>18.03</v>
      </c>
      <c r="D601">
        <v>18.41</v>
      </c>
      <c r="E601">
        <v>19.79</v>
      </c>
      <c r="F601">
        <v>0</v>
      </c>
    </row>
    <row r="602" spans="1:6" x14ac:dyDescent="0.25">
      <c r="A602" t="s">
        <v>49</v>
      </c>
      <c r="B602" s="1">
        <v>45628</v>
      </c>
      <c r="C602">
        <v>18.04</v>
      </c>
      <c r="D602">
        <v>18.39</v>
      </c>
      <c r="E602">
        <v>19.760000000000002</v>
      </c>
      <c r="F602">
        <v>0</v>
      </c>
    </row>
    <row r="603" spans="1:6" x14ac:dyDescent="0.25">
      <c r="A603" t="s">
        <v>49</v>
      </c>
      <c r="B603" s="1">
        <v>45629</v>
      </c>
      <c r="C603">
        <v>18.04</v>
      </c>
      <c r="D603">
        <v>18.36</v>
      </c>
      <c r="E603">
        <v>19.72</v>
      </c>
      <c r="F603">
        <v>0</v>
      </c>
    </row>
    <row r="604" spans="1:6" x14ac:dyDescent="0.25">
      <c r="A604" t="s">
        <v>49</v>
      </c>
      <c r="B604" s="1">
        <v>45630</v>
      </c>
      <c r="C604">
        <v>18</v>
      </c>
      <c r="D604">
        <v>18.32</v>
      </c>
      <c r="E604">
        <v>19.68</v>
      </c>
      <c r="F604">
        <v>0</v>
      </c>
    </row>
    <row r="605" spans="1:6" x14ac:dyDescent="0.25">
      <c r="A605" t="s">
        <v>49</v>
      </c>
      <c r="B605" s="1">
        <v>45631</v>
      </c>
      <c r="C605">
        <v>17.989999999999998</v>
      </c>
      <c r="D605">
        <v>18.3</v>
      </c>
      <c r="E605">
        <v>19.64</v>
      </c>
      <c r="F605">
        <v>0</v>
      </c>
    </row>
    <row r="606" spans="1:6" x14ac:dyDescent="0.25">
      <c r="A606" t="s">
        <v>49</v>
      </c>
      <c r="B606" s="1">
        <v>45632</v>
      </c>
      <c r="C606">
        <v>17.98</v>
      </c>
      <c r="D606">
        <v>18.260000000000002</v>
      </c>
      <c r="E606">
        <v>19.61</v>
      </c>
      <c r="F606">
        <v>0</v>
      </c>
    </row>
    <row r="607" spans="1:6" x14ac:dyDescent="0.25">
      <c r="B607" s="1"/>
    </row>
    <row r="608" spans="1:6" x14ac:dyDescent="0.25">
      <c r="A608" t="s">
        <v>128</v>
      </c>
      <c r="B608" s="1">
        <v>45604</v>
      </c>
      <c r="C608">
        <v>43.82</v>
      </c>
      <c r="D608">
        <v>45.62</v>
      </c>
      <c r="E608">
        <v>46.53</v>
      </c>
      <c r="F608">
        <f t="shared" ref="F608:F671" si="0">IF(OR(ISBLANK(C608), ISBLANK(D608), ISBLANK(E608)), "", IF(AND(C608&gt;D608, D608&gt;E608), 1, 0))</f>
        <v>0</v>
      </c>
    </row>
    <row r="609" spans="1:6" x14ac:dyDescent="0.25">
      <c r="A609" t="s">
        <v>128</v>
      </c>
      <c r="B609" s="1">
        <v>45607</v>
      </c>
      <c r="C609">
        <v>43.7</v>
      </c>
      <c r="D609">
        <v>45.55</v>
      </c>
      <c r="E609">
        <v>46.5</v>
      </c>
      <c r="F609">
        <f t="shared" si="0"/>
        <v>0</v>
      </c>
    </row>
    <row r="610" spans="1:6" x14ac:dyDescent="0.25">
      <c r="A610" t="s">
        <v>128</v>
      </c>
      <c r="B610" s="1">
        <v>45608</v>
      </c>
      <c r="C610">
        <v>43.57</v>
      </c>
      <c r="D610">
        <v>45.46</v>
      </c>
      <c r="E610">
        <v>46.47</v>
      </c>
      <c r="F610">
        <f t="shared" si="0"/>
        <v>0</v>
      </c>
    </row>
    <row r="611" spans="1:6" x14ac:dyDescent="0.25">
      <c r="A611" t="s">
        <v>128</v>
      </c>
      <c r="B611" s="1">
        <v>45609</v>
      </c>
      <c r="C611">
        <v>43.42</v>
      </c>
      <c r="D611">
        <v>45.38</v>
      </c>
      <c r="E611">
        <v>46.44</v>
      </c>
      <c r="F611">
        <f t="shared" si="0"/>
        <v>0</v>
      </c>
    </row>
    <row r="612" spans="1:6" x14ac:dyDescent="0.25">
      <c r="A612" t="s">
        <v>128</v>
      </c>
      <c r="B612" s="1">
        <v>45610</v>
      </c>
      <c r="C612">
        <v>43.24</v>
      </c>
      <c r="D612">
        <v>45.29</v>
      </c>
      <c r="E612">
        <v>46.4</v>
      </c>
      <c r="F612">
        <f t="shared" si="0"/>
        <v>0</v>
      </c>
    </row>
    <row r="613" spans="1:6" x14ac:dyDescent="0.25">
      <c r="A613" t="s">
        <v>128</v>
      </c>
      <c r="B613" s="1">
        <v>45611</v>
      </c>
      <c r="C613">
        <v>43.02</v>
      </c>
      <c r="D613">
        <v>45.17</v>
      </c>
      <c r="E613">
        <v>46.36</v>
      </c>
      <c r="F613">
        <f t="shared" si="0"/>
        <v>0</v>
      </c>
    </row>
    <row r="614" spans="1:6" x14ac:dyDescent="0.25">
      <c r="A614" t="s">
        <v>128</v>
      </c>
      <c r="B614" s="1">
        <v>45614</v>
      </c>
      <c r="C614">
        <v>42.78</v>
      </c>
      <c r="D614">
        <v>45.02</v>
      </c>
      <c r="E614">
        <v>46.31</v>
      </c>
      <c r="F614">
        <f t="shared" si="0"/>
        <v>0</v>
      </c>
    </row>
    <row r="615" spans="1:6" x14ac:dyDescent="0.25">
      <c r="A615" t="s">
        <v>128</v>
      </c>
      <c r="B615" s="1">
        <v>45615</v>
      </c>
      <c r="C615">
        <v>42.61</v>
      </c>
      <c r="D615">
        <v>44.88</v>
      </c>
      <c r="E615">
        <v>46.28</v>
      </c>
      <c r="F615">
        <f t="shared" si="0"/>
        <v>0</v>
      </c>
    </row>
    <row r="616" spans="1:6" x14ac:dyDescent="0.25">
      <c r="A616" t="s">
        <v>128</v>
      </c>
      <c r="B616" s="1">
        <v>45616</v>
      </c>
      <c r="C616">
        <v>42.48</v>
      </c>
      <c r="D616">
        <v>44.76</v>
      </c>
      <c r="E616">
        <v>46.25</v>
      </c>
      <c r="F616">
        <f t="shared" si="0"/>
        <v>0</v>
      </c>
    </row>
    <row r="617" spans="1:6" x14ac:dyDescent="0.25">
      <c r="A617" t="s">
        <v>128</v>
      </c>
      <c r="B617" s="1">
        <v>45617</v>
      </c>
      <c r="C617">
        <v>42.41</v>
      </c>
      <c r="D617">
        <v>44.67</v>
      </c>
      <c r="E617">
        <v>46.24</v>
      </c>
      <c r="F617">
        <f t="shared" si="0"/>
        <v>0</v>
      </c>
    </row>
    <row r="618" spans="1:6" x14ac:dyDescent="0.25">
      <c r="A618" t="s">
        <v>128</v>
      </c>
      <c r="B618" s="1">
        <v>45618</v>
      </c>
      <c r="C618">
        <v>42.35</v>
      </c>
      <c r="D618">
        <v>44.57</v>
      </c>
      <c r="E618">
        <v>46.25</v>
      </c>
      <c r="F618">
        <f t="shared" si="0"/>
        <v>0</v>
      </c>
    </row>
    <row r="619" spans="1:6" x14ac:dyDescent="0.25">
      <c r="A619" t="s">
        <v>128</v>
      </c>
      <c r="B619" s="1">
        <v>45621</v>
      </c>
      <c r="C619">
        <v>42.25</v>
      </c>
      <c r="D619">
        <v>44.46</v>
      </c>
      <c r="E619">
        <v>46.23</v>
      </c>
      <c r="F619">
        <f t="shared" si="0"/>
        <v>0</v>
      </c>
    </row>
    <row r="620" spans="1:6" x14ac:dyDescent="0.25">
      <c r="A620" t="s">
        <v>128</v>
      </c>
      <c r="B620" s="1">
        <v>45622</v>
      </c>
      <c r="C620">
        <v>42.11</v>
      </c>
      <c r="D620">
        <v>44.34</v>
      </c>
      <c r="E620">
        <v>46.22</v>
      </c>
      <c r="F620">
        <f t="shared" si="0"/>
        <v>0</v>
      </c>
    </row>
    <row r="621" spans="1:6" x14ac:dyDescent="0.25">
      <c r="A621" t="s">
        <v>128</v>
      </c>
      <c r="B621" s="1">
        <v>45623</v>
      </c>
      <c r="C621">
        <v>42.03</v>
      </c>
      <c r="D621">
        <v>44.22</v>
      </c>
      <c r="E621">
        <v>46.2</v>
      </c>
      <c r="F621">
        <f t="shared" si="0"/>
        <v>0</v>
      </c>
    </row>
    <row r="622" spans="1:6" x14ac:dyDescent="0.25">
      <c r="A622" t="s">
        <v>128</v>
      </c>
      <c r="B622" s="1">
        <v>45624</v>
      </c>
      <c r="C622">
        <v>41.94</v>
      </c>
      <c r="D622">
        <v>44.09</v>
      </c>
      <c r="E622">
        <v>46.18</v>
      </c>
      <c r="F622">
        <f t="shared" si="0"/>
        <v>0</v>
      </c>
    </row>
    <row r="623" spans="1:6" x14ac:dyDescent="0.25">
      <c r="A623" t="s">
        <v>128</v>
      </c>
      <c r="B623" s="1">
        <v>45625</v>
      </c>
      <c r="C623">
        <v>41.97</v>
      </c>
      <c r="D623">
        <v>44</v>
      </c>
      <c r="E623">
        <v>46.17</v>
      </c>
      <c r="F623">
        <f t="shared" si="0"/>
        <v>0</v>
      </c>
    </row>
    <row r="624" spans="1:6" x14ac:dyDescent="0.25">
      <c r="A624" t="s">
        <v>128</v>
      </c>
      <c r="B624" s="1">
        <v>45628</v>
      </c>
      <c r="C624">
        <v>42.01</v>
      </c>
      <c r="D624">
        <v>43.9</v>
      </c>
      <c r="E624">
        <v>46.15</v>
      </c>
      <c r="F624">
        <f t="shared" si="0"/>
        <v>0</v>
      </c>
    </row>
    <row r="625" spans="1:6" x14ac:dyDescent="0.25">
      <c r="A625" t="s">
        <v>128</v>
      </c>
      <c r="B625" s="1">
        <v>45629</v>
      </c>
      <c r="C625">
        <v>42.03</v>
      </c>
      <c r="D625">
        <v>43.79</v>
      </c>
      <c r="E625">
        <v>46.13</v>
      </c>
      <c r="F625">
        <f t="shared" si="0"/>
        <v>0</v>
      </c>
    </row>
    <row r="626" spans="1:6" x14ac:dyDescent="0.25">
      <c r="A626" t="s">
        <v>128</v>
      </c>
      <c r="B626" s="1">
        <v>45630</v>
      </c>
      <c r="C626">
        <v>41.97</v>
      </c>
      <c r="D626">
        <v>43.68</v>
      </c>
      <c r="E626">
        <v>46.11</v>
      </c>
      <c r="F626">
        <f t="shared" si="0"/>
        <v>0</v>
      </c>
    </row>
    <row r="627" spans="1:6" x14ac:dyDescent="0.25">
      <c r="A627" t="s">
        <v>128</v>
      </c>
      <c r="B627" s="1">
        <v>45631</v>
      </c>
      <c r="C627">
        <v>41.97</v>
      </c>
      <c r="D627">
        <v>43.6</v>
      </c>
      <c r="E627">
        <v>46.09</v>
      </c>
      <c r="F627">
        <f t="shared" si="0"/>
        <v>0</v>
      </c>
    </row>
    <row r="628" spans="1:6" x14ac:dyDescent="0.25">
      <c r="A628" t="s">
        <v>128</v>
      </c>
      <c r="B628" s="1">
        <v>45632</v>
      </c>
      <c r="C628">
        <v>41.96</v>
      </c>
      <c r="D628">
        <v>43.51</v>
      </c>
      <c r="E628">
        <v>46.06</v>
      </c>
      <c r="F628">
        <f t="shared" si="0"/>
        <v>0</v>
      </c>
    </row>
    <row r="629" spans="1:6" x14ac:dyDescent="0.25">
      <c r="A629" t="s">
        <v>57</v>
      </c>
      <c r="B629" s="1">
        <v>45604</v>
      </c>
      <c r="C629">
        <v>20.73</v>
      </c>
      <c r="D629">
        <v>21.75</v>
      </c>
      <c r="E629">
        <v>25.12</v>
      </c>
      <c r="F629">
        <f t="shared" si="0"/>
        <v>0</v>
      </c>
    </row>
    <row r="630" spans="1:6" x14ac:dyDescent="0.25">
      <c r="A630" t="s">
        <v>57</v>
      </c>
      <c r="B630" s="1">
        <v>45607</v>
      </c>
      <c r="C630">
        <v>20.69</v>
      </c>
      <c r="D630">
        <v>21.68</v>
      </c>
      <c r="E630">
        <v>25.04</v>
      </c>
      <c r="F630">
        <f t="shared" si="0"/>
        <v>0</v>
      </c>
    </row>
    <row r="631" spans="1:6" x14ac:dyDescent="0.25">
      <c r="A631" t="s">
        <v>57</v>
      </c>
      <c r="B631" s="1">
        <v>45608</v>
      </c>
      <c r="C631">
        <v>20.69</v>
      </c>
      <c r="D631">
        <v>21.63</v>
      </c>
      <c r="E631">
        <v>24.96</v>
      </c>
      <c r="F631">
        <f t="shared" si="0"/>
        <v>0</v>
      </c>
    </row>
    <row r="632" spans="1:6" x14ac:dyDescent="0.25">
      <c r="A632" t="s">
        <v>57</v>
      </c>
      <c r="B632" s="1">
        <v>45609</v>
      </c>
      <c r="C632">
        <v>20.72</v>
      </c>
      <c r="D632">
        <v>21.57</v>
      </c>
      <c r="E632">
        <v>24.88</v>
      </c>
      <c r="F632">
        <f t="shared" si="0"/>
        <v>0</v>
      </c>
    </row>
    <row r="633" spans="1:6" x14ac:dyDescent="0.25">
      <c r="A633" t="s">
        <v>57</v>
      </c>
      <c r="B633" s="1">
        <v>45610</v>
      </c>
      <c r="C633">
        <v>20.67</v>
      </c>
      <c r="D633">
        <v>21.52</v>
      </c>
      <c r="E633">
        <v>24.8</v>
      </c>
      <c r="F633">
        <f t="shared" si="0"/>
        <v>0</v>
      </c>
    </row>
    <row r="634" spans="1:6" x14ac:dyDescent="0.25">
      <c r="A634" t="s">
        <v>57</v>
      </c>
      <c r="B634" s="1">
        <v>45611</v>
      </c>
      <c r="C634">
        <v>20.66</v>
      </c>
      <c r="D634">
        <v>21.47</v>
      </c>
      <c r="E634">
        <v>24.71</v>
      </c>
      <c r="F634">
        <f t="shared" si="0"/>
        <v>0</v>
      </c>
    </row>
    <row r="635" spans="1:6" x14ac:dyDescent="0.25">
      <c r="A635" t="s">
        <v>57</v>
      </c>
      <c r="B635" s="1">
        <v>45614</v>
      </c>
      <c r="C635">
        <v>20.64</v>
      </c>
      <c r="D635">
        <v>21.42</v>
      </c>
      <c r="E635">
        <v>24.62</v>
      </c>
      <c r="F635">
        <f t="shared" si="0"/>
        <v>0</v>
      </c>
    </row>
    <row r="636" spans="1:6" x14ac:dyDescent="0.25">
      <c r="A636" t="s">
        <v>57</v>
      </c>
      <c r="B636" s="1">
        <v>45615</v>
      </c>
      <c r="C636">
        <v>20.62</v>
      </c>
      <c r="D636">
        <v>21.37</v>
      </c>
      <c r="E636">
        <v>24.55</v>
      </c>
      <c r="F636">
        <f t="shared" si="0"/>
        <v>0</v>
      </c>
    </row>
    <row r="637" spans="1:6" x14ac:dyDescent="0.25">
      <c r="A637" t="s">
        <v>57</v>
      </c>
      <c r="B637" s="1">
        <v>45616</v>
      </c>
      <c r="C637">
        <v>20.61</v>
      </c>
      <c r="D637">
        <v>21.34</v>
      </c>
      <c r="E637">
        <v>24.48</v>
      </c>
      <c r="F637">
        <f t="shared" si="0"/>
        <v>0</v>
      </c>
    </row>
    <row r="638" spans="1:6" x14ac:dyDescent="0.25">
      <c r="A638" t="s">
        <v>57</v>
      </c>
      <c r="B638" s="1">
        <v>45617</v>
      </c>
      <c r="C638">
        <v>20.61</v>
      </c>
      <c r="D638">
        <v>21.32</v>
      </c>
      <c r="E638">
        <v>24.43</v>
      </c>
      <c r="F638">
        <f t="shared" si="0"/>
        <v>0</v>
      </c>
    </row>
    <row r="639" spans="1:6" x14ac:dyDescent="0.25">
      <c r="A639" t="s">
        <v>57</v>
      </c>
      <c r="B639" s="1">
        <v>45618</v>
      </c>
      <c r="C639">
        <v>20.59</v>
      </c>
      <c r="D639">
        <v>21.29</v>
      </c>
      <c r="E639">
        <v>24.38</v>
      </c>
      <c r="F639">
        <f t="shared" si="0"/>
        <v>0</v>
      </c>
    </row>
    <row r="640" spans="1:6" x14ac:dyDescent="0.25">
      <c r="A640" t="s">
        <v>57</v>
      </c>
      <c r="B640" s="1">
        <v>45621</v>
      </c>
      <c r="C640">
        <v>20.57</v>
      </c>
      <c r="D640">
        <v>21.27</v>
      </c>
      <c r="E640">
        <v>24.33</v>
      </c>
      <c r="F640">
        <f t="shared" si="0"/>
        <v>0</v>
      </c>
    </row>
    <row r="641" spans="1:6" x14ac:dyDescent="0.25">
      <c r="A641" t="s">
        <v>57</v>
      </c>
      <c r="B641" s="1">
        <v>45622</v>
      </c>
      <c r="C641">
        <v>20.58</v>
      </c>
      <c r="D641">
        <v>21.23</v>
      </c>
      <c r="E641">
        <v>24.29</v>
      </c>
      <c r="F641">
        <f t="shared" si="0"/>
        <v>0</v>
      </c>
    </row>
    <row r="642" spans="1:6" x14ac:dyDescent="0.25">
      <c r="A642" t="s">
        <v>57</v>
      </c>
      <c r="B642" s="1">
        <v>45623</v>
      </c>
      <c r="C642">
        <v>20.58</v>
      </c>
      <c r="D642">
        <v>21.19</v>
      </c>
      <c r="E642">
        <v>24.24</v>
      </c>
      <c r="F642">
        <f t="shared" si="0"/>
        <v>0</v>
      </c>
    </row>
    <row r="643" spans="1:6" x14ac:dyDescent="0.25">
      <c r="A643" t="s">
        <v>57</v>
      </c>
      <c r="B643" s="1">
        <v>45624</v>
      </c>
      <c r="C643">
        <v>20.57</v>
      </c>
      <c r="D643">
        <v>21.14</v>
      </c>
      <c r="E643">
        <v>24.19</v>
      </c>
      <c r="F643">
        <f t="shared" si="0"/>
        <v>0</v>
      </c>
    </row>
    <row r="644" spans="1:6" x14ac:dyDescent="0.25">
      <c r="A644" t="s">
        <v>57</v>
      </c>
      <c r="B644" s="1">
        <v>45625</v>
      </c>
      <c r="C644">
        <v>20.54</v>
      </c>
      <c r="D644">
        <v>21.09</v>
      </c>
      <c r="E644">
        <v>24.14</v>
      </c>
      <c r="F644">
        <f t="shared" si="0"/>
        <v>0</v>
      </c>
    </row>
    <row r="645" spans="1:6" x14ac:dyDescent="0.25">
      <c r="A645" t="s">
        <v>57</v>
      </c>
      <c r="B645" s="1">
        <v>45628</v>
      </c>
      <c r="C645">
        <v>20.51</v>
      </c>
      <c r="D645">
        <v>21.04</v>
      </c>
      <c r="E645">
        <v>24.09</v>
      </c>
      <c r="F645">
        <f t="shared" si="0"/>
        <v>0</v>
      </c>
    </row>
    <row r="646" spans="1:6" x14ac:dyDescent="0.25">
      <c r="A646" t="s">
        <v>57</v>
      </c>
      <c r="B646" s="1">
        <v>45629</v>
      </c>
      <c r="C646">
        <v>20.47</v>
      </c>
      <c r="D646">
        <v>20.99</v>
      </c>
      <c r="E646">
        <v>24.05</v>
      </c>
      <c r="F646">
        <f t="shared" si="0"/>
        <v>0</v>
      </c>
    </row>
    <row r="647" spans="1:6" x14ac:dyDescent="0.25">
      <c r="A647" t="s">
        <v>57</v>
      </c>
      <c r="B647" s="1">
        <v>45630</v>
      </c>
      <c r="C647">
        <v>20.420000000000002</v>
      </c>
      <c r="D647">
        <v>20.93</v>
      </c>
      <c r="E647">
        <v>24</v>
      </c>
      <c r="F647">
        <f t="shared" si="0"/>
        <v>0</v>
      </c>
    </row>
    <row r="648" spans="1:6" x14ac:dyDescent="0.25">
      <c r="A648" t="s">
        <v>57</v>
      </c>
      <c r="B648" s="1">
        <v>45631</v>
      </c>
      <c r="C648">
        <v>20.41</v>
      </c>
      <c r="D648">
        <v>20.89</v>
      </c>
      <c r="E648">
        <v>23.95</v>
      </c>
      <c r="F648">
        <f t="shared" si="0"/>
        <v>0</v>
      </c>
    </row>
    <row r="649" spans="1:6" x14ac:dyDescent="0.25">
      <c r="A649" t="s">
        <v>57</v>
      </c>
      <c r="B649" s="1">
        <v>45632</v>
      </c>
      <c r="C649">
        <v>20.41</v>
      </c>
      <c r="D649">
        <v>20.85</v>
      </c>
      <c r="E649">
        <v>23.9</v>
      </c>
      <c r="F649">
        <f t="shared" si="0"/>
        <v>0</v>
      </c>
    </row>
    <row r="650" spans="1:6" x14ac:dyDescent="0.25">
      <c r="A650" t="s">
        <v>130</v>
      </c>
      <c r="B650" s="1">
        <v>45604</v>
      </c>
      <c r="C650">
        <v>6.45</v>
      </c>
      <c r="D650">
        <v>6.86</v>
      </c>
      <c r="E650">
        <v>5.57</v>
      </c>
      <c r="F650">
        <f t="shared" si="0"/>
        <v>0</v>
      </c>
    </row>
    <row r="651" spans="1:6" x14ac:dyDescent="0.25">
      <c r="A651" t="s">
        <v>130</v>
      </c>
      <c r="B651" s="1">
        <v>45607</v>
      </c>
      <c r="C651">
        <v>6.43</v>
      </c>
      <c r="D651">
        <v>6.85</v>
      </c>
      <c r="E651">
        <v>5.58</v>
      </c>
      <c r="F651">
        <f t="shared" si="0"/>
        <v>0</v>
      </c>
    </row>
    <row r="652" spans="1:6" x14ac:dyDescent="0.25">
      <c r="A652" t="s">
        <v>130</v>
      </c>
      <c r="B652" s="1">
        <v>45608</v>
      </c>
      <c r="C652">
        <v>6.39</v>
      </c>
      <c r="D652">
        <v>6.83</v>
      </c>
      <c r="E652">
        <v>5.6</v>
      </c>
      <c r="F652">
        <f t="shared" si="0"/>
        <v>0</v>
      </c>
    </row>
    <row r="653" spans="1:6" x14ac:dyDescent="0.25">
      <c r="A653" t="s">
        <v>130</v>
      </c>
      <c r="B653" s="1">
        <v>45609</v>
      </c>
      <c r="C653">
        <v>6.36</v>
      </c>
      <c r="D653">
        <v>6.82</v>
      </c>
      <c r="E653">
        <v>5.61</v>
      </c>
      <c r="F653">
        <f t="shared" si="0"/>
        <v>0</v>
      </c>
    </row>
    <row r="654" spans="1:6" x14ac:dyDescent="0.25">
      <c r="A654" t="s">
        <v>130</v>
      </c>
      <c r="B654" s="1">
        <v>45610</v>
      </c>
      <c r="C654">
        <v>6.32</v>
      </c>
      <c r="D654">
        <v>6.8</v>
      </c>
      <c r="E654">
        <v>5.62</v>
      </c>
      <c r="F654">
        <f t="shared" si="0"/>
        <v>0</v>
      </c>
    </row>
    <row r="655" spans="1:6" x14ac:dyDescent="0.25">
      <c r="A655" t="s">
        <v>130</v>
      </c>
      <c r="B655" s="1">
        <v>45611</v>
      </c>
      <c r="C655">
        <v>6.31</v>
      </c>
      <c r="D655">
        <v>6.77</v>
      </c>
      <c r="E655">
        <v>5.63</v>
      </c>
      <c r="F655">
        <f t="shared" si="0"/>
        <v>0</v>
      </c>
    </row>
    <row r="656" spans="1:6" x14ac:dyDescent="0.25">
      <c r="A656" t="s">
        <v>130</v>
      </c>
      <c r="B656" s="1">
        <v>45614</v>
      </c>
      <c r="C656">
        <v>6.26</v>
      </c>
      <c r="D656">
        <v>6.74</v>
      </c>
      <c r="E656">
        <v>5.64</v>
      </c>
      <c r="F656">
        <f t="shared" si="0"/>
        <v>0</v>
      </c>
    </row>
    <row r="657" spans="1:6" x14ac:dyDescent="0.25">
      <c r="A657" t="s">
        <v>130</v>
      </c>
      <c r="B657" s="1">
        <v>45615</v>
      </c>
      <c r="C657">
        <v>6.22</v>
      </c>
      <c r="D657">
        <v>6.71</v>
      </c>
      <c r="E657">
        <v>5.65</v>
      </c>
      <c r="F657">
        <f t="shared" si="0"/>
        <v>0</v>
      </c>
    </row>
    <row r="658" spans="1:6" x14ac:dyDescent="0.25">
      <c r="A658" t="s">
        <v>130</v>
      </c>
      <c r="B658" s="1">
        <v>45616</v>
      </c>
      <c r="C658">
        <v>6.18</v>
      </c>
      <c r="D658">
        <v>6.67</v>
      </c>
      <c r="E658">
        <v>5.66</v>
      </c>
      <c r="F658">
        <f t="shared" si="0"/>
        <v>0</v>
      </c>
    </row>
    <row r="659" spans="1:6" x14ac:dyDescent="0.25">
      <c r="A659" t="s">
        <v>130</v>
      </c>
      <c r="B659" s="1">
        <v>45617</v>
      </c>
      <c r="C659">
        <v>6.14</v>
      </c>
      <c r="D659">
        <v>6.64</v>
      </c>
      <c r="E659">
        <v>5.67</v>
      </c>
      <c r="F659">
        <f t="shared" si="0"/>
        <v>0</v>
      </c>
    </row>
    <row r="660" spans="1:6" x14ac:dyDescent="0.25">
      <c r="A660" t="s">
        <v>130</v>
      </c>
      <c r="B660" s="1">
        <v>45618</v>
      </c>
      <c r="C660">
        <v>6.09</v>
      </c>
      <c r="D660">
        <v>6.6</v>
      </c>
      <c r="E660">
        <v>5.67</v>
      </c>
      <c r="F660">
        <f t="shared" si="0"/>
        <v>0</v>
      </c>
    </row>
    <row r="661" spans="1:6" x14ac:dyDescent="0.25">
      <c r="A661" t="s">
        <v>130</v>
      </c>
      <c r="B661" s="1">
        <v>45621</v>
      </c>
      <c r="C661">
        <v>6.03</v>
      </c>
      <c r="D661">
        <v>6.56</v>
      </c>
      <c r="E661">
        <v>5.68</v>
      </c>
      <c r="F661">
        <f t="shared" si="0"/>
        <v>0</v>
      </c>
    </row>
    <row r="662" spans="1:6" x14ac:dyDescent="0.25">
      <c r="A662" t="s">
        <v>130</v>
      </c>
      <c r="B662" s="1">
        <v>45622</v>
      </c>
      <c r="C662">
        <v>5.98</v>
      </c>
      <c r="D662">
        <v>6.52</v>
      </c>
      <c r="E662">
        <v>5.69</v>
      </c>
      <c r="F662">
        <f t="shared" si="0"/>
        <v>0</v>
      </c>
    </row>
    <row r="663" spans="1:6" x14ac:dyDescent="0.25">
      <c r="A663" t="s">
        <v>130</v>
      </c>
      <c r="B663" s="1">
        <v>45623</v>
      </c>
      <c r="C663">
        <v>5.93</v>
      </c>
      <c r="D663">
        <v>6.47</v>
      </c>
      <c r="E663">
        <v>5.7</v>
      </c>
      <c r="F663">
        <f t="shared" si="0"/>
        <v>0</v>
      </c>
    </row>
    <row r="664" spans="1:6" x14ac:dyDescent="0.25">
      <c r="A664" t="s">
        <v>130</v>
      </c>
      <c r="B664" s="1">
        <v>45624</v>
      </c>
      <c r="C664">
        <v>5.86</v>
      </c>
      <c r="D664">
        <v>6.42</v>
      </c>
      <c r="E664">
        <v>5.71</v>
      </c>
      <c r="F664">
        <f t="shared" si="0"/>
        <v>0</v>
      </c>
    </row>
    <row r="665" spans="1:6" x14ac:dyDescent="0.25">
      <c r="A665" t="s">
        <v>130</v>
      </c>
      <c r="B665" s="1">
        <v>45625</v>
      </c>
      <c r="C665">
        <v>5.78</v>
      </c>
      <c r="D665">
        <v>6.36</v>
      </c>
      <c r="E665">
        <v>5.72</v>
      </c>
      <c r="F665">
        <f t="shared" si="0"/>
        <v>0</v>
      </c>
    </row>
    <row r="666" spans="1:6" x14ac:dyDescent="0.25">
      <c r="A666" t="s">
        <v>130</v>
      </c>
      <c r="B666" s="1">
        <v>45628</v>
      </c>
      <c r="C666">
        <v>5.69</v>
      </c>
      <c r="D666">
        <v>6.31</v>
      </c>
      <c r="E666">
        <v>5.72</v>
      </c>
      <c r="F666">
        <f t="shared" si="0"/>
        <v>0</v>
      </c>
    </row>
    <row r="667" spans="1:6" x14ac:dyDescent="0.25">
      <c r="A667" t="s">
        <v>130</v>
      </c>
      <c r="B667" s="1">
        <v>45629</v>
      </c>
      <c r="C667">
        <v>5.64</v>
      </c>
      <c r="D667">
        <v>6.27</v>
      </c>
      <c r="E667">
        <v>5.73</v>
      </c>
      <c r="F667">
        <f t="shared" si="0"/>
        <v>0</v>
      </c>
    </row>
    <row r="668" spans="1:6" x14ac:dyDescent="0.25">
      <c r="A668" t="s">
        <v>130</v>
      </c>
      <c r="B668" s="1">
        <v>45630</v>
      </c>
      <c r="C668">
        <v>5.59</v>
      </c>
      <c r="D668">
        <v>6.23</v>
      </c>
      <c r="E668">
        <v>5.74</v>
      </c>
      <c r="F668">
        <f t="shared" si="0"/>
        <v>0</v>
      </c>
    </row>
    <row r="669" spans="1:6" x14ac:dyDescent="0.25">
      <c r="A669" t="s">
        <v>130</v>
      </c>
      <c r="B669" s="1">
        <v>45631</v>
      </c>
      <c r="C669">
        <v>5.55</v>
      </c>
      <c r="D669">
        <v>6.19</v>
      </c>
      <c r="E669">
        <v>5.75</v>
      </c>
      <c r="F669">
        <f t="shared" si="0"/>
        <v>0</v>
      </c>
    </row>
    <row r="670" spans="1:6" x14ac:dyDescent="0.25">
      <c r="A670" t="s">
        <v>130</v>
      </c>
      <c r="B670" s="1">
        <v>45632</v>
      </c>
      <c r="C670">
        <v>5.51</v>
      </c>
      <c r="D670">
        <v>6.16</v>
      </c>
      <c r="E670">
        <v>5.76</v>
      </c>
      <c r="F670">
        <f t="shared" si="0"/>
        <v>0</v>
      </c>
    </row>
    <row r="671" spans="1:6" x14ac:dyDescent="0.25">
      <c r="A671" t="s">
        <v>39</v>
      </c>
      <c r="B671" s="1">
        <v>45604</v>
      </c>
      <c r="C671">
        <v>54.45</v>
      </c>
      <c r="D671">
        <v>54.77</v>
      </c>
      <c r="E671">
        <v>53.52</v>
      </c>
      <c r="F671">
        <f t="shared" si="0"/>
        <v>0</v>
      </c>
    </row>
    <row r="672" spans="1:6" x14ac:dyDescent="0.25">
      <c r="A672" t="s">
        <v>39</v>
      </c>
      <c r="B672" s="1">
        <v>45607</v>
      </c>
      <c r="C672">
        <v>54.28</v>
      </c>
      <c r="D672">
        <v>54.77</v>
      </c>
      <c r="E672">
        <v>53.54</v>
      </c>
      <c r="F672">
        <f t="shared" ref="F672:F735" si="1">IF(OR(ISBLANK(C672), ISBLANK(D672), ISBLANK(E672)), "", IF(AND(C672&gt;D672, D672&gt;E672), 1, 0))</f>
        <v>0</v>
      </c>
    </row>
    <row r="673" spans="1:6" x14ac:dyDescent="0.25">
      <c r="A673" t="s">
        <v>39</v>
      </c>
      <c r="B673" s="1">
        <v>45608</v>
      </c>
      <c r="C673">
        <v>54.13</v>
      </c>
      <c r="D673">
        <v>54.76</v>
      </c>
      <c r="E673">
        <v>53.55</v>
      </c>
      <c r="F673">
        <f t="shared" si="1"/>
        <v>0</v>
      </c>
    </row>
    <row r="674" spans="1:6" x14ac:dyDescent="0.25">
      <c r="A674" t="s">
        <v>39</v>
      </c>
      <c r="B674" s="1">
        <v>45609</v>
      </c>
      <c r="C674">
        <v>54</v>
      </c>
      <c r="D674">
        <v>54.73</v>
      </c>
      <c r="E674">
        <v>53.57</v>
      </c>
      <c r="F674">
        <f t="shared" si="1"/>
        <v>0</v>
      </c>
    </row>
    <row r="675" spans="1:6" x14ac:dyDescent="0.25">
      <c r="A675" t="s">
        <v>39</v>
      </c>
      <c r="B675" s="1">
        <v>45610</v>
      </c>
      <c r="C675">
        <v>53.81</v>
      </c>
      <c r="D675">
        <v>54.71</v>
      </c>
      <c r="E675">
        <v>53.59</v>
      </c>
      <c r="F675">
        <f t="shared" si="1"/>
        <v>0</v>
      </c>
    </row>
    <row r="676" spans="1:6" x14ac:dyDescent="0.25">
      <c r="A676" t="s">
        <v>39</v>
      </c>
      <c r="B676" s="1">
        <v>45611</v>
      </c>
      <c r="C676">
        <v>53.62</v>
      </c>
      <c r="D676">
        <v>54.67</v>
      </c>
      <c r="E676">
        <v>53.6</v>
      </c>
      <c r="F676">
        <f t="shared" si="1"/>
        <v>0</v>
      </c>
    </row>
    <row r="677" spans="1:6" x14ac:dyDescent="0.25">
      <c r="A677" t="s">
        <v>39</v>
      </c>
      <c r="B677" s="1">
        <v>45614</v>
      </c>
      <c r="C677">
        <v>53.5</v>
      </c>
      <c r="D677">
        <v>54.64</v>
      </c>
      <c r="E677">
        <v>53.6</v>
      </c>
      <c r="F677">
        <f t="shared" si="1"/>
        <v>0</v>
      </c>
    </row>
    <row r="678" spans="1:6" x14ac:dyDescent="0.25">
      <c r="A678" t="s">
        <v>39</v>
      </c>
      <c r="B678" s="1">
        <v>45615</v>
      </c>
      <c r="C678">
        <v>53.24</v>
      </c>
      <c r="D678">
        <v>54.57</v>
      </c>
      <c r="E678">
        <v>53.61</v>
      </c>
      <c r="F678">
        <f t="shared" si="1"/>
        <v>0</v>
      </c>
    </row>
    <row r="679" spans="1:6" x14ac:dyDescent="0.25">
      <c r="A679" t="s">
        <v>39</v>
      </c>
      <c r="B679" s="1">
        <v>45616</v>
      </c>
      <c r="C679">
        <v>52.92</v>
      </c>
      <c r="D679">
        <v>54.52</v>
      </c>
      <c r="E679">
        <v>53.63</v>
      </c>
      <c r="F679">
        <f t="shared" si="1"/>
        <v>0</v>
      </c>
    </row>
    <row r="680" spans="1:6" x14ac:dyDescent="0.25">
      <c r="A680" t="s">
        <v>39</v>
      </c>
      <c r="B680" s="1">
        <v>45617</v>
      </c>
      <c r="C680">
        <v>52.65</v>
      </c>
      <c r="D680">
        <v>54.49</v>
      </c>
      <c r="E680">
        <v>53.67</v>
      </c>
      <c r="F680">
        <f t="shared" si="1"/>
        <v>0</v>
      </c>
    </row>
    <row r="681" spans="1:6" x14ac:dyDescent="0.25">
      <c r="A681" t="s">
        <v>39</v>
      </c>
      <c r="B681" s="1">
        <v>45618</v>
      </c>
      <c r="C681">
        <v>52.39</v>
      </c>
      <c r="D681">
        <v>54.46</v>
      </c>
      <c r="E681">
        <v>53.73</v>
      </c>
      <c r="F681">
        <f t="shared" si="1"/>
        <v>0</v>
      </c>
    </row>
    <row r="682" spans="1:6" x14ac:dyDescent="0.25">
      <c r="A682" t="s">
        <v>39</v>
      </c>
      <c r="B682" s="1">
        <v>45621</v>
      </c>
      <c r="C682">
        <v>52.1</v>
      </c>
      <c r="D682">
        <v>54.42</v>
      </c>
      <c r="E682">
        <v>53.8</v>
      </c>
      <c r="F682">
        <f t="shared" si="1"/>
        <v>0</v>
      </c>
    </row>
    <row r="683" spans="1:6" x14ac:dyDescent="0.25">
      <c r="A683" t="s">
        <v>39</v>
      </c>
      <c r="B683" s="1">
        <v>45622</v>
      </c>
      <c r="C683">
        <v>51.85</v>
      </c>
      <c r="D683">
        <v>54.32</v>
      </c>
      <c r="E683">
        <v>53.87</v>
      </c>
      <c r="F683">
        <f t="shared" si="1"/>
        <v>0</v>
      </c>
    </row>
    <row r="684" spans="1:6" x14ac:dyDescent="0.25">
      <c r="A684" t="s">
        <v>39</v>
      </c>
      <c r="B684" s="1">
        <v>45623</v>
      </c>
      <c r="C684">
        <v>51.8</v>
      </c>
      <c r="D684">
        <v>54.22</v>
      </c>
      <c r="E684">
        <v>53.93</v>
      </c>
      <c r="F684">
        <f t="shared" si="1"/>
        <v>0</v>
      </c>
    </row>
    <row r="685" spans="1:6" x14ac:dyDescent="0.25">
      <c r="A685" t="s">
        <v>39</v>
      </c>
      <c r="B685" s="1">
        <v>45624</v>
      </c>
      <c r="C685">
        <v>51.8</v>
      </c>
      <c r="D685">
        <v>54.12</v>
      </c>
      <c r="E685">
        <v>53.99</v>
      </c>
      <c r="F685">
        <f t="shared" si="1"/>
        <v>0</v>
      </c>
    </row>
    <row r="686" spans="1:6" x14ac:dyDescent="0.25">
      <c r="A686" t="s">
        <v>39</v>
      </c>
      <c r="B686" s="1">
        <v>45625</v>
      </c>
      <c r="C686">
        <v>51.77</v>
      </c>
      <c r="D686">
        <v>54.01</v>
      </c>
      <c r="E686">
        <v>54.05</v>
      </c>
      <c r="F686">
        <f t="shared" si="1"/>
        <v>0</v>
      </c>
    </row>
    <row r="687" spans="1:6" x14ac:dyDescent="0.25">
      <c r="A687" t="s">
        <v>39</v>
      </c>
      <c r="B687" s="1">
        <v>45628</v>
      </c>
      <c r="C687">
        <v>51.84</v>
      </c>
      <c r="D687">
        <v>53.91</v>
      </c>
      <c r="E687">
        <v>54.11</v>
      </c>
      <c r="F687">
        <f t="shared" si="1"/>
        <v>0</v>
      </c>
    </row>
    <row r="688" spans="1:6" x14ac:dyDescent="0.25">
      <c r="A688" t="s">
        <v>39</v>
      </c>
      <c r="B688" s="1">
        <v>45629</v>
      </c>
      <c r="C688">
        <v>51.85</v>
      </c>
      <c r="D688">
        <v>53.78</v>
      </c>
      <c r="E688">
        <v>54.17</v>
      </c>
      <c r="F688">
        <f t="shared" si="1"/>
        <v>0</v>
      </c>
    </row>
    <row r="689" spans="1:6" x14ac:dyDescent="0.25">
      <c r="A689" t="s">
        <v>39</v>
      </c>
      <c r="B689" s="1">
        <v>45630</v>
      </c>
      <c r="C689">
        <v>51.82</v>
      </c>
      <c r="D689">
        <v>53.66</v>
      </c>
      <c r="E689">
        <v>54.21</v>
      </c>
      <c r="F689">
        <f t="shared" si="1"/>
        <v>0</v>
      </c>
    </row>
    <row r="690" spans="1:6" x14ac:dyDescent="0.25">
      <c r="A690" t="s">
        <v>39</v>
      </c>
      <c r="B690" s="1">
        <v>45631</v>
      </c>
      <c r="C690">
        <v>51.83</v>
      </c>
      <c r="D690">
        <v>53.58</v>
      </c>
      <c r="E690">
        <v>54.27</v>
      </c>
      <c r="F690">
        <f t="shared" si="1"/>
        <v>0</v>
      </c>
    </row>
    <row r="691" spans="1:6" x14ac:dyDescent="0.25">
      <c r="A691" t="s">
        <v>39</v>
      </c>
      <c r="B691" s="1">
        <v>45632</v>
      </c>
      <c r="C691">
        <v>51.87</v>
      </c>
      <c r="D691">
        <v>53.49</v>
      </c>
      <c r="E691">
        <v>54.3</v>
      </c>
      <c r="F691">
        <f t="shared" si="1"/>
        <v>0</v>
      </c>
    </row>
    <row r="692" spans="1:6" x14ac:dyDescent="0.25">
      <c r="A692" t="s">
        <v>189</v>
      </c>
      <c r="B692" s="1">
        <v>45604</v>
      </c>
      <c r="C692">
        <v>39.33</v>
      </c>
      <c r="D692">
        <v>40.11</v>
      </c>
      <c r="E692">
        <v>39.9</v>
      </c>
      <c r="F692">
        <f t="shared" si="1"/>
        <v>0</v>
      </c>
    </row>
    <row r="693" spans="1:6" x14ac:dyDescent="0.25">
      <c r="A693" t="s">
        <v>189</v>
      </c>
      <c r="B693" s="1">
        <v>45607</v>
      </c>
      <c r="C693">
        <v>39.200000000000003</v>
      </c>
      <c r="D693">
        <v>40.090000000000003</v>
      </c>
      <c r="E693">
        <v>39.909999999999997</v>
      </c>
      <c r="F693">
        <f t="shared" si="1"/>
        <v>0</v>
      </c>
    </row>
    <row r="694" spans="1:6" x14ac:dyDescent="0.25">
      <c r="A694" t="s">
        <v>189</v>
      </c>
      <c r="B694" s="1">
        <v>45608</v>
      </c>
      <c r="C694">
        <v>39.08</v>
      </c>
      <c r="D694">
        <v>40.049999999999997</v>
      </c>
      <c r="E694">
        <v>39.92</v>
      </c>
      <c r="F694">
        <f t="shared" si="1"/>
        <v>0</v>
      </c>
    </row>
    <row r="695" spans="1:6" x14ac:dyDescent="0.25">
      <c r="A695" t="s">
        <v>189</v>
      </c>
      <c r="B695" s="1">
        <v>45609</v>
      </c>
      <c r="C695">
        <v>38.96</v>
      </c>
      <c r="D695">
        <v>40.03</v>
      </c>
      <c r="E695">
        <v>39.909999999999997</v>
      </c>
      <c r="F695">
        <f t="shared" si="1"/>
        <v>0</v>
      </c>
    </row>
    <row r="696" spans="1:6" x14ac:dyDescent="0.25">
      <c r="A696" t="s">
        <v>189</v>
      </c>
      <c r="B696" s="1">
        <v>45610</v>
      </c>
      <c r="C696">
        <v>38.81</v>
      </c>
      <c r="D696">
        <v>40.01</v>
      </c>
      <c r="E696">
        <v>39.909999999999997</v>
      </c>
      <c r="F696">
        <f t="shared" si="1"/>
        <v>0</v>
      </c>
    </row>
    <row r="697" spans="1:6" x14ac:dyDescent="0.25">
      <c r="A697" t="s">
        <v>189</v>
      </c>
      <c r="B697" s="1">
        <v>45611</v>
      </c>
      <c r="C697">
        <v>38.630000000000003</v>
      </c>
      <c r="D697">
        <v>39.97</v>
      </c>
      <c r="E697">
        <v>39.9</v>
      </c>
      <c r="F697">
        <f t="shared" si="1"/>
        <v>0</v>
      </c>
    </row>
    <row r="698" spans="1:6" x14ac:dyDescent="0.25">
      <c r="A698" t="s">
        <v>189</v>
      </c>
      <c r="B698" s="1">
        <v>45614</v>
      </c>
      <c r="C698">
        <v>38.51</v>
      </c>
      <c r="D698">
        <v>39.92</v>
      </c>
      <c r="E698">
        <v>39.89</v>
      </c>
      <c r="F698">
        <f t="shared" si="1"/>
        <v>0</v>
      </c>
    </row>
    <row r="699" spans="1:6" x14ac:dyDescent="0.25">
      <c r="A699" t="s">
        <v>189</v>
      </c>
      <c r="B699" s="1">
        <v>45615</v>
      </c>
      <c r="C699">
        <v>38.43</v>
      </c>
      <c r="D699">
        <v>39.880000000000003</v>
      </c>
      <c r="E699">
        <v>39.9</v>
      </c>
      <c r="F699">
        <f t="shared" si="1"/>
        <v>0</v>
      </c>
    </row>
    <row r="700" spans="1:6" x14ac:dyDescent="0.25">
      <c r="A700" t="s">
        <v>189</v>
      </c>
      <c r="B700" s="1">
        <v>45616</v>
      </c>
      <c r="C700">
        <v>38.35</v>
      </c>
      <c r="D700">
        <v>39.83</v>
      </c>
      <c r="E700">
        <v>39.9</v>
      </c>
      <c r="F700">
        <f t="shared" si="1"/>
        <v>0</v>
      </c>
    </row>
    <row r="701" spans="1:6" x14ac:dyDescent="0.25">
      <c r="A701" t="s">
        <v>189</v>
      </c>
      <c r="B701" s="1">
        <v>45617</v>
      </c>
      <c r="C701">
        <v>38.29</v>
      </c>
      <c r="D701">
        <v>39.79</v>
      </c>
      <c r="E701">
        <v>39.92</v>
      </c>
      <c r="F701">
        <f t="shared" si="1"/>
        <v>0</v>
      </c>
    </row>
    <row r="702" spans="1:6" x14ac:dyDescent="0.25">
      <c r="A702" t="s">
        <v>189</v>
      </c>
      <c r="B702" s="1">
        <v>45618</v>
      </c>
      <c r="C702">
        <v>38.229999999999997</v>
      </c>
      <c r="D702">
        <v>39.75</v>
      </c>
      <c r="E702">
        <v>39.94</v>
      </c>
      <c r="F702">
        <f t="shared" si="1"/>
        <v>0</v>
      </c>
    </row>
    <row r="703" spans="1:6" x14ac:dyDescent="0.25">
      <c r="A703" t="s">
        <v>189</v>
      </c>
      <c r="B703" s="1">
        <v>45621</v>
      </c>
      <c r="C703">
        <v>38.18</v>
      </c>
      <c r="D703">
        <v>39.71</v>
      </c>
      <c r="E703">
        <v>39.950000000000003</v>
      </c>
      <c r="F703">
        <f t="shared" si="1"/>
        <v>0</v>
      </c>
    </row>
    <row r="704" spans="1:6" x14ac:dyDescent="0.25">
      <c r="A704" t="s">
        <v>189</v>
      </c>
      <c r="B704" s="1">
        <v>45622</v>
      </c>
      <c r="C704">
        <v>38.119999999999997</v>
      </c>
      <c r="D704">
        <v>39.659999999999997</v>
      </c>
      <c r="E704">
        <v>39.97</v>
      </c>
      <c r="F704">
        <f t="shared" si="1"/>
        <v>0</v>
      </c>
    </row>
    <row r="705" spans="1:6" x14ac:dyDescent="0.25">
      <c r="A705" t="s">
        <v>127</v>
      </c>
      <c r="B705" s="1">
        <v>45604</v>
      </c>
      <c r="C705">
        <v>28.59</v>
      </c>
      <c r="D705">
        <v>30.42</v>
      </c>
      <c r="E705">
        <v>32.270000000000003</v>
      </c>
      <c r="F705">
        <f t="shared" si="1"/>
        <v>0</v>
      </c>
    </row>
    <row r="706" spans="1:6" x14ac:dyDescent="0.25">
      <c r="A706" t="s">
        <v>127</v>
      </c>
      <c r="B706" s="1">
        <v>45607</v>
      </c>
      <c r="C706">
        <v>28.55</v>
      </c>
      <c r="D706">
        <v>30.3</v>
      </c>
      <c r="E706">
        <v>32.25</v>
      </c>
      <c r="F706">
        <f t="shared" si="1"/>
        <v>0</v>
      </c>
    </row>
    <row r="707" spans="1:6" x14ac:dyDescent="0.25">
      <c r="A707" t="s">
        <v>127</v>
      </c>
      <c r="B707" s="1">
        <v>45608</v>
      </c>
      <c r="C707">
        <v>28.51</v>
      </c>
      <c r="D707">
        <v>30.18</v>
      </c>
      <c r="E707">
        <v>32.24</v>
      </c>
      <c r="F707">
        <f t="shared" si="1"/>
        <v>0</v>
      </c>
    </row>
    <row r="708" spans="1:6" x14ac:dyDescent="0.25">
      <c r="A708" t="s">
        <v>127</v>
      </c>
      <c r="B708" s="1">
        <v>45609</v>
      </c>
      <c r="C708">
        <v>28.43</v>
      </c>
      <c r="D708">
        <v>30.07</v>
      </c>
      <c r="E708">
        <v>32.229999999999997</v>
      </c>
      <c r="F708">
        <f t="shared" si="1"/>
        <v>0</v>
      </c>
    </row>
    <row r="709" spans="1:6" x14ac:dyDescent="0.25">
      <c r="A709" t="s">
        <v>127</v>
      </c>
      <c r="B709" s="1">
        <v>45610</v>
      </c>
      <c r="C709">
        <v>28.32</v>
      </c>
      <c r="D709">
        <v>29.96</v>
      </c>
      <c r="E709">
        <v>32.21</v>
      </c>
      <c r="F709">
        <f t="shared" si="1"/>
        <v>0</v>
      </c>
    </row>
    <row r="710" spans="1:6" x14ac:dyDescent="0.25">
      <c r="A710" t="s">
        <v>127</v>
      </c>
      <c r="B710" s="1">
        <v>45611</v>
      </c>
      <c r="C710">
        <v>28.2</v>
      </c>
      <c r="D710">
        <v>29.83</v>
      </c>
      <c r="E710">
        <v>32.19</v>
      </c>
      <c r="F710">
        <f t="shared" si="1"/>
        <v>0</v>
      </c>
    </row>
    <row r="711" spans="1:6" x14ac:dyDescent="0.25">
      <c r="A711" t="s">
        <v>127</v>
      </c>
      <c r="B711" s="1">
        <v>45614</v>
      </c>
      <c r="C711">
        <v>28.11</v>
      </c>
      <c r="D711">
        <v>29.71</v>
      </c>
      <c r="E711">
        <v>32.17</v>
      </c>
      <c r="F711">
        <f t="shared" si="1"/>
        <v>0</v>
      </c>
    </row>
    <row r="712" spans="1:6" x14ac:dyDescent="0.25">
      <c r="A712" t="s">
        <v>127</v>
      </c>
      <c r="B712" s="1">
        <v>45615</v>
      </c>
      <c r="C712">
        <v>28.01</v>
      </c>
      <c r="D712">
        <v>29.59</v>
      </c>
      <c r="E712">
        <v>32.159999999999997</v>
      </c>
      <c r="F712">
        <f t="shared" si="1"/>
        <v>0</v>
      </c>
    </row>
    <row r="713" spans="1:6" x14ac:dyDescent="0.25">
      <c r="A713" t="s">
        <v>127</v>
      </c>
      <c r="B713" s="1">
        <v>45616</v>
      </c>
      <c r="C713">
        <v>27.89</v>
      </c>
      <c r="D713">
        <v>29.48</v>
      </c>
      <c r="E713">
        <v>32.15</v>
      </c>
      <c r="F713">
        <f t="shared" si="1"/>
        <v>0</v>
      </c>
    </row>
    <row r="714" spans="1:6" x14ac:dyDescent="0.25">
      <c r="A714" t="s">
        <v>127</v>
      </c>
      <c r="B714" s="1">
        <v>45617</v>
      </c>
      <c r="C714">
        <v>27.83</v>
      </c>
      <c r="D714">
        <v>29.38</v>
      </c>
      <c r="E714">
        <v>32.14</v>
      </c>
      <c r="F714">
        <f t="shared" si="1"/>
        <v>0</v>
      </c>
    </row>
    <row r="715" spans="1:6" x14ac:dyDescent="0.25">
      <c r="A715" t="s">
        <v>127</v>
      </c>
      <c r="B715" s="1">
        <v>45618</v>
      </c>
      <c r="C715">
        <v>27.83</v>
      </c>
      <c r="D715">
        <v>29.29</v>
      </c>
      <c r="E715">
        <v>32.14</v>
      </c>
      <c r="F715">
        <f t="shared" si="1"/>
        <v>0</v>
      </c>
    </row>
    <row r="716" spans="1:6" x14ac:dyDescent="0.25">
      <c r="A716" t="s">
        <v>127</v>
      </c>
      <c r="B716" s="1">
        <v>45621</v>
      </c>
      <c r="C716">
        <v>27.83</v>
      </c>
      <c r="D716">
        <v>29.22</v>
      </c>
      <c r="E716">
        <v>32.130000000000003</v>
      </c>
      <c r="F716">
        <f t="shared" si="1"/>
        <v>0</v>
      </c>
    </row>
    <row r="717" spans="1:6" x14ac:dyDescent="0.25">
      <c r="A717" t="s">
        <v>127</v>
      </c>
      <c r="B717" s="1">
        <v>45622</v>
      </c>
      <c r="C717">
        <v>27.82</v>
      </c>
      <c r="D717">
        <v>29.13</v>
      </c>
      <c r="E717">
        <v>32.130000000000003</v>
      </c>
      <c r="F717">
        <f t="shared" si="1"/>
        <v>0</v>
      </c>
    </row>
    <row r="718" spans="1:6" x14ac:dyDescent="0.25">
      <c r="A718" t="s">
        <v>127</v>
      </c>
      <c r="B718" s="1">
        <v>45623</v>
      </c>
      <c r="C718">
        <v>27.83</v>
      </c>
      <c r="D718">
        <v>29.06</v>
      </c>
      <c r="E718">
        <v>32.119999999999997</v>
      </c>
      <c r="F718">
        <f t="shared" si="1"/>
        <v>0</v>
      </c>
    </row>
    <row r="719" spans="1:6" x14ac:dyDescent="0.25">
      <c r="A719" t="s">
        <v>127</v>
      </c>
      <c r="B719" s="1">
        <v>45624</v>
      </c>
      <c r="C719">
        <v>27.85</v>
      </c>
      <c r="D719">
        <v>28.99</v>
      </c>
      <c r="E719">
        <v>32.119999999999997</v>
      </c>
      <c r="F719">
        <f t="shared" si="1"/>
        <v>0</v>
      </c>
    </row>
    <row r="720" spans="1:6" x14ac:dyDescent="0.25">
      <c r="A720" t="s">
        <v>127</v>
      </c>
      <c r="B720" s="1">
        <v>45625</v>
      </c>
      <c r="C720">
        <v>27.87</v>
      </c>
      <c r="D720">
        <v>28.91</v>
      </c>
      <c r="E720">
        <v>32.119999999999997</v>
      </c>
      <c r="F720">
        <f t="shared" si="1"/>
        <v>0</v>
      </c>
    </row>
    <row r="721" spans="1:6" x14ac:dyDescent="0.25">
      <c r="A721" t="s">
        <v>127</v>
      </c>
      <c r="B721" s="1">
        <v>45628</v>
      </c>
      <c r="C721">
        <v>27.88</v>
      </c>
      <c r="D721">
        <v>28.84</v>
      </c>
      <c r="E721">
        <v>32.11</v>
      </c>
      <c r="F721">
        <f t="shared" si="1"/>
        <v>0</v>
      </c>
    </row>
    <row r="722" spans="1:6" x14ac:dyDescent="0.25">
      <c r="A722" t="s">
        <v>127</v>
      </c>
      <c r="B722" s="1">
        <v>45629</v>
      </c>
      <c r="C722">
        <v>27.9</v>
      </c>
      <c r="D722">
        <v>28.78</v>
      </c>
      <c r="E722">
        <v>32.1</v>
      </c>
      <c r="F722">
        <f t="shared" si="1"/>
        <v>0</v>
      </c>
    </row>
    <row r="723" spans="1:6" x14ac:dyDescent="0.25">
      <c r="A723" t="s">
        <v>127</v>
      </c>
      <c r="B723" s="1">
        <v>45630</v>
      </c>
      <c r="C723">
        <v>27.89</v>
      </c>
      <c r="D723">
        <v>28.71</v>
      </c>
      <c r="E723">
        <v>32.08</v>
      </c>
      <c r="F723">
        <f t="shared" si="1"/>
        <v>0</v>
      </c>
    </row>
    <row r="724" spans="1:6" x14ac:dyDescent="0.25">
      <c r="A724" t="s">
        <v>127</v>
      </c>
      <c r="B724" s="1">
        <v>45631</v>
      </c>
      <c r="C724">
        <v>27.89</v>
      </c>
      <c r="D724">
        <v>28.64</v>
      </c>
      <c r="E724">
        <v>32.06</v>
      </c>
      <c r="F724">
        <f t="shared" si="1"/>
        <v>0</v>
      </c>
    </row>
    <row r="725" spans="1:6" x14ac:dyDescent="0.25">
      <c r="A725" t="s">
        <v>127</v>
      </c>
      <c r="B725" s="1">
        <v>45632</v>
      </c>
      <c r="C725">
        <v>27.93</v>
      </c>
      <c r="D725">
        <v>28.58</v>
      </c>
      <c r="E725">
        <v>32.049999999999997</v>
      </c>
      <c r="F725">
        <f t="shared" si="1"/>
        <v>0</v>
      </c>
    </row>
    <row r="726" spans="1:6" x14ac:dyDescent="0.25">
      <c r="A726" t="s">
        <v>37</v>
      </c>
      <c r="B726" s="1">
        <v>45604</v>
      </c>
      <c r="C726">
        <v>25.32</v>
      </c>
      <c r="D726">
        <v>25.15</v>
      </c>
      <c r="E726">
        <v>26.36</v>
      </c>
      <c r="F726">
        <f t="shared" si="1"/>
        <v>0</v>
      </c>
    </row>
    <row r="727" spans="1:6" x14ac:dyDescent="0.25">
      <c r="A727" t="s">
        <v>37</v>
      </c>
      <c r="B727" s="1">
        <v>45607</v>
      </c>
      <c r="C727">
        <v>25.42</v>
      </c>
      <c r="D727">
        <v>25.19</v>
      </c>
      <c r="E727">
        <v>26.38</v>
      </c>
      <c r="F727">
        <f t="shared" si="1"/>
        <v>0</v>
      </c>
    </row>
    <row r="728" spans="1:6" x14ac:dyDescent="0.25">
      <c r="A728" t="s">
        <v>37</v>
      </c>
      <c r="B728" s="1">
        <v>45608</v>
      </c>
      <c r="C728">
        <v>25.52</v>
      </c>
      <c r="D728">
        <v>25.21</v>
      </c>
      <c r="E728">
        <v>26.4</v>
      </c>
      <c r="F728">
        <f t="shared" si="1"/>
        <v>0</v>
      </c>
    </row>
    <row r="729" spans="1:6" x14ac:dyDescent="0.25">
      <c r="A729" t="s">
        <v>37</v>
      </c>
      <c r="B729" s="1">
        <v>45609</v>
      </c>
      <c r="C729">
        <v>25.67</v>
      </c>
      <c r="D729">
        <v>25.25</v>
      </c>
      <c r="E729">
        <v>26.42</v>
      </c>
      <c r="F729">
        <f t="shared" si="1"/>
        <v>0</v>
      </c>
    </row>
    <row r="730" spans="1:6" x14ac:dyDescent="0.25">
      <c r="A730" t="s">
        <v>37</v>
      </c>
      <c r="B730" s="1">
        <v>45610</v>
      </c>
      <c r="C730">
        <v>25.75</v>
      </c>
      <c r="D730">
        <v>25.28</v>
      </c>
      <c r="E730">
        <v>26.44</v>
      </c>
      <c r="F730">
        <f t="shared" si="1"/>
        <v>0</v>
      </c>
    </row>
    <row r="731" spans="1:6" x14ac:dyDescent="0.25">
      <c r="A731" t="s">
        <v>37</v>
      </c>
      <c r="B731" s="1">
        <v>45611</v>
      </c>
      <c r="C731">
        <v>25.83</v>
      </c>
      <c r="D731">
        <v>25.31</v>
      </c>
      <c r="E731">
        <v>26.46</v>
      </c>
      <c r="F731">
        <f t="shared" si="1"/>
        <v>0</v>
      </c>
    </row>
    <row r="732" spans="1:6" x14ac:dyDescent="0.25">
      <c r="A732" t="s">
        <v>37</v>
      </c>
      <c r="B732" s="1">
        <v>45614</v>
      </c>
      <c r="C732">
        <v>25.83</v>
      </c>
      <c r="D732">
        <v>25.32</v>
      </c>
      <c r="E732">
        <v>26.46</v>
      </c>
      <c r="F732">
        <f t="shared" si="1"/>
        <v>0</v>
      </c>
    </row>
    <row r="733" spans="1:6" x14ac:dyDescent="0.25">
      <c r="A733" t="s">
        <v>37</v>
      </c>
      <c r="B733" s="1">
        <v>45615</v>
      </c>
      <c r="C733">
        <v>25.83</v>
      </c>
      <c r="D733">
        <v>25.32</v>
      </c>
      <c r="E733">
        <v>26.48</v>
      </c>
      <c r="F733">
        <f t="shared" si="1"/>
        <v>0</v>
      </c>
    </row>
    <row r="734" spans="1:6" x14ac:dyDescent="0.25">
      <c r="A734" t="s">
        <v>37</v>
      </c>
      <c r="B734" s="1">
        <v>45616</v>
      </c>
      <c r="C734">
        <v>25.86</v>
      </c>
      <c r="D734">
        <v>25.35</v>
      </c>
      <c r="E734">
        <v>26.5</v>
      </c>
      <c r="F734">
        <f t="shared" si="1"/>
        <v>0</v>
      </c>
    </row>
    <row r="735" spans="1:6" x14ac:dyDescent="0.25">
      <c r="A735" t="s">
        <v>37</v>
      </c>
      <c r="B735" s="1">
        <v>45617</v>
      </c>
      <c r="C735">
        <v>25.91</v>
      </c>
      <c r="D735">
        <v>25.38</v>
      </c>
      <c r="E735">
        <v>26.53</v>
      </c>
      <c r="F735">
        <f t="shared" si="1"/>
        <v>0</v>
      </c>
    </row>
    <row r="736" spans="1:6" x14ac:dyDescent="0.25">
      <c r="A736" t="s">
        <v>37</v>
      </c>
      <c r="B736" s="1">
        <v>45618</v>
      </c>
      <c r="C736">
        <v>25.96</v>
      </c>
      <c r="D736">
        <v>25.41</v>
      </c>
      <c r="E736">
        <v>26.56</v>
      </c>
      <c r="F736">
        <f t="shared" ref="F736:F799" si="2">IF(OR(ISBLANK(C736), ISBLANK(D736), ISBLANK(E736)), "", IF(AND(C736&gt;D736, D736&gt;E736), 1, 0))</f>
        <v>0</v>
      </c>
    </row>
    <row r="737" spans="1:6" x14ac:dyDescent="0.25">
      <c r="A737" t="s">
        <v>37</v>
      </c>
      <c r="B737" s="1">
        <v>45621</v>
      </c>
      <c r="C737">
        <v>26.01</v>
      </c>
      <c r="D737">
        <v>25.44</v>
      </c>
      <c r="E737">
        <v>26.59</v>
      </c>
      <c r="F737">
        <f t="shared" si="2"/>
        <v>0</v>
      </c>
    </row>
    <row r="738" spans="1:6" x14ac:dyDescent="0.25">
      <c r="A738" t="s">
        <v>37</v>
      </c>
      <c r="B738" s="1">
        <v>45622</v>
      </c>
      <c r="C738">
        <v>26.07</v>
      </c>
      <c r="D738">
        <v>25.48</v>
      </c>
      <c r="E738">
        <v>26.62</v>
      </c>
      <c r="F738">
        <f t="shared" si="2"/>
        <v>0</v>
      </c>
    </row>
    <row r="739" spans="1:6" x14ac:dyDescent="0.25">
      <c r="A739" t="s">
        <v>37</v>
      </c>
      <c r="B739" s="1">
        <v>45623</v>
      </c>
      <c r="C739">
        <v>26.1</v>
      </c>
      <c r="D739">
        <v>25.51</v>
      </c>
      <c r="E739">
        <v>26.65</v>
      </c>
      <c r="F739">
        <f t="shared" si="2"/>
        <v>0</v>
      </c>
    </row>
    <row r="740" spans="1:6" x14ac:dyDescent="0.25">
      <c r="A740" t="s">
        <v>37</v>
      </c>
      <c r="B740" s="1">
        <v>45624</v>
      </c>
      <c r="C740">
        <v>26.15</v>
      </c>
      <c r="D740">
        <v>25.53</v>
      </c>
      <c r="E740">
        <v>26.68</v>
      </c>
      <c r="F740">
        <f t="shared" si="2"/>
        <v>0</v>
      </c>
    </row>
    <row r="741" spans="1:6" x14ac:dyDescent="0.25">
      <c r="A741" t="s">
        <v>37</v>
      </c>
      <c r="B741" s="1">
        <v>45625</v>
      </c>
      <c r="C741">
        <v>26.24</v>
      </c>
      <c r="D741">
        <v>25.56</v>
      </c>
      <c r="E741">
        <v>26.71</v>
      </c>
      <c r="F741">
        <f t="shared" si="2"/>
        <v>0</v>
      </c>
    </row>
    <row r="742" spans="1:6" x14ac:dyDescent="0.25">
      <c r="A742" t="s">
        <v>37</v>
      </c>
      <c r="B742" s="1">
        <v>45628</v>
      </c>
      <c r="C742">
        <v>26.32</v>
      </c>
      <c r="D742">
        <v>25.59</v>
      </c>
      <c r="E742">
        <v>26.74</v>
      </c>
      <c r="F742">
        <f t="shared" si="2"/>
        <v>0</v>
      </c>
    </row>
    <row r="743" spans="1:6" x14ac:dyDescent="0.25">
      <c r="A743" t="s">
        <v>37</v>
      </c>
      <c r="B743" s="1">
        <v>45629</v>
      </c>
      <c r="C743">
        <v>26.41</v>
      </c>
      <c r="D743">
        <v>25.61</v>
      </c>
      <c r="E743">
        <v>26.77</v>
      </c>
      <c r="F743">
        <f t="shared" si="2"/>
        <v>0</v>
      </c>
    </row>
    <row r="744" spans="1:6" x14ac:dyDescent="0.25">
      <c r="A744" t="s">
        <v>37</v>
      </c>
      <c r="B744" s="1">
        <v>45630</v>
      </c>
      <c r="C744">
        <v>26.35</v>
      </c>
      <c r="D744">
        <v>25.62</v>
      </c>
      <c r="E744">
        <v>26.79</v>
      </c>
      <c r="F744">
        <f t="shared" si="2"/>
        <v>0</v>
      </c>
    </row>
    <row r="745" spans="1:6" x14ac:dyDescent="0.25">
      <c r="A745" t="s">
        <v>37</v>
      </c>
      <c r="B745" s="1">
        <v>45631</v>
      </c>
      <c r="C745">
        <v>26.41</v>
      </c>
      <c r="D745">
        <v>25.66</v>
      </c>
      <c r="E745">
        <v>26.82</v>
      </c>
      <c r="F745">
        <f t="shared" si="2"/>
        <v>0</v>
      </c>
    </row>
    <row r="746" spans="1:6" x14ac:dyDescent="0.25">
      <c r="A746" t="s">
        <v>37</v>
      </c>
      <c r="B746" s="1">
        <v>45632</v>
      </c>
      <c r="C746">
        <v>26.42</v>
      </c>
      <c r="D746">
        <v>25.7</v>
      </c>
      <c r="E746">
        <v>26.85</v>
      </c>
      <c r="F746">
        <f t="shared" si="2"/>
        <v>0</v>
      </c>
    </row>
    <row r="747" spans="1:6" x14ac:dyDescent="0.25">
      <c r="A747" t="s">
        <v>7</v>
      </c>
      <c r="B747" s="1">
        <v>45604</v>
      </c>
      <c r="C747">
        <v>16.3</v>
      </c>
      <c r="D747">
        <v>15.87</v>
      </c>
      <c r="E747">
        <v>15.84</v>
      </c>
      <c r="F747">
        <f t="shared" si="2"/>
        <v>1</v>
      </c>
    </row>
    <row r="748" spans="1:6" x14ac:dyDescent="0.25">
      <c r="A748" t="s">
        <v>7</v>
      </c>
      <c r="B748" s="1">
        <v>45607</v>
      </c>
      <c r="C748">
        <v>16.350000000000001</v>
      </c>
      <c r="D748">
        <v>15.88</v>
      </c>
      <c r="E748">
        <v>15.82</v>
      </c>
      <c r="F748">
        <f t="shared" si="2"/>
        <v>1</v>
      </c>
    </row>
    <row r="749" spans="1:6" x14ac:dyDescent="0.25">
      <c r="A749" t="s">
        <v>7</v>
      </c>
      <c r="B749" s="1">
        <v>45608</v>
      </c>
      <c r="C749">
        <v>16.399999999999999</v>
      </c>
      <c r="D749">
        <v>15.89</v>
      </c>
      <c r="E749">
        <v>15.8</v>
      </c>
      <c r="F749">
        <f t="shared" si="2"/>
        <v>1</v>
      </c>
    </row>
    <row r="750" spans="1:6" x14ac:dyDescent="0.25">
      <c r="A750" t="s">
        <v>7</v>
      </c>
      <c r="B750" s="1">
        <v>45609</v>
      </c>
      <c r="C750">
        <v>16.47</v>
      </c>
      <c r="D750">
        <v>15.9</v>
      </c>
      <c r="E750">
        <v>15.77</v>
      </c>
      <c r="F750">
        <f t="shared" si="2"/>
        <v>1</v>
      </c>
    </row>
    <row r="751" spans="1:6" x14ac:dyDescent="0.25">
      <c r="A751" t="s">
        <v>7</v>
      </c>
      <c r="B751" s="1">
        <v>45610</v>
      </c>
      <c r="C751">
        <v>16.47</v>
      </c>
      <c r="D751">
        <v>15.91</v>
      </c>
      <c r="E751">
        <v>15.75</v>
      </c>
      <c r="F751">
        <f t="shared" si="2"/>
        <v>1</v>
      </c>
    </row>
    <row r="752" spans="1:6" x14ac:dyDescent="0.25">
      <c r="A752" t="s">
        <v>7</v>
      </c>
      <c r="B752" s="1">
        <v>45611</v>
      </c>
      <c r="C752">
        <v>16.47</v>
      </c>
      <c r="D752">
        <v>15.92</v>
      </c>
      <c r="E752">
        <v>15.73</v>
      </c>
      <c r="F752">
        <f t="shared" si="2"/>
        <v>1</v>
      </c>
    </row>
    <row r="753" spans="1:6" x14ac:dyDescent="0.25">
      <c r="A753" t="s">
        <v>7</v>
      </c>
      <c r="B753" s="1">
        <v>45614</v>
      </c>
      <c r="C753">
        <v>16.489999999999998</v>
      </c>
      <c r="D753">
        <v>15.94</v>
      </c>
      <c r="E753">
        <v>15.7</v>
      </c>
      <c r="F753">
        <f t="shared" si="2"/>
        <v>1</v>
      </c>
    </row>
    <row r="754" spans="1:6" x14ac:dyDescent="0.25">
      <c r="A754" t="s">
        <v>7</v>
      </c>
      <c r="B754" s="1">
        <v>45615</v>
      </c>
      <c r="C754">
        <v>16.48</v>
      </c>
      <c r="D754">
        <v>15.97</v>
      </c>
      <c r="E754">
        <v>15.69</v>
      </c>
      <c r="F754">
        <f t="shared" si="2"/>
        <v>1</v>
      </c>
    </row>
    <row r="755" spans="1:6" x14ac:dyDescent="0.25">
      <c r="A755" t="s">
        <v>7</v>
      </c>
      <c r="B755" s="1">
        <v>45616</v>
      </c>
      <c r="C755">
        <v>16.5</v>
      </c>
      <c r="D755">
        <v>16.010000000000002</v>
      </c>
      <c r="E755">
        <v>15.68</v>
      </c>
      <c r="F755">
        <f t="shared" si="2"/>
        <v>1</v>
      </c>
    </row>
    <row r="756" spans="1:6" x14ac:dyDescent="0.25">
      <c r="A756" t="s">
        <v>7</v>
      </c>
      <c r="B756" s="1">
        <v>45617</v>
      </c>
      <c r="C756">
        <v>16.559999999999999</v>
      </c>
      <c r="D756">
        <v>16.07</v>
      </c>
      <c r="E756">
        <v>15.69</v>
      </c>
      <c r="F756">
        <f t="shared" si="2"/>
        <v>1</v>
      </c>
    </row>
    <row r="757" spans="1:6" x14ac:dyDescent="0.25">
      <c r="A757" t="s">
        <v>7</v>
      </c>
      <c r="B757" s="1">
        <v>45618</v>
      </c>
      <c r="C757">
        <v>16.57</v>
      </c>
      <c r="D757">
        <v>16.09</v>
      </c>
      <c r="E757">
        <v>15.7</v>
      </c>
      <c r="F757">
        <f t="shared" si="2"/>
        <v>1</v>
      </c>
    </row>
    <row r="758" spans="1:6" x14ac:dyDescent="0.25">
      <c r="A758" t="s">
        <v>7</v>
      </c>
      <c r="B758" s="1">
        <v>45621</v>
      </c>
      <c r="C758">
        <v>16.57</v>
      </c>
      <c r="D758">
        <v>16.14</v>
      </c>
      <c r="E758">
        <v>15.7</v>
      </c>
      <c r="F758">
        <f t="shared" si="2"/>
        <v>1</v>
      </c>
    </row>
    <row r="759" spans="1:6" x14ac:dyDescent="0.25">
      <c r="A759" t="s">
        <v>7</v>
      </c>
      <c r="B759" s="1">
        <v>45622</v>
      </c>
      <c r="C759">
        <v>16.61</v>
      </c>
      <c r="D759">
        <v>16.170000000000002</v>
      </c>
      <c r="E759">
        <v>15.71</v>
      </c>
      <c r="F759">
        <f t="shared" si="2"/>
        <v>1</v>
      </c>
    </row>
    <row r="760" spans="1:6" x14ac:dyDescent="0.25">
      <c r="A760" t="s">
        <v>7</v>
      </c>
      <c r="B760" s="1">
        <v>45623</v>
      </c>
      <c r="C760">
        <v>16.66</v>
      </c>
      <c r="D760">
        <v>16.2</v>
      </c>
      <c r="E760">
        <v>15.72</v>
      </c>
      <c r="F760">
        <f t="shared" si="2"/>
        <v>1</v>
      </c>
    </row>
    <row r="761" spans="1:6" x14ac:dyDescent="0.25">
      <c r="A761" t="s">
        <v>7</v>
      </c>
      <c r="B761" s="1">
        <v>45624</v>
      </c>
      <c r="C761">
        <v>16.690000000000001</v>
      </c>
      <c r="D761">
        <v>16.239999999999998</v>
      </c>
      <c r="E761">
        <v>15.73</v>
      </c>
      <c r="F761">
        <f t="shared" si="2"/>
        <v>1</v>
      </c>
    </row>
    <row r="762" spans="1:6" x14ac:dyDescent="0.25">
      <c r="A762" t="s">
        <v>7</v>
      </c>
      <c r="B762" s="1">
        <v>45625</v>
      </c>
      <c r="C762">
        <v>16.73</v>
      </c>
      <c r="D762">
        <v>16.27</v>
      </c>
      <c r="E762">
        <v>15.73</v>
      </c>
      <c r="F762">
        <f t="shared" si="2"/>
        <v>1</v>
      </c>
    </row>
    <row r="763" spans="1:6" x14ac:dyDescent="0.25">
      <c r="A763" t="s">
        <v>7</v>
      </c>
      <c r="B763" s="1">
        <v>45628</v>
      </c>
      <c r="C763">
        <v>16.75</v>
      </c>
      <c r="D763">
        <v>16.309999999999999</v>
      </c>
      <c r="E763">
        <v>15.74</v>
      </c>
      <c r="F763">
        <f t="shared" si="2"/>
        <v>1</v>
      </c>
    </row>
    <row r="764" spans="1:6" x14ac:dyDescent="0.25">
      <c r="A764" t="s">
        <v>7</v>
      </c>
      <c r="B764" s="1">
        <v>45629</v>
      </c>
      <c r="C764">
        <v>16.78</v>
      </c>
      <c r="D764">
        <v>16.34</v>
      </c>
      <c r="E764">
        <v>15.75</v>
      </c>
      <c r="F764">
        <f t="shared" si="2"/>
        <v>1</v>
      </c>
    </row>
    <row r="765" spans="1:6" x14ac:dyDescent="0.25">
      <c r="A765" t="s">
        <v>7</v>
      </c>
      <c r="B765" s="1">
        <v>45630</v>
      </c>
      <c r="C765">
        <v>16.77</v>
      </c>
      <c r="D765">
        <v>16.350000000000001</v>
      </c>
      <c r="E765">
        <v>15.74</v>
      </c>
      <c r="F765">
        <f t="shared" si="2"/>
        <v>1</v>
      </c>
    </row>
    <row r="766" spans="1:6" x14ac:dyDescent="0.25">
      <c r="A766" t="s">
        <v>7</v>
      </c>
      <c r="B766" s="1">
        <v>45631</v>
      </c>
      <c r="C766">
        <v>16.829999999999998</v>
      </c>
      <c r="D766">
        <v>16.38</v>
      </c>
      <c r="E766">
        <v>15.75</v>
      </c>
      <c r="F766">
        <f t="shared" si="2"/>
        <v>1</v>
      </c>
    </row>
    <row r="767" spans="1:6" x14ac:dyDescent="0.25">
      <c r="A767" t="s">
        <v>7</v>
      </c>
      <c r="B767" s="1">
        <v>45632</v>
      </c>
      <c r="C767">
        <v>16.899999999999999</v>
      </c>
      <c r="D767">
        <v>16.41</v>
      </c>
      <c r="E767">
        <v>15.76</v>
      </c>
      <c r="F767">
        <f t="shared" si="2"/>
        <v>1</v>
      </c>
    </row>
    <row r="768" spans="1:6" x14ac:dyDescent="0.25">
      <c r="A768" t="s">
        <v>162</v>
      </c>
      <c r="B768" s="1">
        <v>45604</v>
      </c>
      <c r="C768">
        <v>11.89</v>
      </c>
      <c r="D768">
        <v>11.71</v>
      </c>
      <c r="E768">
        <v>12.33</v>
      </c>
      <c r="F768">
        <f t="shared" si="2"/>
        <v>0</v>
      </c>
    </row>
    <row r="769" spans="1:6" x14ac:dyDescent="0.25">
      <c r="A769" t="s">
        <v>162</v>
      </c>
      <c r="B769" s="1">
        <v>45607</v>
      </c>
      <c r="C769">
        <v>11.91</v>
      </c>
      <c r="D769">
        <v>11.72</v>
      </c>
      <c r="E769">
        <v>12.32</v>
      </c>
      <c r="F769">
        <f t="shared" si="2"/>
        <v>0</v>
      </c>
    </row>
    <row r="770" spans="1:6" x14ac:dyDescent="0.25">
      <c r="A770" t="s">
        <v>162</v>
      </c>
      <c r="B770" s="1">
        <v>45608</v>
      </c>
      <c r="C770">
        <v>11.94</v>
      </c>
      <c r="D770">
        <v>11.73</v>
      </c>
      <c r="E770">
        <v>12.32</v>
      </c>
      <c r="F770">
        <f t="shared" si="2"/>
        <v>0</v>
      </c>
    </row>
    <row r="771" spans="1:6" x14ac:dyDescent="0.25">
      <c r="A771" t="s">
        <v>162</v>
      </c>
      <c r="B771" s="1">
        <v>45609</v>
      </c>
      <c r="C771">
        <v>11.95</v>
      </c>
      <c r="D771">
        <v>11.74</v>
      </c>
      <c r="E771">
        <v>12.31</v>
      </c>
      <c r="F771">
        <f t="shared" si="2"/>
        <v>0</v>
      </c>
    </row>
    <row r="772" spans="1:6" x14ac:dyDescent="0.25">
      <c r="A772" t="s">
        <v>162</v>
      </c>
      <c r="B772" s="1">
        <v>45610</v>
      </c>
      <c r="C772">
        <v>11.96</v>
      </c>
      <c r="D772">
        <v>11.75</v>
      </c>
      <c r="E772">
        <v>12.3</v>
      </c>
      <c r="F772">
        <f t="shared" si="2"/>
        <v>0</v>
      </c>
    </row>
    <row r="773" spans="1:6" x14ac:dyDescent="0.25">
      <c r="A773" t="s">
        <v>162</v>
      </c>
      <c r="B773" s="1">
        <v>45611</v>
      </c>
      <c r="C773">
        <v>11.95</v>
      </c>
      <c r="D773">
        <v>11.75</v>
      </c>
      <c r="E773">
        <v>12.29</v>
      </c>
      <c r="F773">
        <f t="shared" si="2"/>
        <v>0</v>
      </c>
    </row>
    <row r="774" spans="1:6" x14ac:dyDescent="0.25">
      <c r="A774" t="s">
        <v>162</v>
      </c>
      <c r="B774" s="1">
        <v>45614</v>
      </c>
      <c r="C774">
        <v>11.98</v>
      </c>
      <c r="D774">
        <v>11.77</v>
      </c>
      <c r="E774">
        <v>12.28</v>
      </c>
      <c r="F774">
        <f t="shared" si="2"/>
        <v>0</v>
      </c>
    </row>
    <row r="775" spans="1:6" x14ac:dyDescent="0.25">
      <c r="A775" t="s">
        <v>162</v>
      </c>
      <c r="B775" s="1">
        <v>45615</v>
      </c>
      <c r="C775">
        <v>11.97</v>
      </c>
      <c r="D775">
        <v>11.77</v>
      </c>
      <c r="E775">
        <v>12.27</v>
      </c>
      <c r="F775">
        <f t="shared" si="2"/>
        <v>0</v>
      </c>
    </row>
    <row r="776" spans="1:6" x14ac:dyDescent="0.25">
      <c r="A776" t="s">
        <v>162</v>
      </c>
      <c r="B776" s="1">
        <v>45616</v>
      </c>
      <c r="C776">
        <v>11.97</v>
      </c>
      <c r="D776">
        <v>11.78</v>
      </c>
      <c r="E776">
        <v>12.27</v>
      </c>
      <c r="F776">
        <f t="shared" si="2"/>
        <v>0</v>
      </c>
    </row>
    <row r="777" spans="1:6" x14ac:dyDescent="0.25">
      <c r="A777" t="s">
        <v>162</v>
      </c>
      <c r="B777" s="1">
        <v>45617</v>
      </c>
      <c r="C777">
        <v>11.94</v>
      </c>
      <c r="D777">
        <v>11.79</v>
      </c>
      <c r="E777">
        <v>12.26</v>
      </c>
      <c r="F777">
        <f t="shared" si="2"/>
        <v>0</v>
      </c>
    </row>
    <row r="778" spans="1:6" x14ac:dyDescent="0.25">
      <c r="A778" t="s">
        <v>162</v>
      </c>
      <c r="B778" s="1">
        <v>45618</v>
      </c>
      <c r="C778">
        <v>11.91</v>
      </c>
      <c r="D778">
        <v>11.78</v>
      </c>
      <c r="E778">
        <v>12.26</v>
      </c>
      <c r="F778">
        <f t="shared" si="2"/>
        <v>0</v>
      </c>
    </row>
    <row r="779" spans="1:6" x14ac:dyDescent="0.25">
      <c r="A779" t="s">
        <v>162</v>
      </c>
      <c r="B779" s="1">
        <v>45621</v>
      </c>
      <c r="C779">
        <v>11.88</v>
      </c>
      <c r="D779">
        <v>11.78</v>
      </c>
      <c r="E779">
        <v>12.25</v>
      </c>
      <c r="F779">
        <f t="shared" si="2"/>
        <v>0</v>
      </c>
    </row>
    <row r="780" spans="1:6" x14ac:dyDescent="0.25">
      <c r="A780" t="s">
        <v>162</v>
      </c>
      <c r="B780" s="1">
        <v>45622</v>
      </c>
      <c r="C780">
        <v>11.85</v>
      </c>
      <c r="D780">
        <v>11.78</v>
      </c>
      <c r="E780">
        <v>12.25</v>
      </c>
      <c r="F780">
        <f t="shared" si="2"/>
        <v>0</v>
      </c>
    </row>
    <row r="781" spans="1:6" x14ac:dyDescent="0.25">
      <c r="A781" t="s">
        <v>162</v>
      </c>
      <c r="B781" s="1">
        <v>45623</v>
      </c>
      <c r="C781">
        <v>11.83</v>
      </c>
      <c r="D781">
        <v>11.79</v>
      </c>
      <c r="E781">
        <v>12.25</v>
      </c>
      <c r="F781">
        <f t="shared" si="2"/>
        <v>0</v>
      </c>
    </row>
    <row r="782" spans="1:6" x14ac:dyDescent="0.25">
      <c r="A782" t="s">
        <v>162</v>
      </c>
      <c r="B782" s="1">
        <v>45624</v>
      </c>
      <c r="C782">
        <v>11.81</v>
      </c>
      <c r="D782">
        <v>11.79</v>
      </c>
      <c r="E782">
        <v>12.25</v>
      </c>
      <c r="F782">
        <f t="shared" si="2"/>
        <v>0</v>
      </c>
    </row>
    <row r="783" spans="1:6" x14ac:dyDescent="0.25">
      <c r="A783" t="s">
        <v>162</v>
      </c>
      <c r="B783" s="1">
        <v>45625</v>
      </c>
      <c r="C783">
        <v>11.8</v>
      </c>
      <c r="D783">
        <v>11.79</v>
      </c>
      <c r="E783">
        <v>12.24</v>
      </c>
      <c r="F783">
        <f t="shared" si="2"/>
        <v>0</v>
      </c>
    </row>
    <row r="784" spans="1:6" x14ac:dyDescent="0.25">
      <c r="A784" t="s">
        <v>162</v>
      </c>
      <c r="B784" s="1">
        <v>45628</v>
      </c>
      <c r="C784">
        <v>11.79</v>
      </c>
      <c r="D784">
        <v>11.79</v>
      </c>
      <c r="E784">
        <v>12.24</v>
      </c>
      <c r="F784">
        <f t="shared" si="2"/>
        <v>0</v>
      </c>
    </row>
    <row r="785" spans="1:6" x14ac:dyDescent="0.25">
      <c r="A785" t="s">
        <v>162</v>
      </c>
      <c r="B785" s="1">
        <v>45629</v>
      </c>
      <c r="C785">
        <v>11.78</v>
      </c>
      <c r="D785">
        <v>11.8</v>
      </c>
      <c r="E785">
        <v>12.24</v>
      </c>
      <c r="F785">
        <f t="shared" si="2"/>
        <v>0</v>
      </c>
    </row>
    <row r="786" spans="1:6" x14ac:dyDescent="0.25">
      <c r="A786" t="s">
        <v>162</v>
      </c>
      <c r="B786" s="1">
        <v>45630</v>
      </c>
      <c r="C786">
        <v>11.76</v>
      </c>
      <c r="D786">
        <v>11.8</v>
      </c>
      <c r="E786">
        <v>12.24</v>
      </c>
      <c r="F786">
        <f t="shared" si="2"/>
        <v>0</v>
      </c>
    </row>
    <row r="787" spans="1:6" x14ac:dyDescent="0.25">
      <c r="A787" t="s">
        <v>162</v>
      </c>
      <c r="B787" s="1">
        <v>45631</v>
      </c>
      <c r="C787">
        <v>11.76</v>
      </c>
      <c r="D787">
        <v>11.8</v>
      </c>
      <c r="E787">
        <v>12.24</v>
      </c>
      <c r="F787">
        <f t="shared" si="2"/>
        <v>0</v>
      </c>
    </row>
    <row r="788" spans="1:6" x14ac:dyDescent="0.25">
      <c r="A788" t="s">
        <v>162</v>
      </c>
      <c r="B788" s="1">
        <v>45632</v>
      </c>
      <c r="C788">
        <v>11.75</v>
      </c>
      <c r="D788">
        <v>11.8</v>
      </c>
      <c r="E788">
        <v>12.23</v>
      </c>
      <c r="F788">
        <f t="shared" si="2"/>
        <v>0</v>
      </c>
    </row>
    <row r="789" spans="1:6" x14ac:dyDescent="0.25">
      <c r="A789" t="s">
        <v>2</v>
      </c>
      <c r="B789" s="1">
        <v>45604</v>
      </c>
      <c r="C789">
        <v>5.8</v>
      </c>
      <c r="D789">
        <v>5.81</v>
      </c>
      <c r="E789">
        <v>6.52</v>
      </c>
      <c r="F789">
        <f t="shared" si="2"/>
        <v>0</v>
      </c>
    </row>
    <row r="790" spans="1:6" x14ac:dyDescent="0.25">
      <c r="A790" t="s">
        <v>2</v>
      </c>
      <c r="B790" s="1">
        <v>45607</v>
      </c>
      <c r="C790">
        <v>5.84</v>
      </c>
      <c r="D790">
        <v>5.82</v>
      </c>
      <c r="E790">
        <v>6.51</v>
      </c>
      <c r="F790">
        <f t="shared" si="2"/>
        <v>0</v>
      </c>
    </row>
    <row r="791" spans="1:6" x14ac:dyDescent="0.25">
      <c r="A791" t="s">
        <v>2</v>
      </c>
      <c r="B791" s="1">
        <v>45608</v>
      </c>
      <c r="C791">
        <v>5.88</v>
      </c>
      <c r="D791">
        <v>5.83</v>
      </c>
      <c r="E791">
        <v>6.5</v>
      </c>
      <c r="F791">
        <f t="shared" si="2"/>
        <v>0</v>
      </c>
    </row>
    <row r="792" spans="1:6" x14ac:dyDescent="0.25">
      <c r="A792" t="s">
        <v>2</v>
      </c>
      <c r="B792" s="1">
        <v>45609</v>
      </c>
      <c r="C792">
        <v>5.94</v>
      </c>
      <c r="D792">
        <v>5.85</v>
      </c>
      <c r="E792">
        <v>6.49</v>
      </c>
      <c r="F792">
        <f t="shared" si="2"/>
        <v>0</v>
      </c>
    </row>
    <row r="793" spans="1:6" x14ac:dyDescent="0.25">
      <c r="A793" t="s">
        <v>2</v>
      </c>
      <c r="B793" s="1">
        <v>45610</v>
      </c>
      <c r="C793">
        <v>5.99</v>
      </c>
      <c r="D793">
        <v>5.86</v>
      </c>
      <c r="E793">
        <v>6.49</v>
      </c>
      <c r="F793">
        <f t="shared" si="2"/>
        <v>0</v>
      </c>
    </row>
    <row r="794" spans="1:6" x14ac:dyDescent="0.25">
      <c r="A794" t="s">
        <v>2</v>
      </c>
      <c r="B794" s="1">
        <v>45611</v>
      </c>
      <c r="C794">
        <v>6.05</v>
      </c>
      <c r="D794">
        <v>5.88</v>
      </c>
      <c r="E794">
        <v>6.48</v>
      </c>
      <c r="F794">
        <f t="shared" si="2"/>
        <v>0</v>
      </c>
    </row>
    <row r="795" spans="1:6" x14ac:dyDescent="0.25">
      <c r="A795" t="s">
        <v>2</v>
      </c>
      <c r="B795" s="1">
        <v>45614</v>
      </c>
      <c r="C795">
        <v>6.11</v>
      </c>
      <c r="D795">
        <v>5.9</v>
      </c>
      <c r="E795">
        <v>6.47</v>
      </c>
      <c r="F795">
        <f t="shared" si="2"/>
        <v>0</v>
      </c>
    </row>
    <row r="796" spans="1:6" x14ac:dyDescent="0.25">
      <c r="A796" t="s">
        <v>2</v>
      </c>
      <c r="B796" s="1">
        <v>45615</v>
      </c>
      <c r="C796">
        <v>6.15</v>
      </c>
      <c r="D796">
        <v>5.92</v>
      </c>
      <c r="E796">
        <v>6.47</v>
      </c>
      <c r="F796">
        <f t="shared" si="2"/>
        <v>0</v>
      </c>
    </row>
    <row r="797" spans="1:6" x14ac:dyDescent="0.25">
      <c r="A797" t="s">
        <v>2</v>
      </c>
      <c r="B797" s="1">
        <v>45616</v>
      </c>
      <c r="C797">
        <v>6.2</v>
      </c>
      <c r="D797">
        <v>5.94</v>
      </c>
      <c r="E797">
        <v>6.47</v>
      </c>
      <c r="F797">
        <f t="shared" si="2"/>
        <v>0</v>
      </c>
    </row>
    <row r="798" spans="1:6" x14ac:dyDescent="0.25">
      <c r="A798" t="s">
        <v>2</v>
      </c>
      <c r="B798" s="1">
        <v>45617</v>
      </c>
      <c r="C798">
        <v>6.29</v>
      </c>
      <c r="D798">
        <v>5.98</v>
      </c>
      <c r="E798">
        <v>6.48</v>
      </c>
      <c r="F798">
        <f t="shared" si="2"/>
        <v>0</v>
      </c>
    </row>
    <row r="799" spans="1:6" x14ac:dyDescent="0.25">
      <c r="A799" t="s">
        <v>2</v>
      </c>
      <c r="B799" s="1">
        <v>45618</v>
      </c>
      <c r="C799">
        <v>6.37</v>
      </c>
      <c r="D799">
        <v>6.01</v>
      </c>
      <c r="E799">
        <v>6.48</v>
      </c>
      <c r="F799">
        <f t="shared" si="2"/>
        <v>0</v>
      </c>
    </row>
    <row r="800" spans="1:6" x14ac:dyDescent="0.25">
      <c r="A800" t="s">
        <v>2</v>
      </c>
      <c r="B800" s="1">
        <v>45621</v>
      </c>
      <c r="C800">
        <v>6.45</v>
      </c>
      <c r="D800">
        <v>6.05</v>
      </c>
      <c r="E800">
        <v>6.49</v>
      </c>
      <c r="F800">
        <f t="shared" ref="F800:F863" si="3">IF(OR(ISBLANK(C800), ISBLANK(D800), ISBLANK(E800)), "", IF(AND(C800&gt;D800, D800&gt;E800), 1, 0))</f>
        <v>0</v>
      </c>
    </row>
    <row r="801" spans="1:6" x14ac:dyDescent="0.25">
      <c r="A801" t="s">
        <v>2</v>
      </c>
      <c r="B801" s="1">
        <v>45622</v>
      </c>
      <c r="C801">
        <v>6.55</v>
      </c>
      <c r="D801">
        <v>6.09</v>
      </c>
      <c r="E801">
        <v>6.49</v>
      </c>
      <c r="F801">
        <f t="shared" si="3"/>
        <v>0</v>
      </c>
    </row>
    <row r="802" spans="1:6" x14ac:dyDescent="0.25">
      <c r="A802" t="s">
        <v>2</v>
      </c>
      <c r="B802" s="1">
        <v>45623</v>
      </c>
      <c r="C802">
        <v>6.64</v>
      </c>
      <c r="D802">
        <v>6.12</v>
      </c>
      <c r="E802">
        <v>6.5</v>
      </c>
      <c r="F802">
        <f t="shared" si="3"/>
        <v>0</v>
      </c>
    </row>
    <row r="803" spans="1:6" x14ac:dyDescent="0.25">
      <c r="A803" t="s">
        <v>2</v>
      </c>
      <c r="B803" s="1">
        <v>45624</v>
      </c>
      <c r="C803">
        <v>6.73</v>
      </c>
      <c r="D803">
        <v>6.15</v>
      </c>
      <c r="E803">
        <v>6.5</v>
      </c>
      <c r="F803">
        <f t="shared" si="3"/>
        <v>0</v>
      </c>
    </row>
    <row r="804" spans="1:6" x14ac:dyDescent="0.25">
      <c r="A804" t="s">
        <v>2</v>
      </c>
      <c r="B804" s="1">
        <v>45625</v>
      </c>
      <c r="C804">
        <v>6.82</v>
      </c>
      <c r="D804">
        <v>6.19</v>
      </c>
      <c r="E804">
        <v>6.5</v>
      </c>
      <c r="F804">
        <f t="shared" si="3"/>
        <v>0</v>
      </c>
    </row>
    <row r="805" spans="1:6" x14ac:dyDescent="0.25">
      <c r="A805" t="s">
        <v>2</v>
      </c>
      <c r="B805" s="1">
        <v>45628</v>
      </c>
      <c r="C805">
        <v>6.91</v>
      </c>
      <c r="D805">
        <v>6.22</v>
      </c>
      <c r="E805">
        <v>6.51</v>
      </c>
      <c r="F805">
        <f t="shared" si="3"/>
        <v>0</v>
      </c>
    </row>
    <row r="806" spans="1:6" x14ac:dyDescent="0.25">
      <c r="A806" t="s">
        <v>2</v>
      </c>
      <c r="B806" s="1">
        <v>45629</v>
      </c>
      <c r="C806">
        <v>7.01</v>
      </c>
      <c r="D806">
        <v>6.26</v>
      </c>
      <c r="E806">
        <v>6.51</v>
      </c>
      <c r="F806">
        <f t="shared" si="3"/>
        <v>0</v>
      </c>
    </row>
    <row r="807" spans="1:6" x14ac:dyDescent="0.25">
      <c r="A807" t="s">
        <v>2</v>
      </c>
      <c r="B807" s="1">
        <v>45630</v>
      </c>
      <c r="C807">
        <v>7.09</v>
      </c>
      <c r="D807">
        <v>6.29</v>
      </c>
      <c r="E807">
        <v>6.51</v>
      </c>
      <c r="F807">
        <f t="shared" si="3"/>
        <v>0</v>
      </c>
    </row>
    <row r="808" spans="1:6" x14ac:dyDescent="0.25">
      <c r="A808" t="s">
        <v>2</v>
      </c>
      <c r="B808" s="1">
        <v>45631</v>
      </c>
      <c r="C808">
        <v>7.17</v>
      </c>
      <c r="D808">
        <v>6.33</v>
      </c>
      <c r="E808">
        <v>6.51</v>
      </c>
      <c r="F808">
        <f t="shared" si="3"/>
        <v>0</v>
      </c>
    </row>
    <row r="809" spans="1:6" x14ac:dyDescent="0.25">
      <c r="A809" t="s">
        <v>2</v>
      </c>
      <c r="B809" s="1">
        <v>45632</v>
      </c>
      <c r="C809">
        <v>7.23</v>
      </c>
      <c r="D809">
        <v>6.36</v>
      </c>
      <c r="E809">
        <v>6.52</v>
      </c>
      <c r="F809">
        <f t="shared" si="3"/>
        <v>0</v>
      </c>
    </row>
    <row r="810" spans="1:6" x14ac:dyDescent="0.25">
      <c r="A810" t="s">
        <v>70</v>
      </c>
      <c r="B810" s="1">
        <v>45604</v>
      </c>
      <c r="C810">
        <v>19.72</v>
      </c>
      <c r="D810">
        <v>18.54</v>
      </c>
      <c r="E810">
        <v>17.48</v>
      </c>
      <c r="F810">
        <f t="shared" si="3"/>
        <v>1</v>
      </c>
    </row>
    <row r="811" spans="1:6" x14ac:dyDescent="0.25">
      <c r="A811" t="s">
        <v>70</v>
      </c>
      <c r="B811" s="1">
        <v>45607</v>
      </c>
      <c r="C811">
        <v>19.75</v>
      </c>
      <c r="D811">
        <v>18.579999999999998</v>
      </c>
      <c r="E811">
        <v>17.5</v>
      </c>
      <c r="F811">
        <f t="shared" si="3"/>
        <v>1</v>
      </c>
    </row>
    <row r="812" spans="1:6" x14ac:dyDescent="0.25">
      <c r="A812" t="s">
        <v>70</v>
      </c>
      <c r="B812" s="1">
        <v>45608</v>
      </c>
      <c r="C812">
        <v>19.760000000000002</v>
      </c>
      <c r="D812">
        <v>18.61</v>
      </c>
      <c r="E812">
        <v>17.52</v>
      </c>
      <c r="F812">
        <f t="shared" si="3"/>
        <v>1</v>
      </c>
    </row>
    <row r="813" spans="1:6" x14ac:dyDescent="0.25">
      <c r="A813" t="s">
        <v>70</v>
      </c>
      <c r="B813" s="1">
        <v>45609</v>
      </c>
      <c r="C813">
        <v>19.77</v>
      </c>
      <c r="D813">
        <v>18.64</v>
      </c>
      <c r="E813">
        <v>17.53</v>
      </c>
      <c r="F813">
        <f t="shared" si="3"/>
        <v>1</v>
      </c>
    </row>
    <row r="814" spans="1:6" x14ac:dyDescent="0.25">
      <c r="A814" t="s">
        <v>70</v>
      </c>
      <c r="B814" s="1">
        <v>45610</v>
      </c>
      <c r="C814">
        <v>19.760000000000002</v>
      </c>
      <c r="D814">
        <v>18.670000000000002</v>
      </c>
      <c r="E814">
        <v>17.54</v>
      </c>
      <c r="F814">
        <f t="shared" si="3"/>
        <v>1</v>
      </c>
    </row>
    <row r="815" spans="1:6" x14ac:dyDescent="0.25">
      <c r="A815" t="s">
        <v>70</v>
      </c>
      <c r="B815" s="1">
        <v>45611</v>
      </c>
      <c r="C815">
        <v>19.690000000000001</v>
      </c>
      <c r="D815">
        <v>18.690000000000001</v>
      </c>
      <c r="E815">
        <v>17.55</v>
      </c>
      <c r="F815">
        <f t="shared" si="3"/>
        <v>1</v>
      </c>
    </row>
    <row r="816" spans="1:6" x14ac:dyDescent="0.25">
      <c r="A816" t="s">
        <v>70</v>
      </c>
      <c r="B816" s="1">
        <v>45614</v>
      </c>
      <c r="C816">
        <v>19.55</v>
      </c>
      <c r="D816">
        <v>18.72</v>
      </c>
      <c r="E816">
        <v>17.559999999999999</v>
      </c>
      <c r="F816">
        <f t="shared" si="3"/>
        <v>1</v>
      </c>
    </row>
    <row r="817" spans="1:6" x14ac:dyDescent="0.25">
      <c r="A817" t="s">
        <v>70</v>
      </c>
      <c r="B817" s="1">
        <v>45615</v>
      </c>
      <c r="C817">
        <v>19.36</v>
      </c>
      <c r="D817">
        <v>18.739999999999998</v>
      </c>
      <c r="E817">
        <v>17.579999999999998</v>
      </c>
      <c r="F817">
        <f t="shared" si="3"/>
        <v>1</v>
      </c>
    </row>
    <row r="818" spans="1:6" x14ac:dyDescent="0.25">
      <c r="A818" t="s">
        <v>70</v>
      </c>
      <c r="B818" s="1">
        <v>45616</v>
      </c>
      <c r="C818">
        <v>19.190000000000001</v>
      </c>
      <c r="D818">
        <v>18.760000000000002</v>
      </c>
      <c r="E818">
        <v>17.59</v>
      </c>
      <c r="F818">
        <f t="shared" si="3"/>
        <v>1</v>
      </c>
    </row>
    <row r="819" spans="1:6" x14ac:dyDescent="0.25">
      <c r="A819" t="s">
        <v>70</v>
      </c>
      <c r="B819" s="1">
        <v>45617</v>
      </c>
      <c r="C819">
        <v>19.02</v>
      </c>
      <c r="D819">
        <v>18.79</v>
      </c>
      <c r="E819">
        <v>17.61</v>
      </c>
      <c r="F819">
        <f t="shared" si="3"/>
        <v>1</v>
      </c>
    </row>
    <row r="820" spans="1:6" x14ac:dyDescent="0.25">
      <c r="A820" t="s">
        <v>70</v>
      </c>
      <c r="B820" s="1">
        <v>45618</v>
      </c>
      <c r="C820">
        <v>18.88</v>
      </c>
      <c r="D820">
        <v>18.809999999999999</v>
      </c>
      <c r="E820">
        <v>17.63</v>
      </c>
      <c r="F820">
        <f t="shared" si="3"/>
        <v>1</v>
      </c>
    </row>
    <row r="821" spans="1:6" x14ac:dyDescent="0.25">
      <c r="A821" t="s">
        <v>70</v>
      </c>
      <c r="B821" s="1">
        <v>45621</v>
      </c>
      <c r="C821">
        <v>18.8</v>
      </c>
      <c r="D821">
        <v>18.84</v>
      </c>
      <c r="E821">
        <v>17.649999999999999</v>
      </c>
      <c r="F821">
        <f t="shared" si="3"/>
        <v>0</v>
      </c>
    </row>
    <row r="822" spans="1:6" x14ac:dyDescent="0.25">
      <c r="A822" t="s">
        <v>70</v>
      </c>
      <c r="B822" s="1">
        <v>45622</v>
      </c>
      <c r="C822">
        <v>18.72</v>
      </c>
      <c r="D822">
        <v>18.86</v>
      </c>
      <c r="E822">
        <v>17.66</v>
      </c>
      <c r="F822">
        <f t="shared" si="3"/>
        <v>0</v>
      </c>
    </row>
    <row r="823" spans="1:6" x14ac:dyDescent="0.25">
      <c r="A823" t="s">
        <v>70</v>
      </c>
      <c r="B823" s="1">
        <v>45623</v>
      </c>
      <c r="C823">
        <v>18.649999999999999</v>
      </c>
      <c r="D823">
        <v>18.89</v>
      </c>
      <c r="E823">
        <v>17.68</v>
      </c>
      <c r="F823">
        <f t="shared" si="3"/>
        <v>0</v>
      </c>
    </row>
    <row r="824" spans="1:6" x14ac:dyDescent="0.25">
      <c r="A824" t="s">
        <v>70</v>
      </c>
      <c r="B824" s="1">
        <v>45624</v>
      </c>
      <c r="C824">
        <v>18.59</v>
      </c>
      <c r="D824">
        <v>18.93</v>
      </c>
      <c r="E824">
        <v>17.690000000000001</v>
      </c>
      <c r="F824">
        <f t="shared" si="3"/>
        <v>0</v>
      </c>
    </row>
    <row r="825" spans="1:6" x14ac:dyDescent="0.25">
      <c r="A825" t="s">
        <v>70</v>
      </c>
      <c r="B825" s="1">
        <v>45625</v>
      </c>
      <c r="C825">
        <v>18.54</v>
      </c>
      <c r="D825">
        <v>18.95</v>
      </c>
      <c r="E825">
        <v>17.71</v>
      </c>
      <c r="F825">
        <f t="shared" si="3"/>
        <v>0</v>
      </c>
    </row>
    <row r="826" spans="1:6" x14ac:dyDescent="0.25">
      <c r="A826" t="s">
        <v>70</v>
      </c>
      <c r="B826" s="1">
        <v>45628</v>
      </c>
      <c r="C826">
        <v>18.53</v>
      </c>
      <c r="D826">
        <v>18.98</v>
      </c>
      <c r="E826">
        <v>17.72</v>
      </c>
      <c r="F826">
        <f t="shared" si="3"/>
        <v>0</v>
      </c>
    </row>
    <row r="827" spans="1:6" x14ac:dyDescent="0.25">
      <c r="A827" t="s">
        <v>70</v>
      </c>
      <c r="B827" s="1">
        <v>45629</v>
      </c>
      <c r="C827">
        <v>18.489999999999998</v>
      </c>
      <c r="D827">
        <v>19</v>
      </c>
      <c r="E827">
        <v>17.739999999999998</v>
      </c>
      <c r="F827">
        <f t="shared" si="3"/>
        <v>0</v>
      </c>
    </row>
    <row r="828" spans="1:6" x14ac:dyDescent="0.25">
      <c r="A828" t="s">
        <v>70</v>
      </c>
      <c r="B828" s="1">
        <v>45630</v>
      </c>
      <c r="C828">
        <v>18.43</v>
      </c>
      <c r="D828">
        <v>19.02</v>
      </c>
      <c r="E828">
        <v>17.75</v>
      </c>
      <c r="F828">
        <f t="shared" si="3"/>
        <v>0</v>
      </c>
    </row>
    <row r="829" spans="1:6" x14ac:dyDescent="0.25">
      <c r="A829" t="s">
        <v>70</v>
      </c>
      <c r="B829" s="1">
        <v>45631</v>
      </c>
      <c r="C829">
        <v>18.41</v>
      </c>
      <c r="D829">
        <v>19.04</v>
      </c>
      <c r="E829">
        <v>17.760000000000002</v>
      </c>
      <c r="F829">
        <f t="shared" si="3"/>
        <v>0</v>
      </c>
    </row>
    <row r="830" spans="1:6" x14ac:dyDescent="0.25">
      <c r="A830" t="s">
        <v>70</v>
      </c>
      <c r="B830" s="1">
        <v>45632</v>
      </c>
      <c r="C830">
        <v>18.39</v>
      </c>
      <c r="D830">
        <v>19.04</v>
      </c>
      <c r="E830">
        <v>17.78</v>
      </c>
      <c r="F830">
        <f t="shared" si="3"/>
        <v>0</v>
      </c>
    </row>
    <row r="831" spans="1:6" x14ac:dyDescent="0.25">
      <c r="A831" t="s">
        <v>30</v>
      </c>
      <c r="B831" s="1">
        <v>45604</v>
      </c>
      <c r="C831">
        <v>24.83</v>
      </c>
      <c r="D831">
        <v>24.47</v>
      </c>
      <c r="E831">
        <v>24.7</v>
      </c>
      <c r="F831">
        <f t="shared" si="3"/>
        <v>0</v>
      </c>
    </row>
    <row r="832" spans="1:6" x14ac:dyDescent="0.25">
      <c r="A832" t="s">
        <v>30</v>
      </c>
      <c r="B832" s="1">
        <v>45607</v>
      </c>
      <c r="C832">
        <v>24.9</v>
      </c>
      <c r="D832">
        <v>24.52</v>
      </c>
      <c r="E832">
        <v>24.73</v>
      </c>
      <c r="F832">
        <f t="shared" si="3"/>
        <v>0</v>
      </c>
    </row>
    <row r="833" spans="1:6" x14ac:dyDescent="0.25">
      <c r="A833" t="s">
        <v>30</v>
      </c>
      <c r="B833" s="1">
        <v>45608</v>
      </c>
      <c r="C833">
        <v>24.98</v>
      </c>
      <c r="D833">
        <v>24.57</v>
      </c>
      <c r="E833">
        <v>24.75</v>
      </c>
      <c r="F833">
        <f t="shared" si="3"/>
        <v>0</v>
      </c>
    </row>
    <row r="834" spans="1:6" x14ac:dyDescent="0.25">
      <c r="A834" t="s">
        <v>30</v>
      </c>
      <c r="B834" s="1">
        <v>45609</v>
      </c>
      <c r="C834">
        <v>25.09</v>
      </c>
      <c r="D834">
        <v>24.63</v>
      </c>
      <c r="E834">
        <v>24.78</v>
      </c>
      <c r="F834">
        <f t="shared" si="3"/>
        <v>0</v>
      </c>
    </row>
    <row r="835" spans="1:6" x14ac:dyDescent="0.25">
      <c r="A835" t="s">
        <v>30</v>
      </c>
      <c r="B835" s="1">
        <v>45610</v>
      </c>
      <c r="C835">
        <v>25.2</v>
      </c>
      <c r="D835">
        <v>24.7</v>
      </c>
      <c r="E835">
        <v>24.81</v>
      </c>
      <c r="F835">
        <f t="shared" si="3"/>
        <v>0</v>
      </c>
    </row>
    <row r="836" spans="1:6" x14ac:dyDescent="0.25">
      <c r="A836" t="s">
        <v>30</v>
      </c>
      <c r="B836" s="1">
        <v>45611</v>
      </c>
      <c r="C836">
        <v>25.28</v>
      </c>
      <c r="D836">
        <v>24.75</v>
      </c>
      <c r="E836">
        <v>24.83</v>
      </c>
      <c r="F836">
        <f t="shared" si="3"/>
        <v>0</v>
      </c>
    </row>
    <row r="837" spans="1:6" x14ac:dyDescent="0.25">
      <c r="A837" t="s">
        <v>30</v>
      </c>
      <c r="B837" s="1">
        <v>45614</v>
      </c>
      <c r="C837">
        <v>25.34</v>
      </c>
      <c r="D837">
        <v>24.8</v>
      </c>
      <c r="E837">
        <v>24.85</v>
      </c>
      <c r="F837">
        <f t="shared" si="3"/>
        <v>0</v>
      </c>
    </row>
    <row r="838" spans="1:6" x14ac:dyDescent="0.25">
      <c r="A838" t="s">
        <v>30</v>
      </c>
      <c r="B838" s="1">
        <v>45615</v>
      </c>
      <c r="C838">
        <v>25.36</v>
      </c>
      <c r="D838">
        <v>24.83</v>
      </c>
      <c r="E838">
        <v>24.88</v>
      </c>
      <c r="F838">
        <f t="shared" si="3"/>
        <v>0</v>
      </c>
    </row>
    <row r="839" spans="1:6" x14ac:dyDescent="0.25">
      <c r="A839" t="s">
        <v>30</v>
      </c>
      <c r="B839" s="1">
        <v>45616</v>
      </c>
      <c r="C839">
        <v>25.41</v>
      </c>
      <c r="D839">
        <v>24.87</v>
      </c>
      <c r="E839">
        <v>24.9</v>
      </c>
      <c r="F839">
        <f t="shared" si="3"/>
        <v>0</v>
      </c>
    </row>
    <row r="840" spans="1:6" x14ac:dyDescent="0.25">
      <c r="A840" t="s">
        <v>30</v>
      </c>
      <c r="B840" s="1">
        <v>45617</v>
      </c>
      <c r="C840">
        <v>25.48</v>
      </c>
      <c r="D840">
        <v>24.9</v>
      </c>
      <c r="E840">
        <v>24.93</v>
      </c>
      <c r="F840">
        <f t="shared" si="3"/>
        <v>0</v>
      </c>
    </row>
    <row r="841" spans="1:6" x14ac:dyDescent="0.25">
      <c r="A841" t="s">
        <v>30</v>
      </c>
      <c r="B841" s="1">
        <v>45618</v>
      </c>
      <c r="C841">
        <v>25.55</v>
      </c>
      <c r="D841">
        <v>24.92</v>
      </c>
      <c r="E841">
        <v>24.96</v>
      </c>
      <c r="F841">
        <f t="shared" si="3"/>
        <v>0</v>
      </c>
    </row>
    <row r="842" spans="1:6" x14ac:dyDescent="0.25">
      <c r="A842" t="s">
        <v>30</v>
      </c>
      <c r="B842" s="1">
        <v>45621</v>
      </c>
      <c r="C842">
        <v>25.62</v>
      </c>
      <c r="D842">
        <v>24.95</v>
      </c>
      <c r="E842">
        <v>24.98</v>
      </c>
      <c r="F842">
        <f t="shared" si="3"/>
        <v>0</v>
      </c>
    </row>
    <row r="843" spans="1:6" x14ac:dyDescent="0.25">
      <c r="A843" t="s">
        <v>30</v>
      </c>
      <c r="B843" s="1">
        <v>45622</v>
      </c>
      <c r="C843">
        <v>25.68</v>
      </c>
      <c r="D843">
        <v>24.98</v>
      </c>
      <c r="E843">
        <v>25.02</v>
      </c>
      <c r="F843">
        <f t="shared" si="3"/>
        <v>0</v>
      </c>
    </row>
    <row r="844" spans="1:6" x14ac:dyDescent="0.25">
      <c r="A844" t="s">
        <v>30</v>
      </c>
      <c r="B844" s="1">
        <v>45623</v>
      </c>
      <c r="C844">
        <v>25.71</v>
      </c>
      <c r="D844">
        <v>25</v>
      </c>
      <c r="E844">
        <v>25.05</v>
      </c>
      <c r="F844">
        <f t="shared" si="3"/>
        <v>0</v>
      </c>
    </row>
    <row r="845" spans="1:6" x14ac:dyDescent="0.25">
      <c r="A845" t="s">
        <v>30</v>
      </c>
      <c r="B845" s="1">
        <v>45624</v>
      </c>
      <c r="C845">
        <v>25.74</v>
      </c>
      <c r="D845">
        <v>25.03</v>
      </c>
      <c r="E845">
        <v>25.08</v>
      </c>
      <c r="F845">
        <f t="shared" si="3"/>
        <v>0</v>
      </c>
    </row>
    <row r="846" spans="1:6" x14ac:dyDescent="0.25">
      <c r="A846" t="s">
        <v>30</v>
      </c>
      <c r="B846" s="1">
        <v>45625</v>
      </c>
      <c r="C846">
        <v>25.8</v>
      </c>
      <c r="D846">
        <v>25.06</v>
      </c>
      <c r="E846">
        <v>25.1</v>
      </c>
      <c r="F846">
        <f t="shared" si="3"/>
        <v>0</v>
      </c>
    </row>
    <row r="847" spans="1:6" x14ac:dyDescent="0.25">
      <c r="A847" t="s">
        <v>30</v>
      </c>
      <c r="B847" s="1">
        <v>45628</v>
      </c>
      <c r="C847">
        <v>25.85</v>
      </c>
      <c r="D847">
        <v>25.1</v>
      </c>
      <c r="E847">
        <v>25.14</v>
      </c>
      <c r="F847">
        <f t="shared" si="3"/>
        <v>0</v>
      </c>
    </row>
    <row r="848" spans="1:6" x14ac:dyDescent="0.25">
      <c r="A848" t="s">
        <v>30</v>
      </c>
      <c r="B848" s="1">
        <v>45629</v>
      </c>
      <c r="C848">
        <v>25.92</v>
      </c>
      <c r="D848">
        <v>25.15</v>
      </c>
      <c r="E848">
        <v>25.17</v>
      </c>
      <c r="F848">
        <f t="shared" si="3"/>
        <v>0</v>
      </c>
    </row>
    <row r="849" spans="1:6" x14ac:dyDescent="0.25">
      <c r="A849" t="s">
        <v>30</v>
      </c>
      <c r="B849" s="1">
        <v>45630</v>
      </c>
      <c r="C849">
        <v>25.94</v>
      </c>
      <c r="D849">
        <v>25.18</v>
      </c>
      <c r="E849">
        <v>25.2</v>
      </c>
      <c r="F849">
        <f t="shared" si="3"/>
        <v>0</v>
      </c>
    </row>
    <row r="850" spans="1:6" x14ac:dyDescent="0.25">
      <c r="A850" t="s">
        <v>30</v>
      </c>
      <c r="B850" s="1">
        <v>45631</v>
      </c>
      <c r="C850">
        <v>25.98</v>
      </c>
      <c r="D850">
        <v>25.23</v>
      </c>
      <c r="E850">
        <v>25.22</v>
      </c>
      <c r="F850">
        <f t="shared" si="3"/>
        <v>1</v>
      </c>
    </row>
    <row r="851" spans="1:6" x14ac:dyDescent="0.25">
      <c r="A851" t="s">
        <v>30</v>
      </c>
      <c r="B851" s="1">
        <v>45632</v>
      </c>
      <c r="C851">
        <v>25.99</v>
      </c>
      <c r="D851">
        <v>25.28</v>
      </c>
      <c r="E851">
        <v>25.24</v>
      </c>
      <c r="F851">
        <f t="shared" si="3"/>
        <v>1</v>
      </c>
    </row>
    <row r="852" spans="1:6" x14ac:dyDescent="0.25">
      <c r="A852" t="s">
        <v>66</v>
      </c>
      <c r="B852" s="1">
        <v>45604</v>
      </c>
      <c r="C852">
        <v>10.85</v>
      </c>
      <c r="D852">
        <v>10.89</v>
      </c>
      <c r="E852">
        <v>12.24</v>
      </c>
      <c r="F852">
        <f t="shared" si="3"/>
        <v>0</v>
      </c>
    </row>
    <row r="853" spans="1:6" x14ac:dyDescent="0.25">
      <c r="A853" t="s">
        <v>66</v>
      </c>
      <c r="B853" s="1">
        <v>45607</v>
      </c>
      <c r="C853">
        <v>10.88</v>
      </c>
      <c r="D853">
        <v>10.89</v>
      </c>
      <c r="E853">
        <v>12.21</v>
      </c>
      <c r="F853">
        <f t="shared" si="3"/>
        <v>0</v>
      </c>
    </row>
    <row r="854" spans="1:6" x14ac:dyDescent="0.25">
      <c r="A854" t="s">
        <v>66</v>
      </c>
      <c r="B854" s="1">
        <v>45608</v>
      </c>
      <c r="C854">
        <v>10.91</v>
      </c>
      <c r="D854">
        <v>10.89</v>
      </c>
      <c r="E854">
        <v>12.2</v>
      </c>
      <c r="F854">
        <f t="shared" si="3"/>
        <v>0</v>
      </c>
    </row>
    <row r="855" spans="1:6" x14ac:dyDescent="0.25">
      <c r="A855" t="s">
        <v>66</v>
      </c>
      <c r="B855" s="1">
        <v>45609</v>
      </c>
      <c r="C855">
        <v>10.93</v>
      </c>
      <c r="D855">
        <v>10.89</v>
      </c>
      <c r="E855">
        <v>12.18</v>
      </c>
      <c r="F855">
        <f t="shared" si="3"/>
        <v>0</v>
      </c>
    </row>
    <row r="856" spans="1:6" x14ac:dyDescent="0.25">
      <c r="A856" t="s">
        <v>66</v>
      </c>
      <c r="B856" s="1">
        <v>45610</v>
      </c>
      <c r="C856">
        <v>10.93</v>
      </c>
      <c r="D856">
        <v>10.88</v>
      </c>
      <c r="E856">
        <v>12.15</v>
      </c>
      <c r="F856">
        <f t="shared" si="3"/>
        <v>0</v>
      </c>
    </row>
    <row r="857" spans="1:6" x14ac:dyDescent="0.25">
      <c r="A857" t="s">
        <v>66</v>
      </c>
      <c r="B857" s="1">
        <v>45611</v>
      </c>
      <c r="C857">
        <v>10.93</v>
      </c>
      <c r="D857">
        <v>10.87</v>
      </c>
      <c r="E857">
        <v>12.13</v>
      </c>
      <c r="F857">
        <f t="shared" si="3"/>
        <v>0</v>
      </c>
    </row>
    <row r="858" spans="1:6" x14ac:dyDescent="0.25">
      <c r="A858" t="s">
        <v>66</v>
      </c>
      <c r="B858" s="1">
        <v>45614</v>
      </c>
      <c r="C858">
        <v>10.94</v>
      </c>
      <c r="D858">
        <v>10.86</v>
      </c>
      <c r="E858">
        <v>12.11</v>
      </c>
      <c r="F858">
        <f t="shared" si="3"/>
        <v>0</v>
      </c>
    </row>
    <row r="859" spans="1:6" x14ac:dyDescent="0.25">
      <c r="A859" t="s">
        <v>66</v>
      </c>
      <c r="B859" s="1">
        <v>45615</v>
      </c>
      <c r="C859">
        <v>10.9</v>
      </c>
      <c r="D859">
        <v>10.86</v>
      </c>
      <c r="E859">
        <v>12.09</v>
      </c>
      <c r="F859">
        <f t="shared" si="3"/>
        <v>0</v>
      </c>
    </row>
    <row r="860" spans="1:6" x14ac:dyDescent="0.25">
      <c r="A860" t="s">
        <v>66</v>
      </c>
      <c r="B860" s="1">
        <v>45616</v>
      </c>
      <c r="C860">
        <v>10.85</v>
      </c>
      <c r="D860">
        <v>10.85</v>
      </c>
      <c r="E860">
        <v>12.08</v>
      </c>
      <c r="F860">
        <f t="shared" si="3"/>
        <v>0</v>
      </c>
    </row>
    <row r="861" spans="1:6" x14ac:dyDescent="0.25">
      <c r="A861" t="s">
        <v>66</v>
      </c>
      <c r="B861" s="1">
        <v>45617</v>
      </c>
      <c r="C861">
        <v>10.82</v>
      </c>
      <c r="D861">
        <v>10.84</v>
      </c>
      <c r="E861">
        <v>12.06</v>
      </c>
      <c r="F861">
        <f t="shared" si="3"/>
        <v>0</v>
      </c>
    </row>
    <row r="862" spans="1:6" x14ac:dyDescent="0.25">
      <c r="A862" t="s">
        <v>66</v>
      </c>
      <c r="B862" s="1">
        <v>45618</v>
      </c>
      <c r="C862">
        <v>10.8</v>
      </c>
      <c r="D862">
        <v>10.83</v>
      </c>
      <c r="E862">
        <v>12.05</v>
      </c>
      <c r="F862">
        <f t="shared" si="3"/>
        <v>0</v>
      </c>
    </row>
    <row r="863" spans="1:6" x14ac:dyDescent="0.25">
      <c r="A863" t="s">
        <v>66</v>
      </c>
      <c r="B863" s="1">
        <v>45621</v>
      </c>
      <c r="C863">
        <v>10.78</v>
      </c>
      <c r="D863">
        <v>10.83</v>
      </c>
      <c r="E863">
        <v>12.04</v>
      </c>
      <c r="F863">
        <f t="shared" si="3"/>
        <v>0</v>
      </c>
    </row>
    <row r="864" spans="1:6" x14ac:dyDescent="0.25">
      <c r="A864" t="s">
        <v>66</v>
      </c>
      <c r="B864" s="1">
        <v>45622</v>
      </c>
      <c r="C864">
        <v>10.77</v>
      </c>
      <c r="D864">
        <v>10.83</v>
      </c>
      <c r="E864">
        <v>12.03</v>
      </c>
      <c r="F864">
        <f t="shared" ref="F864:F927" si="4">IF(OR(ISBLANK(C864), ISBLANK(D864), ISBLANK(E864)), "", IF(AND(C864&gt;D864, D864&gt;E864), 1, 0))</f>
        <v>0</v>
      </c>
    </row>
    <row r="865" spans="1:6" x14ac:dyDescent="0.25">
      <c r="A865" t="s">
        <v>66</v>
      </c>
      <c r="B865" s="1">
        <v>45623</v>
      </c>
      <c r="C865">
        <v>10.75</v>
      </c>
      <c r="D865">
        <v>10.83</v>
      </c>
      <c r="E865">
        <v>12.01</v>
      </c>
      <c r="F865">
        <f t="shared" si="4"/>
        <v>0</v>
      </c>
    </row>
    <row r="866" spans="1:6" x14ac:dyDescent="0.25">
      <c r="A866" t="s">
        <v>66</v>
      </c>
      <c r="B866" s="1">
        <v>45624</v>
      </c>
      <c r="C866">
        <v>10.73</v>
      </c>
      <c r="D866">
        <v>10.83</v>
      </c>
      <c r="E866">
        <v>12</v>
      </c>
      <c r="F866">
        <f t="shared" si="4"/>
        <v>0</v>
      </c>
    </row>
    <row r="867" spans="1:6" x14ac:dyDescent="0.25">
      <c r="A867" t="s">
        <v>66</v>
      </c>
      <c r="B867" s="1">
        <v>45625</v>
      </c>
      <c r="C867">
        <v>10.72</v>
      </c>
      <c r="D867">
        <v>10.83</v>
      </c>
      <c r="E867">
        <v>11.99</v>
      </c>
      <c r="F867">
        <f t="shared" si="4"/>
        <v>0</v>
      </c>
    </row>
    <row r="868" spans="1:6" x14ac:dyDescent="0.25">
      <c r="A868" t="s">
        <v>66</v>
      </c>
      <c r="B868" s="1">
        <v>45628</v>
      </c>
      <c r="C868">
        <v>10.71</v>
      </c>
      <c r="D868">
        <v>10.83</v>
      </c>
      <c r="E868">
        <v>11.98</v>
      </c>
      <c r="F868">
        <f t="shared" si="4"/>
        <v>0</v>
      </c>
    </row>
    <row r="869" spans="1:6" x14ac:dyDescent="0.25">
      <c r="A869" t="s">
        <v>66</v>
      </c>
      <c r="B869" s="1">
        <v>45629</v>
      </c>
      <c r="C869">
        <v>10.69</v>
      </c>
      <c r="D869">
        <v>10.82</v>
      </c>
      <c r="E869">
        <v>11.97</v>
      </c>
      <c r="F869">
        <f t="shared" si="4"/>
        <v>0</v>
      </c>
    </row>
    <row r="870" spans="1:6" x14ac:dyDescent="0.25">
      <c r="A870" t="s">
        <v>66</v>
      </c>
      <c r="B870" s="1">
        <v>45630</v>
      </c>
      <c r="C870">
        <v>10.64</v>
      </c>
      <c r="D870">
        <v>10.8</v>
      </c>
      <c r="E870">
        <v>11.95</v>
      </c>
      <c r="F870">
        <f t="shared" si="4"/>
        <v>0</v>
      </c>
    </row>
    <row r="871" spans="1:6" x14ac:dyDescent="0.25">
      <c r="A871" t="s">
        <v>66</v>
      </c>
      <c r="B871" s="1">
        <v>45631</v>
      </c>
      <c r="C871">
        <v>10.62</v>
      </c>
      <c r="D871">
        <v>10.79</v>
      </c>
      <c r="E871">
        <v>11.93</v>
      </c>
      <c r="F871">
        <f t="shared" si="4"/>
        <v>0</v>
      </c>
    </row>
    <row r="872" spans="1:6" x14ac:dyDescent="0.25">
      <c r="A872" t="s">
        <v>66</v>
      </c>
      <c r="B872" s="1">
        <v>45632</v>
      </c>
      <c r="C872">
        <v>10.59</v>
      </c>
      <c r="D872">
        <v>10.77</v>
      </c>
      <c r="E872">
        <v>11.91</v>
      </c>
      <c r="F872">
        <f t="shared" si="4"/>
        <v>0</v>
      </c>
    </row>
    <row r="873" spans="1:6" x14ac:dyDescent="0.25">
      <c r="A873" t="s">
        <v>111</v>
      </c>
      <c r="B873" s="1">
        <v>45604</v>
      </c>
      <c r="C873">
        <v>6.59</v>
      </c>
      <c r="D873">
        <v>6.79</v>
      </c>
      <c r="E873">
        <v>6.42</v>
      </c>
      <c r="F873">
        <f t="shared" si="4"/>
        <v>0</v>
      </c>
    </row>
    <row r="874" spans="1:6" x14ac:dyDescent="0.25">
      <c r="A874" t="s">
        <v>111</v>
      </c>
      <c r="B874" s="1">
        <v>45607</v>
      </c>
      <c r="C874">
        <v>6.57</v>
      </c>
      <c r="D874">
        <v>6.78</v>
      </c>
      <c r="E874">
        <v>6.43</v>
      </c>
      <c r="F874">
        <f t="shared" si="4"/>
        <v>0</v>
      </c>
    </row>
    <row r="875" spans="1:6" x14ac:dyDescent="0.25">
      <c r="A875" t="s">
        <v>111</v>
      </c>
      <c r="B875" s="1">
        <v>45608</v>
      </c>
      <c r="C875">
        <v>6.55</v>
      </c>
      <c r="D875">
        <v>6.76</v>
      </c>
      <c r="E875">
        <v>6.44</v>
      </c>
      <c r="F875">
        <f t="shared" si="4"/>
        <v>0</v>
      </c>
    </row>
    <row r="876" spans="1:6" x14ac:dyDescent="0.25">
      <c r="A876" t="s">
        <v>111</v>
      </c>
      <c r="B876" s="1">
        <v>45609</v>
      </c>
      <c r="C876">
        <v>6.53</v>
      </c>
      <c r="D876">
        <v>6.75</v>
      </c>
      <c r="E876">
        <v>6.45</v>
      </c>
      <c r="F876">
        <f t="shared" si="4"/>
        <v>0</v>
      </c>
    </row>
    <row r="877" spans="1:6" x14ac:dyDescent="0.25">
      <c r="A877" t="s">
        <v>111</v>
      </c>
      <c r="B877" s="1">
        <v>45610</v>
      </c>
      <c r="C877">
        <v>6.48</v>
      </c>
      <c r="D877">
        <v>6.72</v>
      </c>
      <c r="E877">
        <v>6.45</v>
      </c>
      <c r="F877">
        <f t="shared" si="4"/>
        <v>0</v>
      </c>
    </row>
    <row r="878" spans="1:6" x14ac:dyDescent="0.25">
      <c r="A878" t="s">
        <v>111</v>
      </c>
      <c r="B878" s="1">
        <v>45611</v>
      </c>
      <c r="C878">
        <v>6.44</v>
      </c>
      <c r="D878">
        <v>6.7</v>
      </c>
      <c r="E878">
        <v>6.46</v>
      </c>
      <c r="F878">
        <f t="shared" si="4"/>
        <v>0</v>
      </c>
    </row>
    <row r="879" spans="1:6" x14ac:dyDescent="0.25">
      <c r="A879" t="s">
        <v>111</v>
      </c>
      <c r="B879" s="1">
        <v>45614</v>
      </c>
      <c r="C879">
        <v>6.4</v>
      </c>
      <c r="D879">
        <v>6.67</v>
      </c>
      <c r="E879">
        <v>6.46</v>
      </c>
      <c r="F879">
        <f t="shared" si="4"/>
        <v>0</v>
      </c>
    </row>
    <row r="880" spans="1:6" x14ac:dyDescent="0.25">
      <c r="A880" t="s">
        <v>111</v>
      </c>
      <c r="B880" s="1">
        <v>45615</v>
      </c>
      <c r="C880">
        <v>6.36</v>
      </c>
      <c r="D880">
        <v>6.65</v>
      </c>
      <c r="E880">
        <v>6.47</v>
      </c>
      <c r="F880">
        <f t="shared" si="4"/>
        <v>0</v>
      </c>
    </row>
    <row r="881" spans="1:6" x14ac:dyDescent="0.25">
      <c r="A881" t="s">
        <v>111</v>
      </c>
      <c r="B881" s="1">
        <v>45616</v>
      </c>
      <c r="C881">
        <v>6.31</v>
      </c>
      <c r="D881">
        <v>6.63</v>
      </c>
      <c r="E881">
        <v>6.48</v>
      </c>
      <c r="F881">
        <f t="shared" si="4"/>
        <v>0</v>
      </c>
    </row>
    <row r="882" spans="1:6" x14ac:dyDescent="0.25">
      <c r="A882" t="s">
        <v>111</v>
      </c>
      <c r="B882" s="1">
        <v>45617</v>
      </c>
      <c r="C882">
        <v>6.27</v>
      </c>
      <c r="D882">
        <v>6.62</v>
      </c>
      <c r="E882">
        <v>6.48</v>
      </c>
      <c r="F882">
        <f t="shared" si="4"/>
        <v>0</v>
      </c>
    </row>
    <row r="883" spans="1:6" x14ac:dyDescent="0.25">
      <c r="A883" t="s">
        <v>111</v>
      </c>
      <c r="B883" s="1">
        <v>45618</v>
      </c>
      <c r="C883">
        <v>6.23</v>
      </c>
      <c r="D883">
        <v>6.6</v>
      </c>
      <c r="E883">
        <v>6.49</v>
      </c>
      <c r="F883">
        <f t="shared" si="4"/>
        <v>0</v>
      </c>
    </row>
    <row r="884" spans="1:6" x14ac:dyDescent="0.25">
      <c r="A884" t="s">
        <v>111</v>
      </c>
      <c r="B884" s="1">
        <v>45621</v>
      </c>
      <c r="C884">
        <v>6.18</v>
      </c>
      <c r="D884">
        <v>6.58</v>
      </c>
      <c r="E884">
        <v>6.5</v>
      </c>
      <c r="F884">
        <f t="shared" si="4"/>
        <v>0</v>
      </c>
    </row>
    <row r="885" spans="1:6" x14ac:dyDescent="0.25">
      <c r="A885" t="s">
        <v>111</v>
      </c>
      <c r="B885" s="1">
        <v>45622</v>
      </c>
      <c r="C885">
        <v>6.15</v>
      </c>
      <c r="D885">
        <v>6.57</v>
      </c>
      <c r="E885">
        <v>6.51</v>
      </c>
      <c r="F885">
        <f t="shared" si="4"/>
        <v>0</v>
      </c>
    </row>
    <row r="886" spans="1:6" x14ac:dyDescent="0.25">
      <c r="A886" t="s">
        <v>111</v>
      </c>
      <c r="B886" s="1">
        <v>45623</v>
      </c>
      <c r="C886">
        <v>6.13</v>
      </c>
      <c r="D886">
        <v>6.55</v>
      </c>
      <c r="E886">
        <v>6.52</v>
      </c>
      <c r="F886">
        <f t="shared" si="4"/>
        <v>0</v>
      </c>
    </row>
    <row r="887" spans="1:6" x14ac:dyDescent="0.25">
      <c r="A887" t="s">
        <v>111</v>
      </c>
      <c r="B887" s="1">
        <v>45624</v>
      </c>
      <c r="C887">
        <v>6.12</v>
      </c>
      <c r="D887">
        <v>6.54</v>
      </c>
      <c r="E887">
        <v>6.53</v>
      </c>
      <c r="F887">
        <f t="shared" si="4"/>
        <v>0</v>
      </c>
    </row>
    <row r="888" spans="1:6" x14ac:dyDescent="0.25">
      <c r="A888" t="s">
        <v>111</v>
      </c>
      <c r="B888" s="1">
        <v>45625</v>
      </c>
      <c r="C888">
        <v>6.11</v>
      </c>
      <c r="D888">
        <v>6.52</v>
      </c>
      <c r="E888">
        <v>6.54</v>
      </c>
      <c r="F888">
        <f t="shared" si="4"/>
        <v>0</v>
      </c>
    </row>
    <row r="889" spans="1:6" x14ac:dyDescent="0.25">
      <c r="A889" t="s">
        <v>111</v>
      </c>
      <c r="B889" s="1">
        <v>45628</v>
      </c>
      <c r="C889">
        <v>6.13</v>
      </c>
      <c r="D889">
        <v>6.51</v>
      </c>
      <c r="E889">
        <v>6.55</v>
      </c>
      <c r="F889">
        <f t="shared" si="4"/>
        <v>0</v>
      </c>
    </row>
    <row r="890" spans="1:6" x14ac:dyDescent="0.25">
      <c r="A890" t="s">
        <v>111</v>
      </c>
      <c r="B890" s="1">
        <v>45629</v>
      </c>
      <c r="C890">
        <v>6.14</v>
      </c>
      <c r="D890">
        <v>6.5</v>
      </c>
      <c r="E890">
        <v>6.56</v>
      </c>
      <c r="F890">
        <f t="shared" si="4"/>
        <v>0</v>
      </c>
    </row>
    <row r="891" spans="1:6" x14ac:dyDescent="0.25">
      <c r="A891" t="s">
        <v>111</v>
      </c>
      <c r="B891" s="1">
        <v>45630</v>
      </c>
      <c r="C891">
        <v>6.14</v>
      </c>
      <c r="D891">
        <v>6.48</v>
      </c>
      <c r="E891">
        <v>6.57</v>
      </c>
      <c r="F891">
        <f t="shared" si="4"/>
        <v>0</v>
      </c>
    </row>
    <row r="892" spans="1:6" x14ac:dyDescent="0.25">
      <c r="A892" t="s">
        <v>111</v>
      </c>
      <c r="B892" s="1">
        <v>45631</v>
      </c>
      <c r="C892">
        <v>6.15</v>
      </c>
      <c r="D892">
        <v>6.47</v>
      </c>
      <c r="E892">
        <v>6.58</v>
      </c>
      <c r="F892">
        <f t="shared" si="4"/>
        <v>0</v>
      </c>
    </row>
    <row r="893" spans="1:6" x14ac:dyDescent="0.25">
      <c r="A893" t="s">
        <v>111</v>
      </c>
      <c r="B893" s="1">
        <v>45632</v>
      </c>
      <c r="C893">
        <v>6.16</v>
      </c>
      <c r="D893">
        <v>6.46</v>
      </c>
      <c r="E893">
        <v>6.59</v>
      </c>
      <c r="F893">
        <f t="shared" si="4"/>
        <v>0</v>
      </c>
    </row>
    <row r="894" spans="1:6" x14ac:dyDescent="0.25">
      <c r="A894" t="s">
        <v>123</v>
      </c>
      <c r="B894" s="1">
        <v>45604</v>
      </c>
      <c r="C894">
        <v>5.64</v>
      </c>
      <c r="D894">
        <v>6.05</v>
      </c>
      <c r="E894">
        <v>6.82</v>
      </c>
      <c r="F894">
        <f t="shared" si="4"/>
        <v>0</v>
      </c>
    </row>
    <row r="895" spans="1:6" x14ac:dyDescent="0.25">
      <c r="A895" t="s">
        <v>123</v>
      </c>
      <c r="B895" s="1">
        <v>45607</v>
      </c>
      <c r="C895">
        <v>5.57</v>
      </c>
      <c r="D895">
        <v>6.02</v>
      </c>
      <c r="E895">
        <v>6.79</v>
      </c>
      <c r="F895">
        <f t="shared" si="4"/>
        <v>0</v>
      </c>
    </row>
    <row r="896" spans="1:6" x14ac:dyDescent="0.25">
      <c r="A896" t="s">
        <v>123</v>
      </c>
      <c r="B896" s="1">
        <v>45608</v>
      </c>
      <c r="C896">
        <v>5.5</v>
      </c>
      <c r="D896">
        <v>5.98</v>
      </c>
      <c r="E896">
        <v>6.76</v>
      </c>
      <c r="F896">
        <f t="shared" si="4"/>
        <v>0</v>
      </c>
    </row>
    <row r="897" spans="1:6" x14ac:dyDescent="0.25">
      <c r="A897" t="s">
        <v>123</v>
      </c>
      <c r="B897" s="1">
        <v>45609</v>
      </c>
      <c r="C897">
        <v>5.43</v>
      </c>
      <c r="D897">
        <v>5.95</v>
      </c>
      <c r="E897">
        <v>6.73</v>
      </c>
      <c r="F897">
        <f t="shared" si="4"/>
        <v>0</v>
      </c>
    </row>
    <row r="898" spans="1:6" x14ac:dyDescent="0.25">
      <c r="A898" t="s">
        <v>123</v>
      </c>
      <c r="B898" s="1">
        <v>45610</v>
      </c>
      <c r="C898">
        <v>5.36</v>
      </c>
      <c r="D898">
        <v>5.91</v>
      </c>
      <c r="E898">
        <v>6.7</v>
      </c>
      <c r="F898">
        <f t="shared" si="4"/>
        <v>0</v>
      </c>
    </row>
    <row r="899" spans="1:6" x14ac:dyDescent="0.25">
      <c r="A899" t="s">
        <v>123</v>
      </c>
      <c r="B899" s="1">
        <v>45611</v>
      </c>
      <c r="C899">
        <v>5.28</v>
      </c>
      <c r="D899">
        <v>5.87</v>
      </c>
      <c r="E899">
        <v>6.68</v>
      </c>
      <c r="F899">
        <f t="shared" si="4"/>
        <v>0</v>
      </c>
    </row>
    <row r="900" spans="1:6" x14ac:dyDescent="0.25">
      <c r="A900" t="s">
        <v>123</v>
      </c>
      <c r="B900" s="1">
        <v>45614</v>
      </c>
      <c r="C900">
        <v>5.21</v>
      </c>
      <c r="D900">
        <v>5.83</v>
      </c>
      <c r="E900">
        <v>6.65</v>
      </c>
      <c r="F900">
        <f t="shared" si="4"/>
        <v>0</v>
      </c>
    </row>
    <row r="901" spans="1:6" x14ac:dyDescent="0.25">
      <c r="A901" t="s">
        <v>123</v>
      </c>
      <c r="B901" s="1">
        <v>45615</v>
      </c>
      <c r="C901">
        <v>5.13</v>
      </c>
      <c r="D901">
        <v>5.79</v>
      </c>
      <c r="E901">
        <v>6.63</v>
      </c>
      <c r="F901">
        <f t="shared" si="4"/>
        <v>0</v>
      </c>
    </row>
    <row r="902" spans="1:6" x14ac:dyDescent="0.25">
      <c r="A902" t="s">
        <v>123</v>
      </c>
      <c r="B902" s="1">
        <v>45616</v>
      </c>
      <c r="C902">
        <v>5.0599999999999996</v>
      </c>
      <c r="D902">
        <v>5.76</v>
      </c>
      <c r="E902">
        <v>6.61</v>
      </c>
      <c r="F902">
        <f t="shared" si="4"/>
        <v>0</v>
      </c>
    </row>
    <row r="903" spans="1:6" x14ac:dyDescent="0.25">
      <c r="A903" t="s">
        <v>123</v>
      </c>
      <c r="B903" s="1">
        <v>45617</v>
      </c>
      <c r="C903">
        <v>5.0199999999999996</v>
      </c>
      <c r="D903">
        <v>5.73</v>
      </c>
      <c r="E903">
        <v>6.59</v>
      </c>
      <c r="F903">
        <f t="shared" si="4"/>
        <v>0</v>
      </c>
    </row>
    <row r="904" spans="1:6" x14ac:dyDescent="0.25">
      <c r="A904" t="s">
        <v>123</v>
      </c>
      <c r="B904" s="1">
        <v>45618</v>
      </c>
      <c r="C904">
        <v>4.99</v>
      </c>
      <c r="D904">
        <v>5.7</v>
      </c>
      <c r="E904">
        <v>6.58</v>
      </c>
      <c r="F904">
        <f t="shared" si="4"/>
        <v>0</v>
      </c>
    </row>
    <row r="905" spans="1:6" x14ac:dyDescent="0.25">
      <c r="A905" t="s">
        <v>123</v>
      </c>
      <c r="B905" s="1">
        <v>45621</v>
      </c>
      <c r="C905">
        <v>4.96</v>
      </c>
      <c r="D905">
        <v>5.68</v>
      </c>
      <c r="E905">
        <v>6.57</v>
      </c>
      <c r="F905">
        <f t="shared" si="4"/>
        <v>0</v>
      </c>
    </row>
    <row r="906" spans="1:6" x14ac:dyDescent="0.25">
      <c r="A906" t="s">
        <v>123</v>
      </c>
      <c r="B906" s="1">
        <v>45622</v>
      </c>
      <c r="C906">
        <v>4.9400000000000004</v>
      </c>
      <c r="D906">
        <v>5.66</v>
      </c>
      <c r="E906">
        <v>6.56</v>
      </c>
      <c r="F906">
        <f t="shared" si="4"/>
        <v>0</v>
      </c>
    </row>
    <row r="907" spans="1:6" x14ac:dyDescent="0.25">
      <c r="A907" t="s">
        <v>123</v>
      </c>
      <c r="B907" s="1">
        <v>45623</v>
      </c>
      <c r="C907">
        <v>4.91</v>
      </c>
      <c r="D907">
        <v>5.63</v>
      </c>
      <c r="E907">
        <v>6.55</v>
      </c>
      <c r="F907">
        <f t="shared" si="4"/>
        <v>0</v>
      </c>
    </row>
    <row r="908" spans="1:6" x14ac:dyDescent="0.25">
      <c r="A908" t="s">
        <v>123</v>
      </c>
      <c r="B908" s="1">
        <v>45624</v>
      </c>
      <c r="C908">
        <v>4.8899999999999997</v>
      </c>
      <c r="D908">
        <v>5.61</v>
      </c>
      <c r="E908">
        <v>6.54</v>
      </c>
      <c r="F908">
        <f t="shared" si="4"/>
        <v>0</v>
      </c>
    </row>
    <row r="909" spans="1:6" x14ac:dyDescent="0.25">
      <c r="A909" t="s">
        <v>123</v>
      </c>
      <c r="B909" s="1">
        <v>45625</v>
      </c>
      <c r="C909">
        <v>4.88</v>
      </c>
      <c r="D909">
        <v>5.58</v>
      </c>
      <c r="E909">
        <v>6.54</v>
      </c>
      <c r="F909">
        <f t="shared" si="4"/>
        <v>0</v>
      </c>
    </row>
    <row r="910" spans="1:6" x14ac:dyDescent="0.25">
      <c r="A910" t="s">
        <v>123</v>
      </c>
      <c r="B910" s="1">
        <v>45628</v>
      </c>
      <c r="C910">
        <v>4.88</v>
      </c>
      <c r="D910">
        <v>5.56</v>
      </c>
      <c r="E910">
        <v>6.53</v>
      </c>
      <c r="F910">
        <f t="shared" si="4"/>
        <v>0</v>
      </c>
    </row>
    <row r="911" spans="1:6" x14ac:dyDescent="0.25">
      <c r="A911" t="s">
        <v>123</v>
      </c>
      <c r="B911" s="1">
        <v>45629</v>
      </c>
      <c r="C911">
        <v>4.8899999999999997</v>
      </c>
      <c r="D911">
        <v>5.54</v>
      </c>
      <c r="E911">
        <v>6.52</v>
      </c>
      <c r="F911">
        <f t="shared" si="4"/>
        <v>0</v>
      </c>
    </row>
    <row r="912" spans="1:6" x14ac:dyDescent="0.25">
      <c r="A912" t="s">
        <v>123</v>
      </c>
      <c r="B912" s="1">
        <v>45630</v>
      </c>
      <c r="C912">
        <v>4.92</v>
      </c>
      <c r="D912">
        <v>5.52</v>
      </c>
      <c r="E912">
        <v>6.51</v>
      </c>
      <c r="F912">
        <f t="shared" si="4"/>
        <v>0</v>
      </c>
    </row>
    <row r="913" spans="1:6" x14ac:dyDescent="0.25">
      <c r="A913" t="s">
        <v>123</v>
      </c>
      <c r="B913" s="1">
        <v>45631</v>
      </c>
      <c r="C913">
        <v>4.9400000000000004</v>
      </c>
      <c r="D913">
        <v>5.5</v>
      </c>
      <c r="E913">
        <v>6.5</v>
      </c>
      <c r="F913">
        <f t="shared" si="4"/>
        <v>0</v>
      </c>
    </row>
    <row r="914" spans="1:6" x14ac:dyDescent="0.25">
      <c r="A914" t="s">
        <v>123</v>
      </c>
      <c r="B914" s="1">
        <v>45632</v>
      </c>
      <c r="C914">
        <v>4.97</v>
      </c>
      <c r="D914">
        <v>5.48</v>
      </c>
      <c r="E914">
        <v>6.49</v>
      </c>
      <c r="F914">
        <f t="shared" si="4"/>
        <v>0</v>
      </c>
    </row>
    <row r="915" spans="1:6" x14ac:dyDescent="0.25">
      <c r="A915" t="s">
        <v>155</v>
      </c>
      <c r="B915" s="1">
        <v>45604</v>
      </c>
      <c r="C915">
        <v>4.3499999999999996</v>
      </c>
      <c r="D915">
        <v>4.32</v>
      </c>
      <c r="E915">
        <v>4.4400000000000004</v>
      </c>
      <c r="F915">
        <f t="shared" si="4"/>
        <v>0</v>
      </c>
    </row>
    <row r="916" spans="1:6" x14ac:dyDescent="0.25">
      <c r="A916" t="s">
        <v>155</v>
      </c>
      <c r="B916" s="1">
        <v>45607</v>
      </c>
      <c r="C916">
        <v>4.3600000000000003</v>
      </c>
      <c r="D916">
        <v>4.33</v>
      </c>
      <c r="E916">
        <v>4.4400000000000004</v>
      </c>
      <c r="F916">
        <f t="shared" si="4"/>
        <v>0</v>
      </c>
    </row>
    <row r="917" spans="1:6" x14ac:dyDescent="0.25">
      <c r="A917" t="s">
        <v>155</v>
      </c>
      <c r="B917" s="1">
        <v>45608</v>
      </c>
      <c r="C917">
        <v>4.3600000000000003</v>
      </c>
      <c r="D917">
        <v>4.33</v>
      </c>
      <c r="E917">
        <v>4.4400000000000004</v>
      </c>
      <c r="F917">
        <f t="shared" si="4"/>
        <v>0</v>
      </c>
    </row>
    <row r="918" spans="1:6" x14ac:dyDescent="0.25">
      <c r="A918" t="s">
        <v>155</v>
      </c>
      <c r="B918" s="1">
        <v>45609</v>
      </c>
      <c r="C918">
        <v>4.3600000000000003</v>
      </c>
      <c r="D918">
        <v>4.33</v>
      </c>
      <c r="E918">
        <v>4.43</v>
      </c>
      <c r="F918">
        <f t="shared" si="4"/>
        <v>0</v>
      </c>
    </row>
    <row r="919" spans="1:6" x14ac:dyDescent="0.25">
      <c r="A919" t="s">
        <v>155</v>
      </c>
      <c r="B919" s="1">
        <v>45610</v>
      </c>
      <c r="C919">
        <v>4.3499999999999996</v>
      </c>
      <c r="D919">
        <v>4.33</v>
      </c>
      <c r="E919">
        <v>4.43</v>
      </c>
      <c r="F919">
        <f t="shared" si="4"/>
        <v>0</v>
      </c>
    </row>
    <row r="920" spans="1:6" x14ac:dyDescent="0.25">
      <c r="A920" t="s">
        <v>155</v>
      </c>
      <c r="B920" s="1">
        <v>45611</v>
      </c>
      <c r="C920">
        <v>4.34</v>
      </c>
      <c r="D920">
        <v>4.33</v>
      </c>
      <c r="E920">
        <v>4.43</v>
      </c>
      <c r="F920">
        <f t="shared" si="4"/>
        <v>0</v>
      </c>
    </row>
    <row r="921" spans="1:6" x14ac:dyDescent="0.25">
      <c r="A921" t="s">
        <v>155</v>
      </c>
      <c r="B921" s="1">
        <v>45614</v>
      </c>
      <c r="C921">
        <v>4.33</v>
      </c>
      <c r="D921">
        <v>4.33</v>
      </c>
      <c r="E921">
        <v>4.42</v>
      </c>
      <c r="F921">
        <f t="shared" si="4"/>
        <v>0</v>
      </c>
    </row>
    <row r="922" spans="1:6" x14ac:dyDescent="0.25">
      <c r="A922" t="s">
        <v>155</v>
      </c>
      <c r="B922" s="1">
        <v>45615</v>
      </c>
      <c r="C922">
        <v>4.32</v>
      </c>
      <c r="D922">
        <v>4.33</v>
      </c>
      <c r="E922">
        <v>4.42</v>
      </c>
      <c r="F922">
        <f t="shared" si="4"/>
        <v>0</v>
      </c>
    </row>
    <row r="923" spans="1:6" x14ac:dyDescent="0.25">
      <c r="A923" t="s">
        <v>155</v>
      </c>
      <c r="B923" s="1">
        <v>45616</v>
      </c>
      <c r="C923">
        <v>4.3099999999999996</v>
      </c>
      <c r="D923">
        <v>4.33</v>
      </c>
      <c r="E923">
        <v>4.42</v>
      </c>
      <c r="F923">
        <f t="shared" si="4"/>
        <v>0</v>
      </c>
    </row>
    <row r="924" spans="1:6" x14ac:dyDescent="0.25">
      <c r="A924" t="s">
        <v>155</v>
      </c>
      <c r="B924" s="1">
        <v>45617</v>
      </c>
      <c r="C924">
        <v>4.3099999999999996</v>
      </c>
      <c r="D924">
        <v>4.32</v>
      </c>
      <c r="E924">
        <v>4.42</v>
      </c>
      <c r="F924">
        <f t="shared" si="4"/>
        <v>0</v>
      </c>
    </row>
    <row r="925" spans="1:6" x14ac:dyDescent="0.25">
      <c r="A925" t="s">
        <v>155</v>
      </c>
      <c r="B925" s="1">
        <v>45618</v>
      </c>
      <c r="C925">
        <v>4.3</v>
      </c>
      <c r="D925">
        <v>4.32</v>
      </c>
      <c r="E925">
        <v>4.42</v>
      </c>
      <c r="F925">
        <f t="shared" si="4"/>
        <v>0</v>
      </c>
    </row>
    <row r="926" spans="1:6" x14ac:dyDescent="0.25">
      <c r="A926" t="s">
        <v>155</v>
      </c>
      <c r="B926" s="1">
        <v>45621</v>
      </c>
      <c r="C926">
        <v>4.29</v>
      </c>
      <c r="D926">
        <v>4.32</v>
      </c>
      <c r="E926">
        <v>4.42</v>
      </c>
      <c r="F926">
        <f t="shared" si="4"/>
        <v>0</v>
      </c>
    </row>
    <row r="927" spans="1:6" x14ac:dyDescent="0.25">
      <c r="A927" t="s">
        <v>155</v>
      </c>
      <c r="B927" s="1">
        <v>45622</v>
      </c>
      <c r="C927">
        <v>4.29</v>
      </c>
      <c r="D927">
        <v>4.32</v>
      </c>
      <c r="E927">
        <v>4.42</v>
      </c>
      <c r="F927">
        <f t="shared" si="4"/>
        <v>0</v>
      </c>
    </row>
    <row r="928" spans="1:6" x14ac:dyDescent="0.25">
      <c r="A928" t="s">
        <v>155</v>
      </c>
      <c r="B928" s="1">
        <v>45623</v>
      </c>
      <c r="C928">
        <v>4.28</v>
      </c>
      <c r="D928">
        <v>4.32</v>
      </c>
      <c r="E928">
        <v>4.42</v>
      </c>
      <c r="F928">
        <f t="shared" ref="F928:F991" si="5">IF(OR(ISBLANK(C928), ISBLANK(D928), ISBLANK(E928)), "", IF(AND(C928&gt;D928, D928&gt;E928), 1, 0))</f>
        <v>0</v>
      </c>
    </row>
    <row r="929" spans="1:6" x14ac:dyDescent="0.25">
      <c r="A929" t="s">
        <v>155</v>
      </c>
      <c r="B929" s="1">
        <v>45624</v>
      </c>
      <c r="C929">
        <v>4.2699999999999996</v>
      </c>
      <c r="D929">
        <v>4.3099999999999996</v>
      </c>
      <c r="E929">
        <v>4.41</v>
      </c>
      <c r="F929">
        <f t="shared" si="5"/>
        <v>0</v>
      </c>
    </row>
    <row r="930" spans="1:6" x14ac:dyDescent="0.25">
      <c r="A930" t="s">
        <v>155</v>
      </c>
      <c r="B930" s="1">
        <v>45625</v>
      </c>
      <c r="C930">
        <v>4.26</v>
      </c>
      <c r="D930">
        <v>4.3099999999999996</v>
      </c>
      <c r="E930">
        <v>4.41</v>
      </c>
      <c r="F930">
        <f t="shared" si="5"/>
        <v>0</v>
      </c>
    </row>
    <row r="931" spans="1:6" x14ac:dyDescent="0.25">
      <c r="A931" t="s">
        <v>155</v>
      </c>
      <c r="B931" s="1">
        <v>45628</v>
      </c>
      <c r="C931">
        <v>4.25</v>
      </c>
      <c r="D931">
        <v>4.3</v>
      </c>
      <c r="E931">
        <v>4.41</v>
      </c>
      <c r="F931">
        <f t="shared" si="5"/>
        <v>0</v>
      </c>
    </row>
    <row r="932" spans="1:6" x14ac:dyDescent="0.25">
      <c r="A932" t="s">
        <v>155</v>
      </c>
      <c r="B932" s="1">
        <v>45629</v>
      </c>
      <c r="C932">
        <v>4.24</v>
      </c>
      <c r="D932">
        <v>4.3</v>
      </c>
      <c r="E932">
        <v>4.41</v>
      </c>
      <c r="F932">
        <f t="shared" si="5"/>
        <v>0</v>
      </c>
    </row>
    <row r="933" spans="1:6" x14ac:dyDescent="0.25">
      <c r="A933" t="s">
        <v>155</v>
      </c>
      <c r="B933" s="1">
        <v>45630</v>
      </c>
      <c r="C933">
        <v>4.22</v>
      </c>
      <c r="D933">
        <v>4.29</v>
      </c>
      <c r="E933">
        <v>4.41</v>
      </c>
      <c r="F933">
        <f t="shared" si="5"/>
        <v>0</v>
      </c>
    </row>
    <row r="934" spans="1:6" x14ac:dyDescent="0.25">
      <c r="A934" t="s">
        <v>155</v>
      </c>
      <c r="B934" s="1">
        <v>45631</v>
      </c>
      <c r="C934">
        <v>4.21</v>
      </c>
      <c r="D934">
        <v>4.29</v>
      </c>
      <c r="E934">
        <v>4.41</v>
      </c>
      <c r="F934">
        <f t="shared" si="5"/>
        <v>0</v>
      </c>
    </row>
    <row r="935" spans="1:6" x14ac:dyDescent="0.25">
      <c r="A935" t="s">
        <v>155</v>
      </c>
      <c r="B935" s="1">
        <v>45632</v>
      </c>
      <c r="C935">
        <v>4.2</v>
      </c>
      <c r="D935">
        <v>4.28</v>
      </c>
      <c r="E935">
        <v>4.4000000000000004</v>
      </c>
      <c r="F935">
        <f t="shared" si="5"/>
        <v>0</v>
      </c>
    </row>
    <row r="936" spans="1:6" x14ac:dyDescent="0.25">
      <c r="A936" t="s">
        <v>48</v>
      </c>
      <c r="B936" s="1">
        <v>45604</v>
      </c>
      <c r="C936">
        <v>134.24</v>
      </c>
      <c r="D936">
        <v>133.56</v>
      </c>
      <c r="E936">
        <v>124.89</v>
      </c>
      <c r="F936">
        <f t="shared" si="5"/>
        <v>1</v>
      </c>
    </row>
    <row r="937" spans="1:6" x14ac:dyDescent="0.25">
      <c r="A937" t="s">
        <v>48</v>
      </c>
      <c r="B937" s="1">
        <v>45607</v>
      </c>
      <c r="C937">
        <v>134.28</v>
      </c>
      <c r="D937">
        <v>133.65</v>
      </c>
      <c r="E937">
        <v>125.15</v>
      </c>
      <c r="F937">
        <f t="shared" si="5"/>
        <v>1</v>
      </c>
    </row>
    <row r="938" spans="1:6" x14ac:dyDescent="0.25">
      <c r="A938" t="s">
        <v>48</v>
      </c>
      <c r="B938" s="1">
        <v>45608</v>
      </c>
      <c r="C938">
        <v>134.27000000000001</v>
      </c>
      <c r="D938">
        <v>133.69</v>
      </c>
      <c r="E938">
        <v>125.42</v>
      </c>
      <c r="F938">
        <f t="shared" si="5"/>
        <v>1</v>
      </c>
    </row>
    <row r="939" spans="1:6" x14ac:dyDescent="0.25">
      <c r="A939" t="s">
        <v>48</v>
      </c>
      <c r="B939" s="1">
        <v>45609</v>
      </c>
      <c r="C939">
        <v>134.34</v>
      </c>
      <c r="D939">
        <v>133.78</v>
      </c>
      <c r="E939">
        <v>125.68</v>
      </c>
      <c r="F939">
        <f t="shared" si="5"/>
        <v>1</v>
      </c>
    </row>
    <row r="940" spans="1:6" x14ac:dyDescent="0.25">
      <c r="A940" t="s">
        <v>48</v>
      </c>
      <c r="B940" s="1">
        <v>45610</v>
      </c>
      <c r="C940">
        <v>134.29</v>
      </c>
      <c r="D940">
        <v>133.88999999999999</v>
      </c>
      <c r="E940">
        <v>125.93</v>
      </c>
      <c r="F940">
        <f t="shared" si="5"/>
        <v>1</v>
      </c>
    </row>
    <row r="941" spans="1:6" x14ac:dyDescent="0.25">
      <c r="A941" t="s">
        <v>48</v>
      </c>
      <c r="B941" s="1">
        <v>45611</v>
      </c>
      <c r="C941">
        <v>134.13999999999999</v>
      </c>
      <c r="D941">
        <v>133.93</v>
      </c>
      <c r="E941">
        <v>126.16</v>
      </c>
      <c r="F941">
        <f t="shared" si="5"/>
        <v>1</v>
      </c>
    </row>
    <row r="942" spans="1:6" x14ac:dyDescent="0.25">
      <c r="A942" t="s">
        <v>48</v>
      </c>
      <c r="B942" s="1">
        <v>45614</v>
      </c>
      <c r="C942">
        <v>134.07</v>
      </c>
      <c r="D942">
        <v>133.97999999999999</v>
      </c>
      <c r="E942">
        <v>126.39</v>
      </c>
      <c r="F942">
        <f t="shared" si="5"/>
        <v>1</v>
      </c>
    </row>
    <row r="943" spans="1:6" x14ac:dyDescent="0.25">
      <c r="A943" t="s">
        <v>48</v>
      </c>
      <c r="B943" s="1">
        <v>45615</v>
      </c>
      <c r="C943">
        <v>133.91</v>
      </c>
      <c r="D943">
        <v>133.97999999999999</v>
      </c>
      <c r="E943">
        <v>126.61</v>
      </c>
      <c r="F943">
        <f t="shared" si="5"/>
        <v>0</v>
      </c>
    </row>
    <row r="944" spans="1:6" x14ac:dyDescent="0.25">
      <c r="A944" t="s">
        <v>48</v>
      </c>
      <c r="B944" s="1">
        <v>45616</v>
      </c>
      <c r="C944">
        <v>133.82</v>
      </c>
      <c r="D944">
        <v>134.01</v>
      </c>
      <c r="E944">
        <v>126.84</v>
      </c>
      <c r="F944">
        <f t="shared" si="5"/>
        <v>0</v>
      </c>
    </row>
    <row r="945" spans="1:6" x14ac:dyDescent="0.25">
      <c r="A945" t="s">
        <v>48</v>
      </c>
      <c r="B945" s="1">
        <v>45617</v>
      </c>
      <c r="C945">
        <v>133.76</v>
      </c>
      <c r="D945">
        <v>134.03</v>
      </c>
      <c r="E945">
        <v>127.08</v>
      </c>
      <c r="F945">
        <f t="shared" si="5"/>
        <v>0</v>
      </c>
    </row>
    <row r="946" spans="1:6" x14ac:dyDescent="0.25">
      <c r="A946" t="s">
        <v>48</v>
      </c>
      <c r="B946" s="1">
        <v>45618</v>
      </c>
      <c r="C946">
        <v>133.75</v>
      </c>
      <c r="D946">
        <v>134.05000000000001</v>
      </c>
      <c r="E946">
        <v>127.35</v>
      </c>
      <c r="F946">
        <f t="shared" si="5"/>
        <v>0</v>
      </c>
    </row>
    <row r="947" spans="1:6" x14ac:dyDescent="0.25">
      <c r="A947" t="s">
        <v>48</v>
      </c>
      <c r="B947" s="1">
        <v>45621</v>
      </c>
      <c r="C947">
        <v>133.69999999999999</v>
      </c>
      <c r="D947">
        <v>134.1</v>
      </c>
      <c r="E947">
        <v>127.6</v>
      </c>
      <c r="F947">
        <f t="shared" si="5"/>
        <v>0</v>
      </c>
    </row>
    <row r="948" spans="1:6" x14ac:dyDescent="0.25">
      <c r="A948" t="s">
        <v>48</v>
      </c>
      <c r="B948" s="1">
        <v>45622</v>
      </c>
      <c r="C948">
        <v>133.69</v>
      </c>
      <c r="D948">
        <v>134.15</v>
      </c>
      <c r="E948">
        <v>127.85</v>
      </c>
      <c r="F948">
        <f t="shared" si="5"/>
        <v>0</v>
      </c>
    </row>
    <row r="949" spans="1:6" x14ac:dyDescent="0.25">
      <c r="A949" t="s">
        <v>48</v>
      </c>
      <c r="B949" s="1">
        <v>45623</v>
      </c>
      <c r="C949">
        <v>133.84</v>
      </c>
      <c r="D949">
        <v>134.22999999999999</v>
      </c>
      <c r="E949">
        <v>128.09</v>
      </c>
      <c r="F949">
        <f t="shared" si="5"/>
        <v>0</v>
      </c>
    </row>
    <row r="950" spans="1:6" x14ac:dyDescent="0.25">
      <c r="A950" t="s">
        <v>48</v>
      </c>
      <c r="B950" s="1">
        <v>45624</v>
      </c>
      <c r="C950">
        <v>134.01</v>
      </c>
      <c r="D950">
        <v>134.32</v>
      </c>
      <c r="E950">
        <v>128.31</v>
      </c>
      <c r="F950">
        <f t="shared" si="5"/>
        <v>0</v>
      </c>
    </row>
    <row r="951" spans="1:6" x14ac:dyDescent="0.25">
      <c r="A951" t="s">
        <v>48</v>
      </c>
      <c r="B951" s="1">
        <v>45625</v>
      </c>
      <c r="C951">
        <v>134.5</v>
      </c>
      <c r="D951">
        <v>134.5</v>
      </c>
      <c r="E951">
        <v>128.56</v>
      </c>
      <c r="F951">
        <f t="shared" si="5"/>
        <v>0</v>
      </c>
    </row>
    <row r="952" spans="1:6" x14ac:dyDescent="0.25">
      <c r="A952" t="s">
        <v>48</v>
      </c>
      <c r="B952" s="1">
        <v>45628</v>
      </c>
      <c r="C952">
        <v>135.01</v>
      </c>
      <c r="D952">
        <v>134.68</v>
      </c>
      <c r="E952">
        <v>128.78</v>
      </c>
      <c r="F952">
        <f t="shared" si="5"/>
        <v>1</v>
      </c>
    </row>
    <row r="953" spans="1:6" x14ac:dyDescent="0.25">
      <c r="A953" t="s">
        <v>48</v>
      </c>
      <c r="B953" s="1">
        <v>45629</v>
      </c>
      <c r="C953">
        <v>135.68</v>
      </c>
      <c r="D953">
        <v>134.91</v>
      </c>
      <c r="E953">
        <v>129.02000000000001</v>
      </c>
      <c r="F953">
        <f t="shared" si="5"/>
        <v>1</v>
      </c>
    </row>
    <row r="954" spans="1:6" x14ac:dyDescent="0.25">
      <c r="A954" t="s">
        <v>48</v>
      </c>
      <c r="B954" s="1">
        <v>45630</v>
      </c>
      <c r="C954">
        <v>136.16999999999999</v>
      </c>
      <c r="D954">
        <v>135.1</v>
      </c>
      <c r="E954">
        <v>129.25</v>
      </c>
      <c r="F954">
        <f t="shared" si="5"/>
        <v>1</v>
      </c>
    </row>
    <row r="955" spans="1:6" x14ac:dyDescent="0.25">
      <c r="A955" t="s">
        <v>48</v>
      </c>
      <c r="B955" s="1">
        <v>45631</v>
      </c>
      <c r="C955">
        <v>136.88999999999999</v>
      </c>
      <c r="D955">
        <v>135.4</v>
      </c>
      <c r="E955">
        <v>129.49</v>
      </c>
      <c r="F955">
        <f t="shared" si="5"/>
        <v>1</v>
      </c>
    </row>
    <row r="956" spans="1:6" x14ac:dyDescent="0.25">
      <c r="A956" t="s">
        <v>48</v>
      </c>
      <c r="B956" s="1">
        <v>45632</v>
      </c>
      <c r="C956">
        <v>137.62</v>
      </c>
      <c r="D956">
        <v>135.72999999999999</v>
      </c>
      <c r="E956">
        <v>129.74</v>
      </c>
      <c r="F956">
        <f t="shared" si="5"/>
        <v>1</v>
      </c>
    </row>
    <row r="957" spans="1:6" x14ac:dyDescent="0.25">
      <c r="A957" t="s">
        <v>58</v>
      </c>
      <c r="B957" s="1">
        <v>45604</v>
      </c>
      <c r="C957">
        <v>173.18</v>
      </c>
      <c r="D957">
        <v>176.73</v>
      </c>
      <c r="E957">
        <v>170.98</v>
      </c>
      <c r="F957">
        <f t="shared" si="5"/>
        <v>0</v>
      </c>
    </row>
    <row r="958" spans="1:6" x14ac:dyDescent="0.25">
      <c r="A958" t="s">
        <v>58</v>
      </c>
      <c r="B958" s="1">
        <v>45607</v>
      </c>
      <c r="C958">
        <v>172.63</v>
      </c>
      <c r="D958">
        <v>176.51</v>
      </c>
      <c r="E958">
        <v>171.12</v>
      </c>
      <c r="F958">
        <f t="shared" si="5"/>
        <v>0</v>
      </c>
    </row>
    <row r="959" spans="1:6" x14ac:dyDescent="0.25">
      <c r="A959" t="s">
        <v>58</v>
      </c>
      <c r="B959" s="1">
        <v>45608</v>
      </c>
      <c r="C959">
        <v>172.13</v>
      </c>
      <c r="D959">
        <v>176.25</v>
      </c>
      <c r="E959">
        <v>171.3</v>
      </c>
      <c r="F959">
        <f t="shared" si="5"/>
        <v>0</v>
      </c>
    </row>
    <row r="960" spans="1:6" x14ac:dyDescent="0.25">
      <c r="A960" t="s">
        <v>58</v>
      </c>
      <c r="B960" s="1">
        <v>45609</v>
      </c>
      <c r="C960">
        <v>171.58</v>
      </c>
      <c r="D960">
        <v>175.95</v>
      </c>
      <c r="E960">
        <v>171.48</v>
      </c>
      <c r="F960">
        <f t="shared" si="5"/>
        <v>0</v>
      </c>
    </row>
    <row r="961" spans="1:6" x14ac:dyDescent="0.25">
      <c r="A961" t="s">
        <v>58</v>
      </c>
      <c r="B961" s="1">
        <v>45610</v>
      </c>
      <c r="C961">
        <v>170.99</v>
      </c>
      <c r="D961">
        <v>175.62</v>
      </c>
      <c r="E961">
        <v>171.65</v>
      </c>
      <c r="F961">
        <f t="shared" si="5"/>
        <v>0</v>
      </c>
    </row>
    <row r="962" spans="1:6" x14ac:dyDescent="0.25">
      <c r="A962" t="s">
        <v>58</v>
      </c>
      <c r="B962" s="1">
        <v>45611</v>
      </c>
      <c r="C962">
        <v>170.42</v>
      </c>
      <c r="D962">
        <v>175.29</v>
      </c>
      <c r="E962">
        <v>171.79</v>
      </c>
      <c r="F962">
        <f t="shared" si="5"/>
        <v>0</v>
      </c>
    </row>
    <row r="963" spans="1:6" x14ac:dyDescent="0.25">
      <c r="A963" t="s">
        <v>58</v>
      </c>
      <c r="B963" s="1">
        <v>45614</v>
      </c>
      <c r="C963">
        <v>169.93</v>
      </c>
      <c r="D963">
        <v>174.97</v>
      </c>
      <c r="E963">
        <v>171.93</v>
      </c>
      <c r="F963">
        <f t="shared" si="5"/>
        <v>0</v>
      </c>
    </row>
    <row r="964" spans="1:6" x14ac:dyDescent="0.25">
      <c r="A964" t="s">
        <v>58</v>
      </c>
      <c r="B964" s="1">
        <v>45615</v>
      </c>
      <c r="C964">
        <v>169.38</v>
      </c>
      <c r="D964">
        <v>174.61</v>
      </c>
      <c r="E964">
        <v>172.09</v>
      </c>
      <c r="F964">
        <f t="shared" si="5"/>
        <v>0</v>
      </c>
    </row>
    <row r="965" spans="1:6" x14ac:dyDescent="0.25">
      <c r="A965" t="s">
        <v>58</v>
      </c>
      <c r="B965" s="1">
        <v>45616</v>
      </c>
      <c r="C965">
        <v>169.02</v>
      </c>
      <c r="D965">
        <v>174.3</v>
      </c>
      <c r="E965">
        <v>172.25</v>
      </c>
      <c r="F965">
        <f t="shared" si="5"/>
        <v>0</v>
      </c>
    </row>
    <row r="966" spans="1:6" x14ac:dyDescent="0.25">
      <c r="A966" t="s">
        <v>58</v>
      </c>
      <c r="B966" s="1">
        <v>45617</v>
      </c>
      <c r="C966">
        <v>168.98</v>
      </c>
      <c r="D966">
        <v>174.12</v>
      </c>
      <c r="E966">
        <v>172.44</v>
      </c>
      <c r="F966">
        <f t="shared" si="5"/>
        <v>0</v>
      </c>
    </row>
    <row r="967" spans="1:6" x14ac:dyDescent="0.25">
      <c r="A967" t="s">
        <v>58</v>
      </c>
      <c r="B967" s="1">
        <v>45618</v>
      </c>
      <c r="C967">
        <v>169.21</v>
      </c>
      <c r="D967">
        <v>174</v>
      </c>
      <c r="E967">
        <v>172.66</v>
      </c>
      <c r="F967">
        <f t="shared" si="5"/>
        <v>0</v>
      </c>
    </row>
    <row r="968" spans="1:6" x14ac:dyDescent="0.25">
      <c r="A968" t="s">
        <v>58</v>
      </c>
      <c r="B968" s="1">
        <v>45621</v>
      </c>
      <c r="C968">
        <v>169.44</v>
      </c>
      <c r="D968">
        <v>173.93</v>
      </c>
      <c r="E968">
        <v>172.85</v>
      </c>
      <c r="F968">
        <f t="shared" si="5"/>
        <v>0</v>
      </c>
    </row>
    <row r="969" spans="1:6" x14ac:dyDescent="0.25">
      <c r="A969" t="s">
        <v>58</v>
      </c>
      <c r="B969" s="1">
        <v>45622</v>
      </c>
      <c r="C969">
        <v>169.5</v>
      </c>
      <c r="D969">
        <v>173.85</v>
      </c>
      <c r="E969">
        <v>173.03</v>
      </c>
      <c r="F969">
        <f t="shared" si="5"/>
        <v>0</v>
      </c>
    </row>
    <row r="970" spans="1:6" x14ac:dyDescent="0.25">
      <c r="A970" t="s">
        <v>58</v>
      </c>
      <c r="B970" s="1">
        <v>45623</v>
      </c>
      <c r="C970">
        <v>169.62</v>
      </c>
      <c r="D970">
        <v>173.73</v>
      </c>
      <c r="E970">
        <v>173.18</v>
      </c>
      <c r="F970">
        <f t="shared" si="5"/>
        <v>0</v>
      </c>
    </row>
    <row r="971" spans="1:6" x14ac:dyDescent="0.25">
      <c r="A971" t="s">
        <v>58</v>
      </c>
      <c r="B971" s="1">
        <v>45624</v>
      </c>
      <c r="C971">
        <v>169.77</v>
      </c>
      <c r="D971">
        <v>173.65</v>
      </c>
      <c r="E971">
        <v>173.34</v>
      </c>
      <c r="F971">
        <f t="shared" si="5"/>
        <v>0</v>
      </c>
    </row>
    <row r="972" spans="1:6" x14ac:dyDescent="0.25">
      <c r="A972" t="s">
        <v>58</v>
      </c>
      <c r="B972" s="1">
        <v>45625</v>
      </c>
      <c r="C972">
        <v>170.21</v>
      </c>
      <c r="D972">
        <v>173.65</v>
      </c>
      <c r="E972">
        <v>173.46</v>
      </c>
      <c r="F972">
        <f t="shared" si="5"/>
        <v>0</v>
      </c>
    </row>
    <row r="973" spans="1:6" x14ac:dyDescent="0.25">
      <c r="A973" t="s">
        <v>58</v>
      </c>
      <c r="B973" s="1">
        <v>45628</v>
      </c>
      <c r="C973">
        <v>170.65</v>
      </c>
      <c r="D973">
        <v>173.66</v>
      </c>
      <c r="E973">
        <v>173.57</v>
      </c>
      <c r="F973">
        <f t="shared" si="5"/>
        <v>0</v>
      </c>
    </row>
    <row r="974" spans="1:6" x14ac:dyDescent="0.25">
      <c r="A974" t="s">
        <v>58</v>
      </c>
      <c r="B974" s="1">
        <v>45629</v>
      </c>
      <c r="C974">
        <v>171.09</v>
      </c>
      <c r="D974">
        <v>173.68</v>
      </c>
      <c r="E974">
        <v>173.67</v>
      </c>
      <c r="F974">
        <f t="shared" si="5"/>
        <v>0</v>
      </c>
    </row>
    <row r="975" spans="1:6" x14ac:dyDescent="0.25">
      <c r="A975" t="s">
        <v>58</v>
      </c>
      <c r="B975" s="1">
        <v>45630</v>
      </c>
      <c r="C975">
        <v>171.41</v>
      </c>
      <c r="D975">
        <v>173.69</v>
      </c>
      <c r="E975">
        <v>173.78</v>
      </c>
      <c r="F975">
        <f t="shared" si="5"/>
        <v>0</v>
      </c>
    </row>
    <row r="976" spans="1:6" x14ac:dyDescent="0.25">
      <c r="A976" t="s">
        <v>58</v>
      </c>
      <c r="B976" s="1">
        <v>45631</v>
      </c>
      <c r="C976">
        <v>171.96</v>
      </c>
      <c r="D976">
        <v>173.73</v>
      </c>
      <c r="E976">
        <v>173.9</v>
      </c>
      <c r="F976">
        <f t="shared" si="5"/>
        <v>0</v>
      </c>
    </row>
    <row r="977" spans="1:6" x14ac:dyDescent="0.25">
      <c r="A977" t="s">
        <v>58</v>
      </c>
      <c r="B977" s="1">
        <v>45632</v>
      </c>
      <c r="C977">
        <v>172.54</v>
      </c>
      <c r="D977">
        <v>173.8</v>
      </c>
      <c r="E977">
        <v>174.02</v>
      </c>
      <c r="F977">
        <f t="shared" si="5"/>
        <v>0</v>
      </c>
    </row>
    <row r="978" spans="1:6" x14ac:dyDescent="0.25">
      <c r="A978" t="s">
        <v>52</v>
      </c>
      <c r="B978" s="1">
        <v>45604</v>
      </c>
      <c r="C978">
        <v>42.46</v>
      </c>
      <c r="D978">
        <v>43.58</v>
      </c>
      <c r="E978">
        <v>42.71</v>
      </c>
      <c r="F978">
        <f t="shared" si="5"/>
        <v>0</v>
      </c>
    </row>
    <row r="979" spans="1:6" x14ac:dyDescent="0.25">
      <c r="A979" t="s">
        <v>52</v>
      </c>
      <c r="B979" s="1">
        <v>45607</v>
      </c>
      <c r="C979">
        <v>42.4</v>
      </c>
      <c r="D979">
        <v>43.59</v>
      </c>
      <c r="E979">
        <v>42.72</v>
      </c>
      <c r="F979">
        <f t="shared" si="5"/>
        <v>0</v>
      </c>
    </row>
    <row r="980" spans="1:6" x14ac:dyDescent="0.25">
      <c r="A980" t="s">
        <v>52</v>
      </c>
      <c r="B980" s="1">
        <v>45608</v>
      </c>
      <c r="C980">
        <v>42.34</v>
      </c>
      <c r="D980">
        <v>43.57</v>
      </c>
      <c r="E980">
        <v>42.74</v>
      </c>
      <c r="F980">
        <f t="shared" si="5"/>
        <v>0</v>
      </c>
    </row>
    <row r="981" spans="1:6" x14ac:dyDescent="0.25">
      <c r="A981" t="s">
        <v>52</v>
      </c>
      <c r="B981" s="1">
        <v>45609</v>
      </c>
      <c r="C981">
        <v>42.3</v>
      </c>
      <c r="D981">
        <v>43.54</v>
      </c>
      <c r="E981">
        <v>42.74</v>
      </c>
      <c r="F981">
        <f t="shared" si="5"/>
        <v>0</v>
      </c>
    </row>
    <row r="982" spans="1:6" x14ac:dyDescent="0.25">
      <c r="A982" t="s">
        <v>52</v>
      </c>
      <c r="B982" s="1">
        <v>45610</v>
      </c>
      <c r="C982">
        <v>42.18</v>
      </c>
      <c r="D982">
        <v>43.51</v>
      </c>
      <c r="E982">
        <v>42.74</v>
      </c>
      <c r="F982">
        <f t="shared" si="5"/>
        <v>0</v>
      </c>
    </row>
    <row r="983" spans="1:6" x14ac:dyDescent="0.25">
      <c r="A983" t="s">
        <v>52</v>
      </c>
      <c r="B983" s="1">
        <v>45611</v>
      </c>
      <c r="C983">
        <v>42.02</v>
      </c>
      <c r="D983">
        <v>43.45</v>
      </c>
      <c r="E983">
        <v>42.72</v>
      </c>
      <c r="F983">
        <f t="shared" si="5"/>
        <v>0</v>
      </c>
    </row>
    <row r="984" spans="1:6" x14ac:dyDescent="0.25">
      <c r="A984" t="s">
        <v>52</v>
      </c>
      <c r="B984" s="1">
        <v>45614</v>
      </c>
      <c r="C984">
        <v>41.96</v>
      </c>
      <c r="D984">
        <v>43.41</v>
      </c>
      <c r="E984">
        <v>42.71</v>
      </c>
      <c r="F984">
        <f t="shared" si="5"/>
        <v>0</v>
      </c>
    </row>
    <row r="985" spans="1:6" x14ac:dyDescent="0.25">
      <c r="A985" t="s">
        <v>52</v>
      </c>
      <c r="B985" s="1">
        <v>45615</v>
      </c>
      <c r="C985">
        <v>41.91</v>
      </c>
      <c r="D985">
        <v>43.38</v>
      </c>
      <c r="E985">
        <v>42.71</v>
      </c>
      <c r="F985">
        <f t="shared" si="5"/>
        <v>0</v>
      </c>
    </row>
    <row r="986" spans="1:6" x14ac:dyDescent="0.25">
      <c r="A986" t="s">
        <v>52</v>
      </c>
      <c r="B986" s="1">
        <v>45616</v>
      </c>
      <c r="C986">
        <v>41.88</v>
      </c>
      <c r="D986">
        <v>43.35</v>
      </c>
      <c r="E986">
        <v>42.71</v>
      </c>
      <c r="F986">
        <f t="shared" si="5"/>
        <v>0</v>
      </c>
    </row>
    <row r="987" spans="1:6" x14ac:dyDescent="0.25">
      <c r="A987" t="s">
        <v>52</v>
      </c>
      <c r="B987" s="1">
        <v>45617</v>
      </c>
      <c r="C987">
        <v>41.95</v>
      </c>
      <c r="D987">
        <v>43.32</v>
      </c>
      <c r="E987">
        <v>42.74</v>
      </c>
      <c r="F987">
        <f t="shared" si="5"/>
        <v>0</v>
      </c>
    </row>
    <row r="988" spans="1:6" x14ac:dyDescent="0.25">
      <c r="A988" t="s">
        <v>52</v>
      </c>
      <c r="B988" s="1">
        <v>45618</v>
      </c>
      <c r="C988">
        <v>41.97</v>
      </c>
      <c r="D988">
        <v>43.27</v>
      </c>
      <c r="E988">
        <v>42.78</v>
      </c>
      <c r="F988">
        <f t="shared" si="5"/>
        <v>0</v>
      </c>
    </row>
    <row r="989" spans="1:6" x14ac:dyDescent="0.25">
      <c r="A989" t="s">
        <v>52</v>
      </c>
      <c r="B989" s="1">
        <v>45621</v>
      </c>
      <c r="C989">
        <v>41.97</v>
      </c>
      <c r="D989">
        <v>43.24</v>
      </c>
      <c r="E989">
        <v>42.81</v>
      </c>
      <c r="F989">
        <f t="shared" si="5"/>
        <v>0</v>
      </c>
    </row>
    <row r="990" spans="1:6" x14ac:dyDescent="0.25">
      <c r="A990" t="s">
        <v>52</v>
      </c>
      <c r="B990" s="1">
        <v>45622</v>
      </c>
      <c r="C990">
        <v>41.99</v>
      </c>
      <c r="D990">
        <v>43.19</v>
      </c>
      <c r="E990">
        <v>42.84</v>
      </c>
      <c r="F990">
        <f t="shared" si="5"/>
        <v>0</v>
      </c>
    </row>
    <row r="991" spans="1:6" x14ac:dyDescent="0.25">
      <c r="A991" t="s">
        <v>52</v>
      </c>
      <c r="B991" s="1">
        <v>45623</v>
      </c>
      <c r="C991">
        <v>42.01</v>
      </c>
      <c r="D991">
        <v>43.13</v>
      </c>
      <c r="E991">
        <v>42.86</v>
      </c>
      <c r="F991">
        <f t="shared" si="5"/>
        <v>0</v>
      </c>
    </row>
    <row r="992" spans="1:6" x14ac:dyDescent="0.25">
      <c r="A992" t="s">
        <v>52</v>
      </c>
      <c r="B992" s="1">
        <v>45624</v>
      </c>
      <c r="C992">
        <v>42</v>
      </c>
      <c r="D992">
        <v>43.07</v>
      </c>
      <c r="E992">
        <v>42.87</v>
      </c>
      <c r="F992">
        <f t="shared" ref="F992:F1055" si="6">IF(OR(ISBLANK(C992), ISBLANK(D992), ISBLANK(E992)), "", IF(AND(C992&gt;D992, D992&gt;E992), 1, 0))</f>
        <v>0</v>
      </c>
    </row>
    <row r="993" spans="1:6" x14ac:dyDescent="0.25">
      <c r="A993" t="s">
        <v>52</v>
      </c>
      <c r="B993" s="1">
        <v>45625</v>
      </c>
      <c r="C993">
        <v>42.04</v>
      </c>
      <c r="D993">
        <v>43.01</v>
      </c>
      <c r="E993">
        <v>42.9</v>
      </c>
      <c r="F993">
        <f t="shared" si="6"/>
        <v>0</v>
      </c>
    </row>
    <row r="994" spans="1:6" x14ac:dyDescent="0.25">
      <c r="A994" t="s">
        <v>52</v>
      </c>
      <c r="B994" s="1">
        <v>45628</v>
      </c>
      <c r="C994">
        <v>41.99</v>
      </c>
      <c r="D994">
        <v>42.96</v>
      </c>
      <c r="E994">
        <v>42.92</v>
      </c>
      <c r="F994">
        <f t="shared" si="6"/>
        <v>0</v>
      </c>
    </row>
    <row r="995" spans="1:6" x14ac:dyDescent="0.25">
      <c r="A995" t="s">
        <v>52</v>
      </c>
      <c r="B995" s="1">
        <v>45629</v>
      </c>
      <c r="C995">
        <v>41.95</v>
      </c>
      <c r="D995">
        <v>42.9</v>
      </c>
      <c r="E995">
        <v>42.94</v>
      </c>
      <c r="F995">
        <f t="shared" si="6"/>
        <v>0</v>
      </c>
    </row>
    <row r="996" spans="1:6" x14ac:dyDescent="0.25">
      <c r="A996" t="s">
        <v>52</v>
      </c>
      <c r="B996" s="1">
        <v>45630</v>
      </c>
      <c r="C996">
        <v>41.84</v>
      </c>
      <c r="D996">
        <v>42.8</v>
      </c>
      <c r="E996">
        <v>42.94</v>
      </c>
      <c r="F996">
        <f t="shared" si="6"/>
        <v>0</v>
      </c>
    </row>
    <row r="997" spans="1:6" x14ac:dyDescent="0.25">
      <c r="A997" t="s">
        <v>52</v>
      </c>
      <c r="B997" s="1">
        <v>45631</v>
      </c>
      <c r="C997">
        <v>41.9</v>
      </c>
      <c r="D997">
        <v>42.77</v>
      </c>
      <c r="E997">
        <v>42.95</v>
      </c>
      <c r="F997">
        <f t="shared" si="6"/>
        <v>0</v>
      </c>
    </row>
    <row r="998" spans="1:6" x14ac:dyDescent="0.25">
      <c r="A998" t="s">
        <v>52</v>
      </c>
      <c r="B998" s="1">
        <v>45632</v>
      </c>
      <c r="C998">
        <v>41.94</v>
      </c>
      <c r="D998">
        <v>42.73</v>
      </c>
      <c r="E998">
        <v>42.96</v>
      </c>
      <c r="F998">
        <f t="shared" si="6"/>
        <v>0</v>
      </c>
    </row>
    <row r="999" spans="1:6" x14ac:dyDescent="0.25">
      <c r="A999" t="s">
        <v>107</v>
      </c>
      <c r="B999" s="1">
        <v>45604</v>
      </c>
      <c r="C999">
        <v>70.95</v>
      </c>
      <c r="D999">
        <v>72.84</v>
      </c>
      <c r="E999">
        <v>71.95</v>
      </c>
      <c r="F999">
        <f t="shared" si="6"/>
        <v>0</v>
      </c>
    </row>
    <row r="1000" spans="1:6" x14ac:dyDescent="0.25">
      <c r="A1000" t="s">
        <v>107</v>
      </c>
      <c r="B1000" s="1">
        <v>45607</v>
      </c>
      <c r="C1000">
        <v>70.81</v>
      </c>
      <c r="D1000">
        <v>72.72</v>
      </c>
      <c r="E1000">
        <v>71.930000000000007</v>
      </c>
      <c r="F1000">
        <f t="shared" si="6"/>
        <v>0</v>
      </c>
    </row>
    <row r="1001" spans="1:6" x14ac:dyDescent="0.25">
      <c r="A1001" t="s">
        <v>107</v>
      </c>
      <c r="B1001" s="1">
        <v>45608</v>
      </c>
      <c r="C1001">
        <v>70.67</v>
      </c>
      <c r="D1001">
        <v>72.599999999999994</v>
      </c>
      <c r="E1001">
        <v>71.91</v>
      </c>
      <c r="F1001">
        <f t="shared" si="6"/>
        <v>0</v>
      </c>
    </row>
    <row r="1002" spans="1:6" x14ac:dyDescent="0.25">
      <c r="A1002" t="s">
        <v>107</v>
      </c>
      <c r="B1002" s="1">
        <v>45609</v>
      </c>
      <c r="C1002">
        <v>70.540000000000006</v>
      </c>
      <c r="D1002">
        <v>72.47</v>
      </c>
      <c r="E1002">
        <v>71.89</v>
      </c>
      <c r="F1002">
        <f t="shared" si="6"/>
        <v>0</v>
      </c>
    </row>
    <row r="1003" spans="1:6" x14ac:dyDescent="0.25">
      <c r="A1003" t="s">
        <v>107</v>
      </c>
      <c r="B1003" s="1">
        <v>45610</v>
      </c>
      <c r="C1003">
        <v>70.42</v>
      </c>
      <c r="D1003">
        <v>72.33</v>
      </c>
      <c r="E1003">
        <v>71.87</v>
      </c>
      <c r="F1003">
        <f t="shared" si="6"/>
        <v>0</v>
      </c>
    </row>
    <row r="1004" spans="1:6" x14ac:dyDescent="0.25">
      <c r="A1004" t="s">
        <v>107</v>
      </c>
      <c r="B1004" s="1">
        <v>45611</v>
      </c>
      <c r="C1004">
        <v>70.260000000000005</v>
      </c>
      <c r="D1004">
        <v>72.17</v>
      </c>
      <c r="E1004">
        <v>71.849999999999994</v>
      </c>
      <c r="F1004">
        <f t="shared" si="6"/>
        <v>0</v>
      </c>
    </row>
    <row r="1005" spans="1:6" x14ac:dyDescent="0.25">
      <c r="A1005" t="s">
        <v>107</v>
      </c>
      <c r="B1005" s="1">
        <v>45614</v>
      </c>
      <c r="C1005">
        <v>70.13</v>
      </c>
      <c r="D1005">
        <v>72.010000000000005</v>
      </c>
      <c r="E1005">
        <v>71.83</v>
      </c>
      <c r="F1005">
        <f t="shared" si="6"/>
        <v>0</v>
      </c>
    </row>
    <row r="1006" spans="1:6" x14ac:dyDescent="0.25">
      <c r="A1006" t="s">
        <v>107</v>
      </c>
      <c r="B1006" s="1">
        <v>45615</v>
      </c>
      <c r="C1006">
        <v>69.959999999999994</v>
      </c>
      <c r="D1006">
        <v>71.84</v>
      </c>
      <c r="E1006">
        <v>71.819999999999993</v>
      </c>
      <c r="F1006">
        <f t="shared" si="6"/>
        <v>0</v>
      </c>
    </row>
    <row r="1007" spans="1:6" x14ac:dyDescent="0.25">
      <c r="A1007" t="s">
        <v>107</v>
      </c>
      <c r="B1007" s="1">
        <v>45616</v>
      </c>
      <c r="C1007">
        <v>69.790000000000006</v>
      </c>
      <c r="D1007">
        <v>71.67</v>
      </c>
      <c r="E1007">
        <v>71.81</v>
      </c>
      <c r="F1007">
        <f t="shared" si="6"/>
        <v>0</v>
      </c>
    </row>
    <row r="1008" spans="1:6" x14ac:dyDescent="0.25">
      <c r="A1008" t="s">
        <v>107</v>
      </c>
      <c r="B1008" s="1">
        <v>45617</v>
      </c>
      <c r="C1008">
        <v>69.650000000000006</v>
      </c>
      <c r="D1008">
        <v>71.510000000000005</v>
      </c>
      <c r="E1008">
        <v>71.81</v>
      </c>
      <c r="F1008">
        <f t="shared" si="6"/>
        <v>0</v>
      </c>
    </row>
    <row r="1009" spans="1:6" x14ac:dyDescent="0.25">
      <c r="A1009" t="s">
        <v>107</v>
      </c>
      <c r="B1009" s="1">
        <v>45618</v>
      </c>
      <c r="C1009">
        <v>69.569999999999993</v>
      </c>
      <c r="D1009">
        <v>71.41</v>
      </c>
      <c r="E1009">
        <v>71.81</v>
      </c>
      <c r="F1009">
        <f t="shared" si="6"/>
        <v>0</v>
      </c>
    </row>
    <row r="1010" spans="1:6" x14ac:dyDescent="0.25">
      <c r="A1010" t="s">
        <v>107</v>
      </c>
      <c r="B1010" s="1">
        <v>45621</v>
      </c>
      <c r="C1010">
        <v>69.5</v>
      </c>
      <c r="D1010">
        <v>71.34</v>
      </c>
      <c r="E1010">
        <v>71.819999999999993</v>
      </c>
      <c r="F1010">
        <f t="shared" si="6"/>
        <v>0</v>
      </c>
    </row>
    <row r="1011" spans="1:6" x14ac:dyDescent="0.25">
      <c r="A1011" t="s">
        <v>107</v>
      </c>
      <c r="B1011" s="1">
        <v>45622</v>
      </c>
      <c r="C1011">
        <v>69.44</v>
      </c>
      <c r="D1011">
        <v>71.28</v>
      </c>
      <c r="E1011">
        <v>71.83</v>
      </c>
      <c r="F1011">
        <f t="shared" si="6"/>
        <v>0</v>
      </c>
    </row>
    <row r="1012" spans="1:6" x14ac:dyDescent="0.25">
      <c r="A1012" t="s">
        <v>107</v>
      </c>
      <c r="B1012" s="1">
        <v>45623</v>
      </c>
      <c r="C1012">
        <v>69.38</v>
      </c>
      <c r="D1012">
        <v>71.2</v>
      </c>
      <c r="E1012">
        <v>71.84</v>
      </c>
      <c r="F1012">
        <f t="shared" si="6"/>
        <v>0</v>
      </c>
    </row>
    <row r="1013" spans="1:6" x14ac:dyDescent="0.25">
      <c r="A1013" t="s">
        <v>107</v>
      </c>
      <c r="B1013" s="1">
        <v>45624</v>
      </c>
      <c r="C1013">
        <v>69.319999999999993</v>
      </c>
      <c r="D1013">
        <v>71.12</v>
      </c>
      <c r="E1013">
        <v>71.86</v>
      </c>
      <c r="F1013">
        <f t="shared" si="6"/>
        <v>0</v>
      </c>
    </row>
    <row r="1014" spans="1:6" x14ac:dyDescent="0.25">
      <c r="A1014" t="s">
        <v>107</v>
      </c>
      <c r="B1014" s="1">
        <v>45625</v>
      </c>
      <c r="C1014">
        <v>69.290000000000006</v>
      </c>
      <c r="D1014">
        <v>71.05</v>
      </c>
      <c r="E1014">
        <v>71.87</v>
      </c>
      <c r="F1014">
        <f t="shared" si="6"/>
        <v>0</v>
      </c>
    </row>
    <row r="1015" spans="1:6" x14ac:dyDescent="0.25">
      <c r="A1015" t="s">
        <v>107</v>
      </c>
      <c r="B1015" s="1">
        <v>45628</v>
      </c>
      <c r="C1015">
        <v>69.25</v>
      </c>
      <c r="D1015">
        <v>70.98</v>
      </c>
      <c r="E1015">
        <v>71.89</v>
      </c>
      <c r="F1015">
        <f t="shared" si="6"/>
        <v>0</v>
      </c>
    </row>
    <row r="1016" spans="1:6" x14ac:dyDescent="0.25">
      <c r="A1016" t="s">
        <v>107</v>
      </c>
      <c r="B1016" s="1">
        <v>45629</v>
      </c>
      <c r="C1016">
        <v>69.209999999999994</v>
      </c>
      <c r="D1016">
        <v>70.88</v>
      </c>
      <c r="E1016">
        <v>71.89</v>
      </c>
      <c r="F1016">
        <f t="shared" si="6"/>
        <v>0</v>
      </c>
    </row>
    <row r="1017" spans="1:6" x14ac:dyDescent="0.25">
      <c r="A1017" t="s">
        <v>107</v>
      </c>
      <c r="B1017" s="1">
        <v>45630</v>
      </c>
      <c r="C1017">
        <v>69.13</v>
      </c>
      <c r="D1017">
        <v>70.77</v>
      </c>
      <c r="E1017">
        <v>71.900000000000006</v>
      </c>
      <c r="F1017">
        <f t="shared" si="6"/>
        <v>0</v>
      </c>
    </row>
    <row r="1018" spans="1:6" x14ac:dyDescent="0.25">
      <c r="A1018" t="s">
        <v>107</v>
      </c>
      <c r="B1018" s="1">
        <v>45631</v>
      </c>
      <c r="C1018">
        <v>69.069999999999993</v>
      </c>
      <c r="D1018">
        <v>70.67</v>
      </c>
      <c r="E1018">
        <v>71.89</v>
      </c>
      <c r="F1018">
        <f t="shared" si="6"/>
        <v>0</v>
      </c>
    </row>
    <row r="1019" spans="1:6" x14ac:dyDescent="0.25">
      <c r="A1019" t="s">
        <v>107</v>
      </c>
      <c r="B1019" s="1">
        <v>45632</v>
      </c>
      <c r="C1019">
        <v>69.03</v>
      </c>
      <c r="D1019">
        <v>70.58</v>
      </c>
      <c r="E1019">
        <v>71.89</v>
      </c>
      <c r="F1019">
        <f t="shared" si="6"/>
        <v>0</v>
      </c>
    </row>
    <row r="1020" spans="1:6" x14ac:dyDescent="0.25">
      <c r="A1020" t="s">
        <v>176</v>
      </c>
      <c r="B1020" s="1">
        <v>45604</v>
      </c>
      <c r="C1020">
        <v>11.4</v>
      </c>
      <c r="D1020">
        <v>11.55</v>
      </c>
      <c r="E1020">
        <v>12.66</v>
      </c>
      <c r="F1020">
        <f t="shared" si="6"/>
        <v>0</v>
      </c>
    </row>
    <row r="1021" spans="1:6" x14ac:dyDescent="0.25">
      <c r="A1021" t="s">
        <v>176</v>
      </c>
      <c r="B1021" s="1">
        <v>45607</v>
      </c>
      <c r="C1021">
        <v>11.33</v>
      </c>
      <c r="D1021">
        <v>11.51</v>
      </c>
      <c r="E1021">
        <v>12.65</v>
      </c>
      <c r="F1021">
        <f t="shared" si="6"/>
        <v>0</v>
      </c>
    </row>
    <row r="1022" spans="1:6" x14ac:dyDescent="0.25">
      <c r="A1022" t="s">
        <v>176</v>
      </c>
      <c r="B1022" s="1">
        <v>45608</v>
      </c>
      <c r="C1022">
        <v>11.27</v>
      </c>
      <c r="D1022">
        <v>11.48</v>
      </c>
      <c r="E1022">
        <v>12.63</v>
      </c>
      <c r="F1022">
        <f t="shared" si="6"/>
        <v>0</v>
      </c>
    </row>
    <row r="1023" spans="1:6" x14ac:dyDescent="0.25">
      <c r="A1023" t="s">
        <v>176</v>
      </c>
      <c r="B1023" s="1">
        <v>45609</v>
      </c>
      <c r="C1023">
        <v>11.22</v>
      </c>
      <c r="D1023">
        <v>11.46</v>
      </c>
      <c r="E1023">
        <v>12.62</v>
      </c>
      <c r="F1023">
        <f t="shared" si="6"/>
        <v>0</v>
      </c>
    </row>
    <row r="1024" spans="1:6" x14ac:dyDescent="0.25">
      <c r="A1024" t="s">
        <v>176</v>
      </c>
      <c r="B1024" s="1">
        <v>45610</v>
      </c>
      <c r="C1024">
        <v>11.16</v>
      </c>
      <c r="D1024">
        <v>11.44</v>
      </c>
      <c r="E1024">
        <v>12.6</v>
      </c>
      <c r="F1024">
        <f t="shared" si="6"/>
        <v>0</v>
      </c>
    </row>
    <row r="1025" spans="1:6" x14ac:dyDescent="0.25">
      <c r="A1025" t="s">
        <v>176</v>
      </c>
      <c r="B1025" s="1">
        <v>45611</v>
      </c>
      <c r="C1025">
        <v>11.11</v>
      </c>
      <c r="D1025">
        <v>11.43</v>
      </c>
      <c r="E1025">
        <v>12.59</v>
      </c>
      <c r="F1025">
        <f t="shared" si="6"/>
        <v>0</v>
      </c>
    </row>
    <row r="1026" spans="1:6" x14ac:dyDescent="0.25">
      <c r="A1026" t="s">
        <v>176</v>
      </c>
      <c r="B1026" s="1">
        <v>45614</v>
      </c>
      <c r="C1026">
        <v>11.07</v>
      </c>
      <c r="D1026">
        <v>11.41</v>
      </c>
      <c r="E1026">
        <v>12.57</v>
      </c>
      <c r="F1026">
        <f t="shared" si="6"/>
        <v>0</v>
      </c>
    </row>
    <row r="1027" spans="1:6" x14ac:dyDescent="0.25">
      <c r="A1027" t="s">
        <v>176</v>
      </c>
      <c r="B1027" s="1">
        <v>45615</v>
      </c>
      <c r="C1027">
        <v>11.03</v>
      </c>
      <c r="D1027">
        <v>11.39</v>
      </c>
      <c r="E1027">
        <v>12.56</v>
      </c>
      <c r="F1027">
        <f t="shared" si="6"/>
        <v>0</v>
      </c>
    </row>
    <row r="1028" spans="1:6" x14ac:dyDescent="0.25">
      <c r="A1028" t="s">
        <v>176</v>
      </c>
      <c r="B1028" s="1">
        <v>45616</v>
      </c>
      <c r="C1028">
        <v>10.99</v>
      </c>
      <c r="D1028">
        <v>11.38</v>
      </c>
      <c r="E1028">
        <v>12.55</v>
      </c>
      <c r="F1028">
        <f t="shared" si="6"/>
        <v>0</v>
      </c>
    </row>
    <row r="1029" spans="1:6" x14ac:dyDescent="0.25">
      <c r="A1029" t="s">
        <v>176</v>
      </c>
      <c r="B1029" s="1">
        <v>45617</v>
      </c>
      <c r="C1029">
        <v>10.95</v>
      </c>
      <c r="D1029">
        <v>11.36</v>
      </c>
      <c r="E1029">
        <v>12.54</v>
      </c>
      <c r="F1029">
        <f t="shared" si="6"/>
        <v>0</v>
      </c>
    </row>
    <row r="1030" spans="1:6" x14ac:dyDescent="0.25">
      <c r="A1030" t="s">
        <v>176</v>
      </c>
      <c r="B1030" s="1">
        <v>45618</v>
      </c>
      <c r="C1030">
        <v>10.91</v>
      </c>
      <c r="D1030">
        <v>11.35</v>
      </c>
      <c r="E1030">
        <v>12.53</v>
      </c>
      <c r="F1030">
        <f t="shared" si="6"/>
        <v>0</v>
      </c>
    </row>
    <row r="1031" spans="1:6" x14ac:dyDescent="0.25">
      <c r="A1031" t="s">
        <v>176</v>
      </c>
      <c r="B1031" s="1">
        <v>45621</v>
      </c>
      <c r="C1031">
        <v>10.88</v>
      </c>
      <c r="D1031">
        <v>11.34</v>
      </c>
      <c r="E1031">
        <v>12.53</v>
      </c>
      <c r="F1031">
        <f t="shared" si="6"/>
        <v>0</v>
      </c>
    </row>
    <row r="1032" spans="1:6" x14ac:dyDescent="0.25">
      <c r="A1032" t="s">
        <v>176</v>
      </c>
      <c r="B1032" s="1">
        <v>45622</v>
      </c>
      <c r="C1032">
        <v>10.86</v>
      </c>
      <c r="D1032">
        <v>11.33</v>
      </c>
      <c r="E1032">
        <v>12.53</v>
      </c>
      <c r="F1032">
        <f t="shared" si="6"/>
        <v>0</v>
      </c>
    </row>
    <row r="1033" spans="1:6" x14ac:dyDescent="0.25">
      <c r="A1033" t="s">
        <v>120</v>
      </c>
      <c r="B1033" s="1">
        <v>45604</v>
      </c>
      <c r="C1033">
        <v>20.38</v>
      </c>
      <c r="D1033">
        <v>20.78</v>
      </c>
      <c r="E1033">
        <v>21.82</v>
      </c>
      <c r="F1033">
        <f t="shared" si="6"/>
        <v>0</v>
      </c>
    </row>
    <row r="1034" spans="1:6" x14ac:dyDescent="0.25">
      <c r="A1034" t="s">
        <v>120</v>
      </c>
      <c r="B1034" s="1">
        <v>45607</v>
      </c>
      <c r="C1034">
        <v>20.329999999999998</v>
      </c>
      <c r="D1034">
        <v>20.75</v>
      </c>
      <c r="E1034">
        <v>21.8</v>
      </c>
      <c r="F1034">
        <f t="shared" si="6"/>
        <v>0</v>
      </c>
    </row>
    <row r="1035" spans="1:6" x14ac:dyDescent="0.25">
      <c r="A1035" t="s">
        <v>120</v>
      </c>
      <c r="B1035" s="1">
        <v>45608</v>
      </c>
      <c r="C1035">
        <v>20.28</v>
      </c>
      <c r="D1035">
        <v>20.71</v>
      </c>
      <c r="E1035">
        <v>21.77</v>
      </c>
      <c r="F1035">
        <f t="shared" si="6"/>
        <v>0</v>
      </c>
    </row>
    <row r="1036" spans="1:6" x14ac:dyDescent="0.25">
      <c r="A1036" t="s">
        <v>120</v>
      </c>
      <c r="B1036" s="1">
        <v>45609</v>
      </c>
      <c r="C1036">
        <v>20.22</v>
      </c>
      <c r="D1036">
        <v>20.67</v>
      </c>
      <c r="E1036">
        <v>21.74</v>
      </c>
      <c r="F1036">
        <f t="shared" si="6"/>
        <v>0</v>
      </c>
    </row>
    <row r="1037" spans="1:6" x14ac:dyDescent="0.25">
      <c r="A1037" t="s">
        <v>120</v>
      </c>
      <c r="B1037" s="1">
        <v>45610</v>
      </c>
      <c r="C1037">
        <v>20.11</v>
      </c>
      <c r="D1037">
        <v>20.61</v>
      </c>
      <c r="E1037">
        <v>21.7</v>
      </c>
      <c r="F1037">
        <f t="shared" si="6"/>
        <v>0</v>
      </c>
    </row>
    <row r="1038" spans="1:6" x14ac:dyDescent="0.25">
      <c r="A1038" t="s">
        <v>120</v>
      </c>
      <c r="B1038" s="1">
        <v>45611</v>
      </c>
      <c r="C1038">
        <v>20</v>
      </c>
      <c r="D1038">
        <v>20.56</v>
      </c>
      <c r="E1038">
        <v>21.67</v>
      </c>
      <c r="F1038">
        <f t="shared" si="6"/>
        <v>0</v>
      </c>
    </row>
    <row r="1039" spans="1:6" x14ac:dyDescent="0.25">
      <c r="A1039" t="s">
        <v>120</v>
      </c>
      <c r="B1039" s="1">
        <v>45614</v>
      </c>
      <c r="C1039">
        <v>19.86</v>
      </c>
      <c r="D1039">
        <v>20.5</v>
      </c>
      <c r="E1039">
        <v>21.64</v>
      </c>
      <c r="F1039">
        <f t="shared" si="6"/>
        <v>0</v>
      </c>
    </row>
    <row r="1040" spans="1:6" x14ac:dyDescent="0.25">
      <c r="A1040" t="s">
        <v>120</v>
      </c>
      <c r="B1040" s="1">
        <v>45615</v>
      </c>
      <c r="C1040">
        <v>19.68</v>
      </c>
      <c r="D1040">
        <v>20.420000000000002</v>
      </c>
      <c r="E1040">
        <v>21.61</v>
      </c>
      <c r="F1040">
        <f t="shared" si="6"/>
        <v>0</v>
      </c>
    </row>
    <row r="1041" spans="1:6" x14ac:dyDescent="0.25">
      <c r="A1041" t="s">
        <v>120</v>
      </c>
      <c r="B1041" s="1">
        <v>45616</v>
      </c>
      <c r="C1041">
        <v>19.53</v>
      </c>
      <c r="D1041">
        <v>20.36</v>
      </c>
      <c r="E1041">
        <v>21.59</v>
      </c>
      <c r="F1041">
        <f t="shared" si="6"/>
        <v>0</v>
      </c>
    </row>
    <row r="1042" spans="1:6" x14ac:dyDescent="0.25">
      <c r="A1042" t="s">
        <v>120</v>
      </c>
      <c r="B1042" s="1">
        <v>45617</v>
      </c>
      <c r="C1042">
        <v>19.41</v>
      </c>
      <c r="D1042">
        <v>20.309999999999999</v>
      </c>
      <c r="E1042">
        <v>21.57</v>
      </c>
      <c r="F1042">
        <f t="shared" si="6"/>
        <v>0</v>
      </c>
    </row>
    <row r="1043" spans="1:6" x14ac:dyDescent="0.25">
      <c r="A1043" t="s">
        <v>120</v>
      </c>
      <c r="B1043" s="1">
        <v>45618</v>
      </c>
      <c r="C1043">
        <v>19.29</v>
      </c>
      <c r="D1043">
        <v>20.25</v>
      </c>
      <c r="E1043">
        <v>21.56</v>
      </c>
      <c r="F1043">
        <f t="shared" si="6"/>
        <v>0</v>
      </c>
    </row>
    <row r="1044" spans="1:6" x14ac:dyDescent="0.25">
      <c r="A1044" t="s">
        <v>120</v>
      </c>
      <c r="B1044" s="1">
        <v>45621</v>
      </c>
      <c r="C1044">
        <v>19.190000000000001</v>
      </c>
      <c r="D1044">
        <v>20.22</v>
      </c>
      <c r="E1044">
        <v>21.55</v>
      </c>
      <c r="F1044">
        <f t="shared" si="6"/>
        <v>0</v>
      </c>
    </row>
    <row r="1045" spans="1:6" x14ac:dyDescent="0.25">
      <c r="A1045" t="s">
        <v>120</v>
      </c>
      <c r="B1045" s="1">
        <v>45622</v>
      </c>
      <c r="C1045">
        <v>19.09</v>
      </c>
      <c r="D1045">
        <v>20.18</v>
      </c>
      <c r="E1045">
        <v>21.55</v>
      </c>
      <c r="F1045">
        <f t="shared" si="6"/>
        <v>0</v>
      </c>
    </row>
    <row r="1046" spans="1:6" x14ac:dyDescent="0.25">
      <c r="A1046" t="s">
        <v>120</v>
      </c>
      <c r="B1046" s="1">
        <v>45623</v>
      </c>
      <c r="C1046">
        <v>18.989999999999998</v>
      </c>
      <c r="D1046">
        <v>20.14</v>
      </c>
      <c r="E1046">
        <v>21.54</v>
      </c>
      <c r="F1046">
        <f t="shared" si="6"/>
        <v>0</v>
      </c>
    </row>
    <row r="1047" spans="1:6" x14ac:dyDescent="0.25">
      <c r="A1047" t="s">
        <v>120</v>
      </c>
      <c r="B1047" s="1">
        <v>45624</v>
      </c>
      <c r="C1047">
        <v>18.920000000000002</v>
      </c>
      <c r="D1047">
        <v>20.100000000000001</v>
      </c>
      <c r="E1047">
        <v>21.52</v>
      </c>
      <c r="F1047">
        <f t="shared" si="6"/>
        <v>0</v>
      </c>
    </row>
    <row r="1048" spans="1:6" x14ac:dyDescent="0.25">
      <c r="A1048" t="s">
        <v>120</v>
      </c>
      <c r="B1048" s="1">
        <v>45625</v>
      </c>
      <c r="C1048">
        <v>18.84</v>
      </c>
      <c r="D1048">
        <v>20.059999999999999</v>
      </c>
      <c r="E1048">
        <v>21.51</v>
      </c>
      <c r="F1048">
        <f t="shared" si="6"/>
        <v>0</v>
      </c>
    </row>
    <row r="1049" spans="1:6" x14ac:dyDescent="0.25">
      <c r="A1049" t="s">
        <v>120</v>
      </c>
      <c r="B1049" s="1">
        <v>45628</v>
      </c>
      <c r="C1049">
        <v>18.79</v>
      </c>
      <c r="D1049">
        <v>20.02</v>
      </c>
      <c r="E1049">
        <v>21.5</v>
      </c>
      <c r="F1049">
        <f t="shared" si="6"/>
        <v>0</v>
      </c>
    </row>
    <row r="1050" spans="1:6" x14ac:dyDescent="0.25">
      <c r="A1050" t="s">
        <v>120</v>
      </c>
      <c r="B1050" s="1">
        <v>45629</v>
      </c>
      <c r="C1050">
        <v>18.739999999999998</v>
      </c>
      <c r="D1050">
        <v>19.97</v>
      </c>
      <c r="E1050">
        <v>21.48</v>
      </c>
      <c r="F1050">
        <f t="shared" si="6"/>
        <v>0</v>
      </c>
    </row>
    <row r="1051" spans="1:6" x14ac:dyDescent="0.25">
      <c r="A1051" t="s">
        <v>120</v>
      </c>
      <c r="B1051" s="1">
        <v>45630</v>
      </c>
      <c r="C1051">
        <v>18.670000000000002</v>
      </c>
      <c r="D1051">
        <v>19.91</v>
      </c>
      <c r="E1051">
        <v>21.47</v>
      </c>
      <c r="F1051">
        <f t="shared" si="6"/>
        <v>0</v>
      </c>
    </row>
    <row r="1052" spans="1:6" x14ac:dyDescent="0.25">
      <c r="A1052" t="s">
        <v>120</v>
      </c>
      <c r="B1052" s="1">
        <v>45631</v>
      </c>
      <c r="C1052">
        <v>18.63</v>
      </c>
      <c r="D1052">
        <v>19.87</v>
      </c>
      <c r="E1052">
        <v>21.45</v>
      </c>
      <c r="F1052">
        <f t="shared" si="6"/>
        <v>0</v>
      </c>
    </row>
    <row r="1053" spans="1:6" x14ac:dyDescent="0.25">
      <c r="A1053" t="s">
        <v>120</v>
      </c>
      <c r="B1053" s="1">
        <v>45632</v>
      </c>
      <c r="C1053">
        <v>18.579999999999998</v>
      </c>
      <c r="D1053">
        <v>19.829999999999998</v>
      </c>
      <c r="E1053">
        <v>21.43</v>
      </c>
      <c r="F1053">
        <f t="shared" si="6"/>
        <v>0</v>
      </c>
    </row>
    <row r="1054" spans="1:6" x14ac:dyDescent="0.25">
      <c r="A1054" t="s">
        <v>13</v>
      </c>
      <c r="B1054" s="1">
        <v>45614</v>
      </c>
      <c r="C1054">
        <v>19.940000000000001</v>
      </c>
      <c r="D1054">
        <v>20.2</v>
      </c>
      <c r="E1054">
        <v>21.6</v>
      </c>
      <c r="F1054">
        <f t="shared" si="6"/>
        <v>0</v>
      </c>
    </row>
    <row r="1055" spans="1:6" x14ac:dyDescent="0.25">
      <c r="A1055" t="s">
        <v>13</v>
      </c>
      <c r="B1055" s="1">
        <v>45615</v>
      </c>
      <c r="C1055">
        <v>19.98</v>
      </c>
      <c r="D1055">
        <v>20.2</v>
      </c>
      <c r="E1055">
        <v>21.58</v>
      </c>
      <c r="F1055">
        <f t="shared" si="6"/>
        <v>0</v>
      </c>
    </row>
    <row r="1056" spans="1:6" x14ac:dyDescent="0.25">
      <c r="A1056" t="s">
        <v>13</v>
      </c>
      <c r="B1056" s="1">
        <v>45616</v>
      </c>
      <c r="C1056">
        <v>20.02</v>
      </c>
      <c r="D1056">
        <v>20.21</v>
      </c>
      <c r="E1056">
        <v>21.57</v>
      </c>
      <c r="F1056">
        <f t="shared" ref="F1056:F1119" si="7">IF(OR(ISBLANK(C1056), ISBLANK(D1056), ISBLANK(E1056)), "", IF(AND(C1056&gt;D1056, D1056&gt;E1056), 1, 0))</f>
        <v>0</v>
      </c>
    </row>
    <row r="1057" spans="1:6" x14ac:dyDescent="0.25">
      <c r="A1057" t="s">
        <v>13</v>
      </c>
      <c r="B1057" s="1">
        <v>45617</v>
      </c>
      <c r="C1057">
        <v>20.100000000000001</v>
      </c>
      <c r="D1057">
        <v>20.23</v>
      </c>
      <c r="E1057">
        <v>21.57</v>
      </c>
      <c r="F1057">
        <f t="shared" si="7"/>
        <v>0</v>
      </c>
    </row>
    <row r="1058" spans="1:6" x14ac:dyDescent="0.25">
      <c r="A1058" t="s">
        <v>13</v>
      </c>
      <c r="B1058" s="1">
        <v>45618</v>
      </c>
      <c r="C1058">
        <v>20.170000000000002</v>
      </c>
      <c r="D1058">
        <v>20.25</v>
      </c>
      <c r="E1058">
        <v>21.57</v>
      </c>
      <c r="F1058">
        <f t="shared" si="7"/>
        <v>0</v>
      </c>
    </row>
    <row r="1059" spans="1:6" x14ac:dyDescent="0.25">
      <c r="A1059" t="s">
        <v>13</v>
      </c>
      <c r="B1059" s="1">
        <v>45621</v>
      </c>
      <c r="C1059">
        <v>20.28</v>
      </c>
      <c r="D1059">
        <v>20.29</v>
      </c>
      <c r="E1059">
        <v>21.58</v>
      </c>
      <c r="F1059">
        <f t="shared" si="7"/>
        <v>0</v>
      </c>
    </row>
    <row r="1060" spans="1:6" x14ac:dyDescent="0.25">
      <c r="A1060" t="s">
        <v>13</v>
      </c>
      <c r="B1060" s="1">
        <v>45622</v>
      </c>
      <c r="C1060">
        <v>20.37</v>
      </c>
      <c r="D1060">
        <v>20.329999999999998</v>
      </c>
      <c r="E1060">
        <v>21.58</v>
      </c>
      <c r="F1060">
        <f t="shared" si="7"/>
        <v>0</v>
      </c>
    </row>
    <row r="1061" spans="1:6" x14ac:dyDescent="0.25">
      <c r="A1061" t="s">
        <v>13</v>
      </c>
      <c r="B1061" s="1">
        <v>45623</v>
      </c>
      <c r="C1061">
        <v>20.45</v>
      </c>
      <c r="D1061">
        <v>20.36</v>
      </c>
      <c r="E1061">
        <v>21.58</v>
      </c>
      <c r="F1061">
        <f t="shared" si="7"/>
        <v>0</v>
      </c>
    </row>
    <row r="1062" spans="1:6" x14ac:dyDescent="0.25">
      <c r="A1062" t="s">
        <v>13</v>
      </c>
      <c r="B1062" s="1">
        <v>45624</v>
      </c>
      <c r="C1062">
        <v>20.54</v>
      </c>
      <c r="D1062">
        <v>20.37</v>
      </c>
      <c r="E1062">
        <v>21.58</v>
      </c>
      <c r="F1062">
        <f t="shared" si="7"/>
        <v>0</v>
      </c>
    </row>
    <row r="1063" spans="1:6" x14ac:dyDescent="0.25">
      <c r="A1063" t="s">
        <v>13</v>
      </c>
      <c r="B1063" s="1">
        <v>45625</v>
      </c>
      <c r="C1063">
        <v>20.7</v>
      </c>
      <c r="D1063">
        <v>20.39</v>
      </c>
      <c r="E1063">
        <v>21.58</v>
      </c>
      <c r="F1063">
        <f t="shared" si="7"/>
        <v>0</v>
      </c>
    </row>
    <row r="1064" spans="1:6" x14ac:dyDescent="0.25">
      <c r="A1064" t="s">
        <v>13</v>
      </c>
      <c r="B1064" s="1">
        <v>45628</v>
      </c>
      <c r="C1064">
        <v>20.85</v>
      </c>
      <c r="D1064">
        <v>20.43</v>
      </c>
      <c r="E1064">
        <v>21.58</v>
      </c>
      <c r="F1064">
        <f t="shared" si="7"/>
        <v>0</v>
      </c>
    </row>
    <row r="1065" spans="1:6" x14ac:dyDescent="0.25">
      <c r="A1065" t="s">
        <v>13</v>
      </c>
      <c r="B1065" s="1">
        <v>45629</v>
      </c>
      <c r="C1065">
        <v>20.98</v>
      </c>
      <c r="D1065">
        <v>20.440000000000001</v>
      </c>
      <c r="E1065">
        <v>21.58</v>
      </c>
      <c r="F1065">
        <f t="shared" si="7"/>
        <v>0</v>
      </c>
    </row>
    <row r="1066" spans="1:6" x14ac:dyDescent="0.25">
      <c r="A1066" t="s">
        <v>13</v>
      </c>
      <c r="B1066" s="1">
        <v>45630</v>
      </c>
      <c r="C1066">
        <v>21.04</v>
      </c>
      <c r="D1066">
        <v>20.45</v>
      </c>
      <c r="E1066">
        <v>21.57</v>
      </c>
      <c r="F1066">
        <f t="shared" si="7"/>
        <v>0</v>
      </c>
    </row>
    <row r="1067" spans="1:6" x14ac:dyDescent="0.25">
      <c r="A1067" t="s">
        <v>13</v>
      </c>
      <c r="B1067" s="1">
        <v>45631</v>
      </c>
      <c r="C1067">
        <v>21.14</v>
      </c>
      <c r="D1067">
        <v>20.46</v>
      </c>
      <c r="E1067">
        <v>21.56</v>
      </c>
      <c r="F1067">
        <f t="shared" si="7"/>
        <v>0</v>
      </c>
    </row>
    <row r="1068" spans="1:6" x14ac:dyDescent="0.25">
      <c r="A1068" t="s">
        <v>13</v>
      </c>
      <c r="B1068" s="1">
        <v>45632</v>
      </c>
      <c r="C1068">
        <v>21.2</v>
      </c>
      <c r="D1068">
        <v>20.47</v>
      </c>
      <c r="E1068">
        <v>21.55</v>
      </c>
      <c r="F1068">
        <f t="shared" si="7"/>
        <v>0</v>
      </c>
    </row>
    <row r="1069" spans="1:6" x14ac:dyDescent="0.25">
      <c r="A1069" t="s">
        <v>29</v>
      </c>
      <c r="B1069" s="1">
        <v>45604</v>
      </c>
      <c r="C1069">
        <v>63.64</v>
      </c>
      <c r="D1069">
        <v>65.19</v>
      </c>
      <c r="E1069">
        <v>67.33</v>
      </c>
      <c r="F1069">
        <f t="shared" si="7"/>
        <v>0</v>
      </c>
    </row>
    <row r="1070" spans="1:6" x14ac:dyDescent="0.25">
      <c r="A1070" t="s">
        <v>29</v>
      </c>
      <c r="B1070" s="1">
        <v>45607</v>
      </c>
      <c r="C1070">
        <v>63.69</v>
      </c>
      <c r="D1070">
        <v>65.14</v>
      </c>
      <c r="E1070">
        <v>67.34</v>
      </c>
      <c r="F1070">
        <f t="shared" si="7"/>
        <v>0</v>
      </c>
    </row>
    <row r="1071" spans="1:6" x14ac:dyDescent="0.25">
      <c r="A1071" t="s">
        <v>29</v>
      </c>
      <c r="B1071" s="1">
        <v>45608</v>
      </c>
      <c r="C1071">
        <v>63.76</v>
      </c>
      <c r="D1071">
        <v>65.09</v>
      </c>
      <c r="E1071">
        <v>67.349999999999994</v>
      </c>
      <c r="F1071">
        <f t="shared" si="7"/>
        <v>0</v>
      </c>
    </row>
    <row r="1072" spans="1:6" x14ac:dyDescent="0.25">
      <c r="A1072" t="s">
        <v>29</v>
      </c>
      <c r="B1072" s="1">
        <v>45609</v>
      </c>
      <c r="C1072">
        <v>63.86</v>
      </c>
      <c r="D1072">
        <v>65.06</v>
      </c>
      <c r="E1072">
        <v>67.349999999999994</v>
      </c>
      <c r="F1072">
        <f t="shared" si="7"/>
        <v>0</v>
      </c>
    </row>
    <row r="1073" spans="1:6" x14ac:dyDescent="0.25">
      <c r="A1073" t="s">
        <v>29</v>
      </c>
      <c r="B1073" s="1">
        <v>45610</v>
      </c>
      <c r="C1073">
        <v>64.069999999999993</v>
      </c>
      <c r="D1073">
        <v>65.05</v>
      </c>
      <c r="E1073">
        <v>67.36</v>
      </c>
      <c r="F1073">
        <f t="shared" si="7"/>
        <v>0</v>
      </c>
    </row>
    <row r="1074" spans="1:6" x14ac:dyDescent="0.25">
      <c r="A1074" t="s">
        <v>29</v>
      </c>
      <c r="B1074" s="1">
        <v>45611</v>
      </c>
      <c r="C1074">
        <v>64.31</v>
      </c>
      <c r="D1074">
        <v>65.040000000000006</v>
      </c>
      <c r="E1074">
        <v>67.36</v>
      </c>
      <c r="F1074">
        <f t="shared" si="7"/>
        <v>0</v>
      </c>
    </row>
    <row r="1075" spans="1:6" x14ac:dyDescent="0.25">
      <c r="A1075" t="s">
        <v>29</v>
      </c>
      <c r="B1075" s="1">
        <v>45614</v>
      </c>
      <c r="C1075">
        <v>64.5</v>
      </c>
      <c r="D1075">
        <v>65.010000000000005</v>
      </c>
      <c r="E1075">
        <v>67.34</v>
      </c>
      <c r="F1075">
        <f t="shared" si="7"/>
        <v>0</v>
      </c>
    </row>
    <row r="1076" spans="1:6" x14ac:dyDescent="0.25">
      <c r="A1076" t="s">
        <v>29</v>
      </c>
      <c r="B1076" s="1">
        <v>45615</v>
      </c>
      <c r="C1076">
        <v>64.55</v>
      </c>
      <c r="D1076">
        <v>64.97</v>
      </c>
      <c r="E1076">
        <v>67.33</v>
      </c>
      <c r="F1076">
        <f t="shared" si="7"/>
        <v>0</v>
      </c>
    </row>
    <row r="1077" spans="1:6" x14ac:dyDescent="0.25">
      <c r="A1077" t="s">
        <v>29</v>
      </c>
      <c r="B1077" s="1">
        <v>45616</v>
      </c>
      <c r="C1077">
        <v>64.599999999999994</v>
      </c>
      <c r="D1077">
        <v>64.930000000000007</v>
      </c>
      <c r="E1077">
        <v>67.319999999999993</v>
      </c>
      <c r="F1077">
        <f t="shared" si="7"/>
        <v>0</v>
      </c>
    </row>
    <row r="1078" spans="1:6" x14ac:dyDescent="0.25">
      <c r="A1078" t="s">
        <v>29</v>
      </c>
      <c r="B1078" s="1">
        <v>45617</v>
      </c>
      <c r="C1078">
        <v>64.709999999999994</v>
      </c>
      <c r="D1078">
        <v>64.91</v>
      </c>
      <c r="E1078">
        <v>67.31</v>
      </c>
      <c r="F1078">
        <f t="shared" si="7"/>
        <v>0</v>
      </c>
    </row>
    <row r="1079" spans="1:6" x14ac:dyDescent="0.25">
      <c r="A1079" t="s">
        <v>29</v>
      </c>
      <c r="B1079" s="1">
        <v>45618</v>
      </c>
      <c r="C1079">
        <v>64.78</v>
      </c>
      <c r="D1079">
        <v>64.88</v>
      </c>
      <c r="E1079">
        <v>67.3</v>
      </c>
      <c r="F1079">
        <f t="shared" si="7"/>
        <v>0</v>
      </c>
    </row>
    <row r="1080" spans="1:6" x14ac:dyDescent="0.25">
      <c r="A1080" t="s">
        <v>29</v>
      </c>
      <c r="B1080" s="1">
        <v>45621</v>
      </c>
      <c r="C1080">
        <v>64.849999999999994</v>
      </c>
      <c r="D1080">
        <v>64.86</v>
      </c>
      <c r="E1080">
        <v>67.28</v>
      </c>
      <c r="F1080">
        <f t="shared" si="7"/>
        <v>0</v>
      </c>
    </row>
    <row r="1081" spans="1:6" x14ac:dyDescent="0.25">
      <c r="A1081" t="s">
        <v>29</v>
      </c>
      <c r="B1081" s="1">
        <v>45622</v>
      </c>
      <c r="C1081">
        <v>64.849999999999994</v>
      </c>
      <c r="D1081">
        <v>64.849999999999994</v>
      </c>
      <c r="E1081">
        <v>67.28</v>
      </c>
      <c r="F1081">
        <f t="shared" si="7"/>
        <v>0</v>
      </c>
    </row>
    <row r="1082" spans="1:6" x14ac:dyDescent="0.25">
      <c r="A1082" t="s">
        <v>29</v>
      </c>
      <c r="B1082" s="1">
        <v>45623</v>
      </c>
      <c r="C1082">
        <v>64.81</v>
      </c>
      <c r="D1082">
        <v>64.81</v>
      </c>
      <c r="E1082">
        <v>67.260000000000005</v>
      </c>
      <c r="F1082">
        <f t="shared" si="7"/>
        <v>0</v>
      </c>
    </row>
    <row r="1083" spans="1:6" x14ac:dyDescent="0.25">
      <c r="A1083" t="s">
        <v>29</v>
      </c>
      <c r="B1083" s="1">
        <v>45624</v>
      </c>
      <c r="C1083">
        <v>64.78</v>
      </c>
      <c r="D1083">
        <v>64.77</v>
      </c>
      <c r="E1083">
        <v>67.239999999999995</v>
      </c>
      <c r="F1083">
        <f t="shared" si="7"/>
        <v>0</v>
      </c>
    </row>
    <row r="1084" spans="1:6" x14ac:dyDescent="0.25">
      <c r="A1084" t="s">
        <v>29</v>
      </c>
      <c r="B1084" s="1">
        <v>45625</v>
      </c>
      <c r="C1084">
        <v>64.8</v>
      </c>
      <c r="D1084">
        <v>64.73</v>
      </c>
      <c r="E1084">
        <v>67.2</v>
      </c>
      <c r="F1084">
        <f t="shared" si="7"/>
        <v>0</v>
      </c>
    </row>
    <row r="1085" spans="1:6" x14ac:dyDescent="0.25">
      <c r="A1085" t="s">
        <v>29</v>
      </c>
      <c r="B1085" s="1">
        <v>45628</v>
      </c>
      <c r="C1085">
        <v>64.8</v>
      </c>
      <c r="D1085">
        <v>64.67</v>
      </c>
      <c r="E1085">
        <v>67.17</v>
      </c>
      <c r="F1085">
        <f t="shared" si="7"/>
        <v>0</v>
      </c>
    </row>
    <row r="1086" spans="1:6" x14ac:dyDescent="0.25">
      <c r="A1086" t="s">
        <v>29</v>
      </c>
      <c r="B1086" s="1">
        <v>45629</v>
      </c>
      <c r="C1086">
        <v>64.81</v>
      </c>
      <c r="D1086">
        <v>64.599999999999994</v>
      </c>
      <c r="E1086">
        <v>67.12</v>
      </c>
      <c r="F1086">
        <f t="shared" si="7"/>
        <v>0</v>
      </c>
    </row>
    <row r="1087" spans="1:6" x14ac:dyDescent="0.25">
      <c r="A1087" t="s">
        <v>29</v>
      </c>
      <c r="B1087" s="1">
        <v>45630</v>
      </c>
      <c r="C1087">
        <v>64.819999999999993</v>
      </c>
      <c r="D1087">
        <v>64.55</v>
      </c>
      <c r="E1087">
        <v>67.09</v>
      </c>
      <c r="F1087">
        <f t="shared" si="7"/>
        <v>0</v>
      </c>
    </row>
    <row r="1088" spans="1:6" x14ac:dyDescent="0.25">
      <c r="A1088" t="s">
        <v>29</v>
      </c>
      <c r="B1088" s="1">
        <v>45631</v>
      </c>
      <c r="C1088">
        <v>64.86</v>
      </c>
      <c r="D1088">
        <v>64.53</v>
      </c>
      <c r="E1088">
        <v>67.06</v>
      </c>
      <c r="F1088">
        <f t="shared" si="7"/>
        <v>0</v>
      </c>
    </row>
    <row r="1089" spans="1:6" x14ac:dyDescent="0.25">
      <c r="A1089" t="s">
        <v>29</v>
      </c>
      <c r="B1089" s="1">
        <v>45632</v>
      </c>
      <c r="C1089">
        <v>65</v>
      </c>
      <c r="D1089">
        <v>64.540000000000006</v>
      </c>
      <c r="E1089">
        <v>67.040000000000006</v>
      </c>
      <c r="F1089">
        <f t="shared" si="7"/>
        <v>0</v>
      </c>
    </row>
    <row r="1090" spans="1:6" x14ac:dyDescent="0.25">
      <c r="A1090" t="s">
        <v>115</v>
      </c>
      <c r="B1090" s="1">
        <v>45604</v>
      </c>
      <c r="C1090">
        <v>33.42</v>
      </c>
      <c r="D1090">
        <v>34.33</v>
      </c>
      <c r="E1090">
        <v>33.54</v>
      </c>
      <c r="F1090">
        <f t="shared" si="7"/>
        <v>0</v>
      </c>
    </row>
    <row r="1091" spans="1:6" x14ac:dyDescent="0.25">
      <c r="A1091" t="s">
        <v>115</v>
      </c>
      <c r="B1091" s="1">
        <v>45607</v>
      </c>
      <c r="C1091">
        <v>33.28</v>
      </c>
      <c r="D1091">
        <v>34.299999999999997</v>
      </c>
      <c r="E1091">
        <v>33.56</v>
      </c>
      <c r="F1091">
        <f t="shared" si="7"/>
        <v>0</v>
      </c>
    </row>
    <row r="1092" spans="1:6" x14ac:dyDescent="0.25">
      <c r="A1092" t="s">
        <v>115</v>
      </c>
      <c r="B1092" s="1">
        <v>45608</v>
      </c>
      <c r="C1092">
        <v>33.130000000000003</v>
      </c>
      <c r="D1092">
        <v>34.25</v>
      </c>
      <c r="E1092">
        <v>33.56</v>
      </c>
      <c r="F1092">
        <f t="shared" si="7"/>
        <v>0</v>
      </c>
    </row>
    <row r="1093" spans="1:6" x14ac:dyDescent="0.25">
      <c r="A1093" t="s">
        <v>115</v>
      </c>
      <c r="B1093" s="1">
        <v>45609</v>
      </c>
      <c r="C1093">
        <v>32.96</v>
      </c>
      <c r="D1093">
        <v>34.21</v>
      </c>
      <c r="E1093">
        <v>33.57</v>
      </c>
      <c r="F1093">
        <f t="shared" si="7"/>
        <v>0</v>
      </c>
    </row>
    <row r="1094" spans="1:6" x14ac:dyDescent="0.25">
      <c r="A1094" t="s">
        <v>115</v>
      </c>
      <c r="B1094" s="1">
        <v>45610</v>
      </c>
      <c r="C1094">
        <v>32.75</v>
      </c>
      <c r="D1094">
        <v>34.159999999999997</v>
      </c>
      <c r="E1094">
        <v>33.57</v>
      </c>
      <c r="F1094">
        <f t="shared" si="7"/>
        <v>0</v>
      </c>
    </row>
    <row r="1095" spans="1:6" x14ac:dyDescent="0.25">
      <c r="A1095" t="s">
        <v>115</v>
      </c>
      <c r="B1095" s="1">
        <v>45611</v>
      </c>
      <c r="C1095">
        <v>32.520000000000003</v>
      </c>
      <c r="D1095">
        <v>34.1</v>
      </c>
      <c r="E1095">
        <v>33.56</v>
      </c>
      <c r="F1095">
        <f t="shared" si="7"/>
        <v>0</v>
      </c>
    </row>
    <row r="1096" spans="1:6" x14ac:dyDescent="0.25">
      <c r="A1096" t="s">
        <v>115</v>
      </c>
      <c r="B1096" s="1">
        <v>45614</v>
      </c>
      <c r="C1096">
        <v>32.340000000000003</v>
      </c>
      <c r="D1096">
        <v>34.04</v>
      </c>
      <c r="E1096">
        <v>33.56</v>
      </c>
      <c r="F1096">
        <f t="shared" si="7"/>
        <v>0</v>
      </c>
    </row>
    <row r="1097" spans="1:6" x14ac:dyDescent="0.25">
      <c r="A1097" t="s">
        <v>115</v>
      </c>
      <c r="B1097" s="1">
        <v>45615</v>
      </c>
      <c r="C1097">
        <v>32.19</v>
      </c>
      <c r="D1097">
        <v>33.97</v>
      </c>
      <c r="E1097">
        <v>33.56</v>
      </c>
      <c r="F1097">
        <f t="shared" si="7"/>
        <v>0</v>
      </c>
    </row>
    <row r="1098" spans="1:6" x14ac:dyDescent="0.25">
      <c r="A1098" t="s">
        <v>115</v>
      </c>
      <c r="B1098" s="1">
        <v>45616</v>
      </c>
      <c r="C1098">
        <v>32.07</v>
      </c>
      <c r="D1098">
        <v>33.909999999999997</v>
      </c>
      <c r="E1098">
        <v>33.57</v>
      </c>
      <c r="F1098">
        <f t="shared" si="7"/>
        <v>0</v>
      </c>
    </row>
    <row r="1099" spans="1:6" x14ac:dyDescent="0.25">
      <c r="A1099" t="s">
        <v>115</v>
      </c>
      <c r="B1099" s="1">
        <v>45617</v>
      </c>
      <c r="C1099">
        <v>32</v>
      </c>
      <c r="D1099">
        <v>33.85</v>
      </c>
      <c r="E1099">
        <v>33.590000000000003</v>
      </c>
      <c r="F1099">
        <f t="shared" si="7"/>
        <v>0</v>
      </c>
    </row>
    <row r="1100" spans="1:6" x14ac:dyDescent="0.25">
      <c r="A1100" t="s">
        <v>115</v>
      </c>
      <c r="B1100" s="1">
        <v>45618</v>
      </c>
      <c r="C1100">
        <v>31.94</v>
      </c>
      <c r="D1100">
        <v>33.78</v>
      </c>
      <c r="E1100">
        <v>33.61</v>
      </c>
      <c r="F1100">
        <f t="shared" si="7"/>
        <v>0</v>
      </c>
    </row>
    <row r="1101" spans="1:6" x14ac:dyDescent="0.25">
      <c r="A1101" t="s">
        <v>115</v>
      </c>
      <c r="B1101" s="1">
        <v>45621</v>
      </c>
      <c r="C1101">
        <v>31.88</v>
      </c>
      <c r="D1101">
        <v>33.71</v>
      </c>
      <c r="E1101">
        <v>33.619999999999997</v>
      </c>
      <c r="F1101">
        <f t="shared" si="7"/>
        <v>0</v>
      </c>
    </row>
    <row r="1102" spans="1:6" x14ac:dyDescent="0.25">
      <c r="A1102" t="s">
        <v>115</v>
      </c>
      <c r="B1102" s="1">
        <v>45622</v>
      </c>
      <c r="C1102">
        <v>31.81</v>
      </c>
      <c r="D1102">
        <v>33.630000000000003</v>
      </c>
      <c r="E1102">
        <v>33.65</v>
      </c>
      <c r="F1102">
        <f t="shared" si="7"/>
        <v>0</v>
      </c>
    </row>
    <row r="1103" spans="1:6" x14ac:dyDescent="0.25">
      <c r="A1103" t="s">
        <v>115</v>
      </c>
      <c r="B1103" s="1">
        <v>45623</v>
      </c>
      <c r="C1103">
        <v>31.75</v>
      </c>
      <c r="D1103">
        <v>33.549999999999997</v>
      </c>
      <c r="E1103">
        <v>33.659999999999997</v>
      </c>
      <c r="F1103">
        <f t="shared" si="7"/>
        <v>0</v>
      </c>
    </row>
    <row r="1104" spans="1:6" x14ac:dyDescent="0.25">
      <c r="A1104" t="s">
        <v>115</v>
      </c>
      <c r="B1104" s="1">
        <v>45624</v>
      </c>
      <c r="C1104">
        <v>31.69</v>
      </c>
      <c r="D1104">
        <v>33.47</v>
      </c>
      <c r="E1104">
        <v>33.68</v>
      </c>
      <c r="F1104">
        <f t="shared" si="7"/>
        <v>0</v>
      </c>
    </row>
    <row r="1105" spans="1:6" x14ac:dyDescent="0.25">
      <c r="A1105" t="s">
        <v>115</v>
      </c>
      <c r="B1105" s="1">
        <v>45625</v>
      </c>
      <c r="C1105">
        <v>31.66</v>
      </c>
      <c r="D1105">
        <v>33.39</v>
      </c>
      <c r="E1105">
        <v>33.69</v>
      </c>
      <c r="F1105">
        <f t="shared" si="7"/>
        <v>0</v>
      </c>
    </row>
    <row r="1106" spans="1:6" x14ac:dyDescent="0.25">
      <c r="A1106" t="s">
        <v>115</v>
      </c>
      <c r="B1106" s="1">
        <v>45628</v>
      </c>
      <c r="C1106">
        <v>31.67</v>
      </c>
      <c r="D1106">
        <v>33.32</v>
      </c>
      <c r="E1106">
        <v>33.700000000000003</v>
      </c>
      <c r="F1106">
        <f t="shared" si="7"/>
        <v>0</v>
      </c>
    </row>
    <row r="1107" spans="1:6" x14ac:dyDescent="0.25">
      <c r="A1107" t="s">
        <v>115</v>
      </c>
      <c r="B1107" s="1">
        <v>45629</v>
      </c>
      <c r="C1107">
        <v>31.62</v>
      </c>
      <c r="D1107">
        <v>33.22</v>
      </c>
      <c r="E1107">
        <v>33.71</v>
      </c>
      <c r="F1107">
        <f t="shared" si="7"/>
        <v>0</v>
      </c>
    </row>
    <row r="1108" spans="1:6" x14ac:dyDescent="0.25">
      <c r="A1108" t="s">
        <v>115</v>
      </c>
      <c r="B1108" s="1">
        <v>45630</v>
      </c>
      <c r="C1108">
        <v>31.47</v>
      </c>
      <c r="D1108">
        <v>33.11</v>
      </c>
      <c r="E1108">
        <v>33.71</v>
      </c>
      <c r="F1108">
        <f t="shared" si="7"/>
        <v>0</v>
      </c>
    </row>
    <row r="1109" spans="1:6" x14ac:dyDescent="0.25">
      <c r="A1109" t="s">
        <v>115</v>
      </c>
      <c r="B1109" s="1">
        <v>45631</v>
      </c>
      <c r="C1109">
        <v>31.38</v>
      </c>
      <c r="D1109">
        <v>33.020000000000003</v>
      </c>
      <c r="E1109">
        <v>33.71</v>
      </c>
      <c r="F1109">
        <f t="shared" si="7"/>
        <v>0</v>
      </c>
    </row>
    <row r="1110" spans="1:6" x14ac:dyDescent="0.25">
      <c r="A1110" t="s">
        <v>115</v>
      </c>
      <c r="B1110" s="1">
        <v>45632</v>
      </c>
      <c r="C1110">
        <v>31.35</v>
      </c>
      <c r="D1110">
        <v>32.94</v>
      </c>
      <c r="E1110">
        <v>33.72</v>
      </c>
      <c r="F1110">
        <f t="shared" si="7"/>
        <v>0</v>
      </c>
    </row>
    <row r="1111" spans="1:6" x14ac:dyDescent="0.25">
      <c r="A1111" t="s">
        <v>6</v>
      </c>
      <c r="B1111" s="1">
        <v>45604</v>
      </c>
      <c r="C1111">
        <v>10.49</v>
      </c>
      <c r="D1111">
        <v>10.59</v>
      </c>
      <c r="E1111">
        <v>11.92</v>
      </c>
      <c r="F1111">
        <f t="shared" si="7"/>
        <v>0</v>
      </c>
    </row>
    <row r="1112" spans="1:6" x14ac:dyDescent="0.25">
      <c r="A1112" t="s">
        <v>6</v>
      </c>
      <c r="B1112" s="1">
        <v>45607</v>
      </c>
      <c r="C1112">
        <v>10.47</v>
      </c>
      <c r="D1112">
        <v>10.58</v>
      </c>
      <c r="E1112">
        <v>11.9</v>
      </c>
      <c r="F1112">
        <f t="shared" si="7"/>
        <v>0</v>
      </c>
    </row>
    <row r="1113" spans="1:6" x14ac:dyDescent="0.25">
      <c r="A1113" t="s">
        <v>6</v>
      </c>
      <c r="B1113" s="1">
        <v>45608</v>
      </c>
      <c r="C1113">
        <v>10.48</v>
      </c>
      <c r="D1113">
        <v>10.6</v>
      </c>
      <c r="E1113">
        <v>11.89</v>
      </c>
      <c r="F1113">
        <f t="shared" si="7"/>
        <v>0</v>
      </c>
    </row>
    <row r="1114" spans="1:6" x14ac:dyDescent="0.25">
      <c r="A1114" t="s">
        <v>6</v>
      </c>
      <c r="B1114" s="1">
        <v>45609</v>
      </c>
      <c r="C1114">
        <v>10.5</v>
      </c>
      <c r="D1114">
        <v>10.62</v>
      </c>
      <c r="E1114">
        <v>11.88</v>
      </c>
      <c r="F1114">
        <f t="shared" si="7"/>
        <v>0</v>
      </c>
    </row>
    <row r="1115" spans="1:6" x14ac:dyDescent="0.25">
      <c r="A1115" t="s">
        <v>6</v>
      </c>
      <c r="B1115" s="1">
        <v>45610</v>
      </c>
      <c r="C1115">
        <v>10.55</v>
      </c>
      <c r="D1115">
        <v>10.65</v>
      </c>
      <c r="E1115">
        <v>11.87</v>
      </c>
      <c r="F1115">
        <f t="shared" si="7"/>
        <v>0</v>
      </c>
    </row>
    <row r="1116" spans="1:6" x14ac:dyDescent="0.25">
      <c r="A1116" t="s">
        <v>6</v>
      </c>
      <c r="B1116" s="1">
        <v>45611</v>
      </c>
      <c r="C1116">
        <v>10.61</v>
      </c>
      <c r="D1116">
        <v>10.68</v>
      </c>
      <c r="E1116">
        <v>11.86</v>
      </c>
      <c r="F1116">
        <f t="shared" si="7"/>
        <v>0</v>
      </c>
    </row>
    <row r="1117" spans="1:6" x14ac:dyDescent="0.25">
      <c r="A1117" t="s">
        <v>6</v>
      </c>
      <c r="B1117" s="1">
        <v>45614</v>
      </c>
      <c r="C1117">
        <v>10.65</v>
      </c>
      <c r="D1117">
        <v>10.7</v>
      </c>
      <c r="E1117">
        <v>11.84</v>
      </c>
      <c r="F1117">
        <f t="shared" si="7"/>
        <v>0</v>
      </c>
    </row>
    <row r="1118" spans="1:6" x14ac:dyDescent="0.25">
      <c r="A1118" t="s">
        <v>6</v>
      </c>
      <c r="B1118" s="1">
        <v>45615</v>
      </c>
      <c r="C1118">
        <v>10.69</v>
      </c>
      <c r="D1118">
        <v>10.71</v>
      </c>
      <c r="E1118">
        <v>11.84</v>
      </c>
      <c r="F1118">
        <f t="shared" si="7"/>
        <v>0</v>
      </c>
    </row>
    <row r="1119" spans="1:6" x14ac:dyDescent="0.25">
      <c r="A1119" t="s">
        <v>6</v>
      </c>
      <c r="B1119" s="1">
        <v>45616</v>
      </c>
      <c r="C1119">
        <v>10.74</v>
      </c>
      <c r="D1119">
        <v>10.73</v>
      </c>
      <c r="E1119">
        <v>11.83</v>
      </c>
      <c r="F1119">
        <f t="shared" si="7"/>
        <v>0</v>
      </c>
    </row>
    <row r="1120" spans="1:6" x14ac:dyDescent="0.25">
      <c r="A1120" t="s">
        <v>6</v>
      </c>
      <c r="B1120" s="1">
        <v>45617</v>
      </c>
      <c r="C1120">
        <v>10.8</v>
      </c>
      <c r="D1120">
        <v>10.76</v>
      </c>
      <c r="E1120">
        <v>11.83</v>
      </c>
      <c r="F1120">
        <f t="shared" ref="F1120:F1183" si="8">IF(OR(ISBLANK(C1120), ISBLANK(D1120), ISBLANK(E1120)), "", IF(AND(C1120&gt;D1120, D1120&gt;E1120), 1, 0))</f>
        <v>0</v>
      </c>
    </row>
    <row r="1121" spans="1:6" x14ac:dyDescent="0.25">
      <c r="A1121" t="s">
        <v>6</v>
      </c>
      <c r="B1121" s="1">
        <v>45618</v>
      </c>
      <c r="C1121">
        <v>10.88</v>
      </c>
      <c r="D1121">
        <v>10.78</v>
      </c>
      <c r="E1121">
        <v>11.83</v>
      </c>
      <c r="F1121">
        <f t="shared" si="8"/>
        <v>0</v>
      </c>
    </row>
    <row r="1122" spans="1:6" x14ac:dyDescent="0.25">
      <c r="A1122" t="s">
        <v>6</v>
      </c>
      <c r="B1122" s="1">
        <v>45621</v>
      </c>
      <c r="C1122">
        <v>10.97</v>
      </c>
      <c r="D1122">
        <v>10.82</v>
      </c>
      <c r="E1122">
        <v>11.83</v>
      </c>
      <c r="F1122">
        <f t="shared" si="8"/>
        <v>0</v>
      </c>
    </row>
    <row r="1123" spans="1:6" x14ac:dyDescent="0.25">
      <c r="A1123" t="s">
        <v>6</v>
      </c>
      <c r="B1123" s="1">
        <v>45622</v>
      </c>
      <c r="C1123">
        <v>11.07</v>
      </c>
      <c r="D1123">
        <v>10.85</v>
      </c>
      <c r="E1123">
        <v>11.83</v>
      </c>
      <c r="F1123">
        <f t="shared" si="8"/>
        <v>0</v>
      </c>
    </row>
    <row r="1124" spans="1:6" x14ac:dyDescent="0.25">
      <c r="A1124" t="s">
        <v>6</v>
      </c>
      <c r="B1124" s="1">
        <v>45623</v>
      </c>
      <c r="C1124">
        <v>11.14</v>
      </c>
      <c r="D1124">
        <v>10.88</v>
      </c>
      <c r="E1124">
        <v>11.82</v>
      </c>
      <c r="F1124">
        <f t="shared" si="8"/>
        <v>0</v>
      </c>
    </row>
    <row r="1125" spans="1:6" x14ac:dyDescent="0.25">
      <c r="A1125" t="s">
        <v>6</v>
      </c>
      <c r="B1125" s="1">
        <v>45624</v>
      </c>
      <c r="C1125">
        <v>11.22</v>
      </c>
      <c r="D1125">
        <v>10.9</v>
      </c>
      <c r="E1125">
        <v>11.82</v>
      </c>
      <c r="F1125">
        <f t="shared" si="8"/>
        <v>0</v>
      </c>
    </row>
    <row r="1126" spans="1:6" x14ac:dyDescent="0.25">
      <c r="A1126" t="s">
        <v>6</v>
      </c>
      <c r="B1126" s="1">
        <v>45625</v>
      </c>
      <c r="C1126">
        <v>11.31</v>
      </c>
      <c r="D1126">
        <v>10.93</v>
      </c>
      <c r="E1126">
        <v>11.82</v>
      </c>
      <c r="F1126">
        <f t="shared" si="8"/>
        <v>0</v>
      </c>
    </row>
    <row r="1127" spans="1:6" x14ac:dyDescent="0.25">
      <c r="A1127" t="s">
        <v>6</v>
      </c>
      <c r="B1127" s="1">
        <v>45628</v>
      </c>
      <c r="C1127">
        <v>11.37</v>
      </c>
      <c r="D1127">
        <v>10.95</v>
      </c>
      <c r="E1127">
        <v>11.81</v>
      </c>
      <c r="F1127">
        <f t="shared" si="8"/>
        <v>0</v>
      </c>
    </row>
    <row r="1128" spans="1:6" x14ac:dyDescent="0.25">
      <c r="A1128" t="s">
        <v>6</v>
      </c>
      <c r="B1128" s="1">
        <v>45629</v>
      </c>
      <c r="C1128">
        <v>11.44</v>
      </c>
      <c r="D1128">
        <v>10.98</v>
      </c>
      <c r="E1128">
        <v>11.81</v>
      </c>
      <c r="F1128">
        <f t="shared" si="8"/>
        <v>0</v>
      </c>
    </row>
    <row r="1129" spans="1:6" x14ac:dyDescent="0.25">
      <c r="A1129" t="s">
        <v>6</v>
      </c>
      <c r="B1129" s="1">
        <v>45630</v>
      </c>
      <c r="C1129">
        <v>11.49</v>
      </c>
      <c r="D1129">
        <v>10.99</v>
      </c>
      <c r="E1129">
        <v>11.8</v>
      </c>
      <c r="F1129">
        <f t="shared" si="8"/>
        <v>0</v>
      </c>
    </row>
    <row r="1130" spans="1:6" x14ac:dyDescent="0.25">
      <c r="A1130" t="s">
        <v>6</v>
      </c>
      <c r="B1130" s="1">
        <v>45631</v>
      </c>
      <c r="C1130">
        <v>11.56</v>
      </c>
      <c r="D1130">
        <v>11.02</v>
      </c>
      <c r="E1130">
        <v>11.79</v>
      </c>
      <c r="F1130">
        <f t="shared" si="8"/>
        <v>0</v>
      </c>
    </row>
    <row r="1131" spans="1:6" x14ac:dyDescent="0.25">
      <c r="A1131" t="s">
        <v>6</v>
      </c>
      <c r="B1131" s="1">
        <v>45632</v>
      </c>
      <c r="C1131">
        <v>11.64</v>
      </c>
      <c r="D1131">
        <v>11.04</v>
      </c>
      <c r="E1131">
        <v>11.78</v>
      </c>
      <c r="F1131">
        <f t="shared" si="8"/>
        <v>0</v>
      </c>
    </row>
    <row r="1132" spans="1:6" x14ac:dyDescent="0.25">
      <c r="A1132" t="s">
        <v>10</v>
      </c>
      <c r="B1132" s="1">
        <v>45604</v>
      </c>
      <c r="C1132">
        <v>43.13</v>
      </c>
      <c r="D1132">
        <v>41.56</v>
      </c>
      <c r="E1132">
        <v>40.450000000000003</v>
      </c>
      <c r="F1132">
        <f t="shared" si="8"/>
        <v>1</v>
      </c>
    </row>
    <row r="1133" spans="1:6" x14ac:dyDescent="0.25">
      <c r="A1133" t="s">
        <v>10</v>
      </c>
      <c r="B1133" s="1">
        <v>45607</v>
      </c>
      <c r="C1133">
        <v>43.33</v>
      </c>
      <c r="D1133">
        <v>41.68</v>
      </c>
      <c r="E1133">
        <v>40.520000000000003</v>
      </c>
      <c r="F1133">
        <f t="shared" si="8"/>
        <v>1</v>
      </c>
    </row>
    <row r="1134" spans="1:6" x14ac:dyDescent="0.25">
      <c r="A1134" t="s">
        <v>10</v>
      </c>
      <c r="B1134" s="1">
        <v>45608</v>
      </c>
      <c r="C1134">
        <v>43.55</v>
      </c>
      <c r="D1134">
        <v>41.78</v>
      </c>
      <c r="E1134">
        <v>40.590000000000003</v>
      </c>
      <c r="F1134">
        <f t="shared" si="8"/>
        <v>1</v>
      </c>
    </row>
    <row r="1135" spans="1:6" x14ac:dyDescent="0.25">
      <c r="A1135" t="s">
        <v>10</v>
      </c>
      <c r="B1135" s="1">
        <v>45609</v>
      </c>
      <c r="C1135">
        <v>43.73</v>
      </c>
      <c r="D1135">
        <v>41.88</v>
      </c>
      <c r="E1135">
        <v>40.659999999999997</v>
      </c>
      <c r="F1135">
        <f t="shared" si="8"/>
        <v>1</v>
      </c>
    </row>
    <row r="1136" spans="1:6" x14ac:dyDescent="0.25">
      <c r="A1136" t="s">
        <v>10</v>
      </c>
      <c r="B1136" s="1">
        <v>45610</v>
      </c>
      <c r="C1136">
        <v>43.98</v>
      </c>
      <c r="D1136">
        <v>42.03</v>
      </c>
      <c r="E1136">
        <v>40.74</v>
      </c>
      <c r="F1136">
        <f t="shared" si="8"/>
        <v>1</v>
      </c>
    </row>
    <row r="1137" spans="1:6" x14ac:dyDescent="0.25">
      <c r="A1137" t="s">
        <v>10</v>
      </c>
      <c r="B1137" s="1">
        <v>45611</v>
      </c>
      <c r="C1137">
        <v>44.24</v>
      </c>
      <c r="D1137">
        <v>42.19</v>
      </c>
      <c r="E1137">
        <v>40.82</v>
      </c>
      <c r="F1137">
        <f t="shared" si="8"/>
        <v>1</v>
      </c>
    </row>
    <row r="1138" spans="1:6" x14ac:dyDescent="0.25">
      <c r="A1138" t="s">
        <v>10</v>
      </c>
      <c r="B1138" s="1">
        <v>45614</v>
      </c>
      <c r="C1138">
        <v>44.53</v>
      </c>
      <c r="D1138">
        <v>42.34</v>
      </c>
      <c r="E1138">
        <v>40.89</v>
      </c>
      <c r="F1138">
        <f t="shared" si="8"/>
        <v>1</v>
      </c>
    </row>
    <row r="1139" spans="1:6" x14ac:dyDescent="0.25">
      <c r="A1139" t="s">
        <v>10</v>
      </c>
      <c r="B1139" s="1">
        <v>45615</v>
      </c>
      <c r="C1139">
        <v>44.64</v>
      </c>
      <c r="D1139">
        <v>42.42</v>
      </c>
      <c r="E1139">
        <v>40.96</v>
      </c>
      <c r="F1139">
        <f t="shared" si="8"/>
        <v>1</v>
      </c>
    </row>
    <row r="1140" spans="1:6" x14ac:dyDescent="0.25">
      <c r="A1140" t="s">
        <v>10</v>
      </c>
      <c r="B1140" s="1">
        <v>45616</v>
      </c>
      <c r="C1140">
        <v>44.82</v>
      </c>
      <c r="D1140">
        <v>42.56</v>
      </c>
      <c r="E1140">
        <v>41.04</v>
      </c>
      <c r="F1140">
        <f t="shared" si="8"/>
        <v>1</v>
      </c>
    </row>
    <row r="1141" spans="1:6" x14ac:dyDescent="0.25">
      <c r="A1141" t="s">
        <v>10</v>
      </c>
      <c r="B1141" s="1">
        <v>45617</v>
      </c>
      <c r="C1141">
        <v>45.07</v>
      </c>
      <c r="D1141">
        <v>42.71</v>
      </c>
      <c r="E1141">
        <v>41.13</v>
      </c>
      <c r="F1141">
        <f t="shared" si="8"/>
        <v>1</v>
      </c>
    </row>
    <row r="1142" spans="1:6" x14ac:dyDescent="0.25">
      <c r="A1142" t="s">
        <v>10</v>
      </c>
      <c r="B1142" s="1">
        <v>45618</v>
      </c>
      <c r="C1142">
        <v>45.28</v>
      </c>
      <c r="D1142">
        <v>42.85</v>
      </c>
      <c r="E1142">
        <v>41.22</v>
      </c>
      <c r="F1142">
        <f t="shared" si="8"/>
        <v>1</v>
      </c>
    </row>
    <row r="1143" spans="1:6" x14ac:dyDescent="0.25">
      <c r="A1143" t="s">
        <v>10</v>
      </c>
      <c r="B1143" s="1">
        <v>45621</v>
      </c>
      <c r="C1143">
        <v>45.48</v>
      </c>
      <c r="D1143">
        <v>43.01</v>
      </c>
      <c r="E1143">
        <v>41.3</v>
      </c>
      <c r="F1143">
        <f t="shared" si="8"/>
        <v>1</v>
      </c>
    </row>
    <row r="1144" spans="1:6" x14ac:dyDescent="0.25">
      <c r="A1144" t="s">
        <v>10</v>
      </c>
      <c r="B1144" s="1">
        <v>45622</v>
      </c>
      <c r="C1144">
        <v>45.68</v>
      </c>
      <c r="D1144">
        <v>43.17</v>
      </c>
      <c r="E1144">
        <v>41.39</v>
      </c>
      <c r="F1144">
        <f t="shared" si="8"/>
        <v>1</v>
      </c>
    </row>
    <row r="1145" spans="1:6" x14ac:dyDescent="0.25">
      <c r="A1145" t="s">
        <v>10</v>
      </c>
      <c r="B1145" s="1">
        <v>45623</v>
      </c>
      <c r="C1145">
        <v>45.87</v>
      </c>
      <c r="D1145">
        <v>43.33</v>
      </c>
      <c r="E1145">
        <v>41.47</v>
      </c>
      <c r="F1145">
        <f t="shared" si="8"/>
        <v>1</v>
      </c>
    </row>
    <row r="1146" spans="1:6" x14ac:dyDescent="0.25">
      <c r="A1146" t="s">
        <v>10</v>
      </c>
      <c r="B1146" s="1">
        <v>45624</v>
      </c>
      <c r="C1146">
        <v>46.06</v>
      </c>
      <c r="D1146">
        <v>43.49</v>
      </c>
      <c r="E1146">
        <v>41.55</v>
      </c>
      <c r="F1146">
        <f t="shared" si="8"/>
        <v>1</v>
      </c>
    </row>
    <row r="1147" spans="1:6" x14ac:dyDescent="0.25">
      <c r="A1147" t="s">
        <v>10</v>
      </c>
      <c r="B1147" s="1">
        <v>45625</v>
      </c>
      <c r="C1147">
        <v>46.31</v>
      </c>
      <c r="D1147">
        <v>43.65</v>
      </c>
      <c r="E1147">
        <v>41.63</v>
      </c>
      <c r="F1147">
        <f t="shared" si="8"/>
        <v>1</v>
      </c>
    </row>
    <row r="1148" spans="1:6" x14ac:dyDescent="0.25">
      <c r="A1148" t="s">
        <v>10</v>
      </c>
      <c r="B1148" s="1">
        <v>45628</v>
      </c>
      <c r="C1148">
        <v>46.55</v>
      </c>
      <c r="D1148">
        <v>43.81</v>
      </c>
      <c r="E1148">
        <v>41.72</v>
      </c>
      <c r="F1148">
        <f t="shared" si="8"/>
        <v>1</v>
      </c>
    </row>
    <row r="1149" spans="1:6" x14ac:dyDescent="0.25">
      <c r="A1149" t="s">
        <v>10</v>
      </c>
      <c r="B1149" s="1">
        <v>45629</v>
      </c>
      <c r="C1149">
        <v>46.75</v>
      </c>
      <c r="D1149">
        <v>43.96</v>
      </c>
      <c r="E1149">
        <v>41.81</v>
      </c>
      <c r="F1149">
        <f t="shared" si="8"/>
        <v>1</v>
      </c>
    </row>
    <row r="1150" spans="1:6" x14ac:dyDescent="0.25">
      <c r="A1150" t="s">
        <v>10</v>
      </c>
      <c r="B1150" s="1">
        <v>45630</v>
      </c>
      <c r="C1150">
        <v>47.03</v>
      </c>
      <c r="D1150">
        <v>44.14</v>
      </c>
      <c r="E1150">
        <v>41.89</v>
      </c>
      <c r="F1150">
        <f t="shared" si="8"/>
        <v>1</v>
      </c>
    </row>
    <row r="1151" spans="1:6" x14ac:dyDescent="0.25">
      <c r="A1151" t="s">
        <v>10</v>
      </c>
      <c r="B1151" s="1">
        <v>45631</v>
      </c>
      <c r="C1151">
        <v>47.23</v>
      </c>
      <c r="D1151">
        <v>44.32</v>
      </c>
      <c r="E1151">
        <v>41.98</v>
      </c>
      <c r="F1151">
        <f t="shared" si="8"/>
        <v>1</v>
      </c>
    </row>
    <row r="1152" spans="1:6" x14ac:dyDescent="0.25">
      <c r="A1152" t="s">
        <v>10</v>
      </c>
      <c r="B1152" s="1">
        <v>45632</v>
      </c>
      <c r="C1152">
        <v>47.43</v>
      </c>
      <c r="D1152">
        <v>44.49</v>
      </c>
      <c r="E1152">
        <v>42.07</v>
      </c>
      <c r="F1152">
        <f t="shared" si="8"/>
        <v>1</v>
      </c>
    </row>
    <row r="1153" spans="1:6" x14ac:dyDescent="0.25">
      <c r="A1153" t="s">
        <v>163</v>
      </c>
      <c r="B1153" s="1">
        <v>45604</v>
      </c>
      <c r="C1153">
        <v>16.79</v>
      </c>
      <c r="D1153">
        <v>16.8</v>
      </c>
      <c r="E1153">
        <v>15.84</v>
      </c>
      <c r="F1153">
        <f t="shared" si="8"/>
        <v>0</v>
      </c>
    </row>
    <row r="1154" spans="1:6" x14ac:dyDescent="0.25">
      <c r="A1154" t="s">
        <v>163</v>
      </c>
      <c r="B1154" s="1">
        <v>45607</v>
      </c>
      <c r="C1154">
        <v>16.79</v>
      </c>
      <c r="D1154">
        <v>16.79</v>
      </c>
      <c r="E1154">
        <v>15.86</v>
      </c>
      <c r="F1154">
        <f t="shared" si="8"/>
        <v>0</v>
      </c>
    </row>
    <row r="1155" spans="1:6" x14ac:dyDescent="0.25">
      <c r="A1155" t="s">
        <v>163</v>
      </c>
      <c r="B1155" s="1">
        <v>45608</v>
      </c>
      <c r="C1155">
        <v>16.79</v>
      </c>
      <c r="D1155">
        <v>16.78</v>
      </c>
      <c r="E1155">
        <v>15.89</v>
      </c>
      <c r="F1155">
        <f t="shared" si="8"/>
        <v>1</v>
      </c>
    </row>
    <row r="1156" spans="1:6" x14ac:dyDescent="0.25">
      <c r="A1156" t="s">
        <v>163</v>
      </c>
      <c r="B1156" s="1">
        <v>45609</v>
      </c>
      <c r="C1156">
        <v>16.79</v>
      </c>
      <c r="D1156">
        <v>16.739999999999998</v>
      </c>
      <c r="E1156">
        <v>15.91</v>
      </c>
      <c r="F1156">
        <f t="shared" si="8"/>
        <v>1</v>
      </c>
    </row>
    <row r="1157" spans="1:6" x14ac:dyDescent="0.25">
      <c r="A1157" t="s">
        <v>163</v>
      </c>
      <c r="B1157" s="1">
        <v>45610</v>
      </c>
      <c r="C1157">
        <v>16.77</v>
      </c>
      <c r="D1157">
        <v>16.72</v>
      </c>
      <c r="E1157">
        <v>15.93</v>
      </c>
      <c r="F1157">
        <f t="shared" si="8"/>
        <v>1</v>
      </c>
    </row>
    <row r="1158" spans="1:6" x14ac:dyDescent="0.25">
      <c r="A1158" t="s">
        <v>163</v>
      </c>
      <c r="B1158" s="1">
        <v>45611</v>
      </c>
      <c r="C1158">
        <v>16.73</v>
      </c>
      <c r="D1158">
        <v>16.68</v>
      </c>
      <c r="E1158">
        <v>15.94</v>
      </c>
      <c r="F1158">
        <f t="shared" si="8"/>
        <v>1</v>
      </c>
    </row>
    <row r="1159" spans="1:6" x14ac:dyDescent="0.25">
      <c r="A1159" t="s">
        <v>163</v>
      </c>
      <c r="B1159" s="1">
        <v>45614</v>
      </c>
      <c r="C1159">
        <v>16.670000000000002</v>
      </c>
      <c r="D1159">
        <v>16.66</v>
      </c>
      <c r="E1159">
        <v>15.96</v>
      </c>
      <c r="F1159">
        <f t="shared" si="8"/>
        <v>1</v>
      </c>
    </row>
    <row r="1160" spans="1:6" x14ac:dyDescent="0.25">
      <c r="A1160" t="s">
        <v>163</v>
      </c>
      <c r="B1160" s="1">
        <v>45615</v>
      </c>
      <c r="C1160">
        <v>16.600000000000001</v>
      </c>
      <c r="D1160">
        <v>16.63</v>
      </c>
      <c r="E1160">
        <v>15.98</v>
      </c>
      <c r="F1160">
        <f t="shared" si="8"/>
        <v>0</v>
      </c>
    </row>
    <row r="1161" spans="1:6" x14ac:dyDescent="0.25">
      <c r="A1161" t="s">
        <v>163</v>
      </c>
      <c r="B1161" s="1">
        <v>45616</v>
      </c>
      <c r="C1161">
        <v>16.559999999999999</v>
      </c>
      <c r="D1161">
        <v>16.61</v>
      </c>
      <c r="E1161">
        <v>16</v>
      </c>
      <c r="F1161">
        <f t="shared" si="8"/>
        <v>0</v>
      </c>
    </row>
    <row r="1162" spans="1:6" x14ac:dyDescent="0.25">
      <c r="A1162" t="s">
        <v>163</v>
      </c>
      <c r="B1162" s="1">
        <v>45617</v>
      </c>
      <c r="C1162">
        <v>16.53</v>
      </c>
      <c r="D1162">
        <v>16.59</v>
      </c>
      <c r="E1162">
        <v>16.02</v>
      </c>
      <c r="F1162">
        <f t="shared" si="8"/>
        <v>0</v>
      </c>
    </row>
    <row r="1163" spans="1:6" x14ac:dyDescent="0.25">
      <c r="A1163" t="s">
        <v>163</v>
      </c>
      <c r="B1163" s="1">
        <v>45618</v>
      </c>
      <c r="C1163">
        <v>16.489999999999998</v>
      </c>
      <c r="D1163">
        <v>16.57</v>
      </c>
      <c r="E1163">
        <v>16.04</v>
      </c>
      <c r="F1163">
        <f t="shared" si="8"/>
        <v>0</v>
      </c>
    </row>
    <row r="1164" spans="1:6" x14ac:dyDescent="0.25">
      <c r="A1164" t="s">
        <v>163</v>
      </c>
      <c r="B1164" s="1">
        <v>45621</v>
      </c>
      <c r="C1164">
        <v>16.45</v>
      </c>
      <c r="D1164">
        <v>16.559999999999999</v>
      </c>
      <c r="E1164">
        <v>16.059999999999999</v>
      </c>
      <c r="F1164">
        <f t="shared" si="8"/>
        <v>0</v>
      </c>
    </row>
    <row r="1165" spans="1:6" x14ac:dyDescent="0.25">
      <c r="A1165" t="s">
        <v>163</v>
      </c>
      <c r="B1165" s="1">
        <v>45622</v>
      </c>
      <c r="C1165">
        <v>16.399999999999999</v>
      </c>
      <c r="D1165">
        <v>16.54</v>
      </c>
      <c r="E1165">
        <v>16.079999999999998</v>
      </c>
      <c r="F1165">
        <f t="shared" si="8"/>
        <v>0</v>
      </c>
    </row>
    <row r="1166" spans="1:6" x14ac:dyDescent="0.25">
      <c r="A1166" t="s">
        <v>163</v>
      </c>
      <c r="B1166" s="1">
        <v>45623</v>
      </c>
      <c r="C1166">
        <v>16.34</v>
      </c>
      <c r="D1166">
        <v>16.52</v>
      </c>
      <c r="E1166">
        <v>16.100000000000001</v>
      </c>
      <c r="F1166">
        <f t="shared" si="8"/>
        <v>0</v>
      </c>
    </row>
    <row r="1167" spans="1:6" x14ac:dyDescent="0.25">
      <c r="A1167" t="s">
        <v>163</v>
      </c>
      <c r="B1167" s="1">
        <v>45624</v>
      </c>
      <c r="C1167">
        <v>16.27</v>
      </c>
      <c r="D1167">
        <v>16.5</v>
      </c>
      <c r="E1167">
        <v>16.12</v>
      </c>
      <c r="F1167">
        <f t="shared" si="8"/>
        <v>0</v>
      </c>
    </row>
    <row r="1168" spans="1:6" x14ac:dyDescent="0.25">
      <c r="A1168" t="s">
        <v>163</v>
      </c>
      <c r="B1168" s="1">
        <v>45625</v>
      </c>
      <c r="C1168">
        <v>16.21</v>
      </c>
      <c r="D1168">
        <v>16.48</v>
      </c>
      <c r="E1168">
        <v>16.14</v>
      </c>
      <c r="F1168">
        <f t="shared" si="8"/>
        <v>0</v>
      </c>
    </row>
    <row r="1169" spans="1:6" x14ac:dyDescent="0.25">
      <c r="A1169" t="s">
        <v>163</v>
      </c>
      <c r="B1169" s="1">
        <v>45628</v>
      </c>
      <c r="C1169">
        <v>16.16</v>
      </c>
      <c r="D1169">
        <v>16.46</v>
      </c>
      <c r="E1169">
        <v>16.149999999999999</v>
      </c>
      <c r="F1169">
        <f t="shared" si="8"/>
        <v>0</v>
      </c>
    </row>
    <row r="1170" spans="1:6" x14ac:dyDescent="0.25">
      <c r="A1170" t="s">
        <v>163</v>
      </c>
      <c r="B1170" s="1">
        <v>45629</v>
      </c>
      <c r="C1170">
        <v>16.09</v>
      </c>
      <c r="D1170">
        <v>16.440000000000001</v>
      </c>
      <c r="E1170">
        <v>16.170000000000002</v>
      </c>
      <c r="F1170">
        <f t="shared" si="8"/>
        <v>0</v>
      </c>
    </row>
    <row r="1171" spans="1:6" x14ac:dyDescent="0.25">
      <c r="A1171" t="s">
        <v>163</v>
      </c>
      <c r="B1171" s="1">
        <v>45630</v>
      </c>
      <c r="C1171">
        <v>16</v>
      </c>
      <c r="D1171">
        <v>16.41</v>
      </c>
      <c r="E1171">
        <v>16.18</v>
      </c>
      <c r="F1171">
        <f t="shared" si="8"/>
        <v>0</v>
      </c>
    </row>
    <row r="1172" spans="1:6" x14ac:dyDescent="0.25">
      <c r="A1172" t="s">
        <v>163</v>
      </c>
      <c r="B1172" s="1">
        <v>45631</v>
      </c>
      <c r="C1172">
        <v>15.94</v>
      </c>
      <c r="D1172">
        <v>16.39</v>
      </c>
      <c r="E1172">
        <v>16.190000000000001</v>
      </c>
      <c r="F1172">
        <f t="shared" si="8"/>
        <v>0</v>
      </c>
    </row>
    <row r="1173" spans="1:6" x14ac:dyDescent="0.25">
      <c r="A1173" t="s">
        <v>163</v>
      </c>
      <c r="B1173" s="1">
        <v>45632</v>
      </c>
      <c r="C1173">
        <v>15.9</v>
      </c>
      <c r="D1173">
        <v>16.38</v>
      </c>
      <c r="E1173">
        <v>16.21</v>
      </c>
      <c r="F1173">
        <f t="shared" si="8"/>
        <v>0</v>
      </c>
    </row>
    <row r="1174" spans="1:6" x14ac:dyDescent="0.25">
      <c r="A1174" t="s">
        <v>35</v>
      </c>
      <c r="B1174" s="1">
        <v>45604</v>
      </c>
      <c r="C1174">
        <v>4.97</v>
      </c>
      <c r="D1174">
        <v>5.08</v>
      </c>
      <c r="E1174">
        <v>6.62</v>
      </c>
      <c r="F1174">
        <f t="shared" si="8"/>
        <v>0</v>
      </c>
    </row>
    <row r="1175" spans="1:6" x14ac:dyDescent="0.25">
      <c r="A1175" t="s">
        <v>35</v>
      </c>
      <c r="B1175" s="1">
        <v>45607</v>
      </c>
      <c r="C1175">
        <v>4.97</v>
      </c>
      <c r="D1175">
        <v>5.08</v>
      </c>
      <c r="E1175">
        <v>6.59</v>
      </c>
      <c r="F1175">
        <f t="shared" si="8"/>
        <v>0</v>
      </c>
    </row>
    <row r="1176" spans="1:6" x14ac:dyDescent="0.25">
      <c r="A1176" t="s">
        <v>35</v>
      </c>
      <c r="B1176" s="1">
        <v>45608</v>
      </c>
      <c r="C1176">
        <v>4.97</v>
      </c>
      <c r="D1176">
        <v>5.09</v>
      </c>
      <c r="E1176">
        <v>6.57</v>
      </c>
      <c r="F1176">
        <f t="shared" si="8"/>
        <v>0</v>
      </c>
    </row>
    <row r="1177" spans="1:6" x14ac:dyDescent="0.25">
      <c r="A1177" t="s">
        <v>35</v>
      </c>
      <c r="B1177" s="1">
        <v>45609</v>
      </c>
      <c r="C1177">
        <v>4.97</v>
      </c>
      <c r="D1177">
        <v>5.09</v>
      </c>
      <c r="E1177">
        <v>6.54</v>
      </c>
      <c r="F1177">
        <f t="shared" si="8"/>
        <v>0</v>
      </c>
    </row>
    <row r="1178" spans="1:6" x14ac:dyDescent="0.25">
      <c r="A1178" t="s">
        <v>35</v>
      </c>
      <c r="B1178" s="1">
        <v>45610</v>
      </c>
      <c r="C1178">
        <v>4.97</v>
      </c>
      <c r="D1178">
        <v>5.09</v>
      </c>
      <c r="E1178">
        <v>6.52</v>
      </c>
      <c r="F1178">
        <f t="shared" si="8"/>
        <v>0</v>
      </c>
    </row>
    <row r="1179" spans="1:6" x14ac:dyDescent="0.25">
      <c r="A1179" t="s">
        <v>35</v>
      </c>
      <c r="B1179" s="1">
        <v>45611</v>
      </c>
      <c r="C1179">
        <v>4.97</v>
      </c>
      <c r="D1179">
        <v>5.09</v>
      </c>
      <c r="E1179">
        <v>6.49</v>
      </c>
      <c r="F1179">
        <f t="shared" si="8"/>
        <v>0</v>
      </c>
    </row>
    <row r="1180" spans="1:6" x14ac:dyDescent="0.25">
      <c r="A1180" t="s">
        <v>35</v>
      </c>
      <c r="B1180" s="1">
        <v>45614</v>
      </c>
      <c r="C1180">
        <v>4.97</v>
      </c>
      <c r="D1180">
        <v>5.09</v>
      </c>
      <c r="E1180">
        <v>6.47</v>
      </c>
      <c r="F1180">
        <f t="shared" si="8"/>
        <v>0</v>
      </c>
    </row>
    <row r="1181" spans="1:6" x14ac:dyDescent="0.25">
      <c r="A1181" t="s">
        <v>35</v>
      </c>
      <c r="B1181" s="1">
        <v>45615</v>
      </c>
      <c r="C1181">
        <v>4.97</v>
      </c>
      <c r="D1181">
        <v>5.09</v>
      </c>
      <c r="E1181">
        <v>6.44</v>
      </c>
      <c r="F1181">
        <f t="shared" si="8"/>
        <v>0</v>
      </c>
    </row>
    <row r="1182" spans="1:6" x14ac:dyDescent="0.25">
      <c r="A1182" t="s">
        <v>35</v>
      </c>
      <c r="B1182" s="1">
        <v>45616</v>
      </c>
      <c r="C1182">
        <v>4.97</v>
      </c>
      <c r="D1182">
        <v>5.09</v>
      </c>
      <c r="E1182">
        <v>6.42</v>
      </c>
      <c r="F1182">
        <f t="shared" si="8"/>
        <v>0</v>
      </c>
    </row>
    <row r="1183" spans="1:6" x14ac:dyDescent="0.25">
      <c r="A1183" t="s">
        <v>35</v>
      </c>
      <c r="B1183" s="1">
        <v>45617</v>
      </c>
      <c r="C1183">
        <v>4.96</v>
      </c>
      <c r="D1183">
        <v>5.08</v>
      </c>
      <c r="E1183">
        <v>6.4</v>
      </c>
      <c r="F1183">
        <f t="shared" si="8"/>
        <v>0</v>
      </c>
    </row>
    <row r="1184" spans="1:6" x14ac:dyDescent="0.25">
      <c r="A1184" t="s">
        <v>35</v>
      </c>
      <c r="B1184" s="1">
        <v>45618</v>
      </c>
      <c r="C1184">
        <v>4.96</v>
      </c>
      <c r="D1184">
        <v>5.07</v>
      </c>
      <c r="E1184">
        <v>6.38</v>
      </c>
      <c r="F1184">
        <f t="shared" ref="F1184:F1247" si="9">IF(OR(ISBLANK(C1184), ISBLANK(D1184), ISBLANK(E1184)), "", IF(AND(C1184&gt;D1184, D1184&gt;E1184), 1, 0))</f>
        <v>0</v>
      </c>
    </row>
    <row r="1185" spans="1:6" x14ac:dyDescent="0.25">
      <c r="A1185" t="s">
        <v>35</v>
      </c>
      <c r="B1185" s="1">
        <v>45621</v>
      </c>
      <c r="C1185">
        <v>4.97</v>
      </c>
      <c r="D1185">
        <v>5.07</v>
      </c>
      <c r="E1185">
        <v>6.36</v>
      </c>
      <c r="F1185">
        <f t="shared" si="9"/>
        <v>0</v>
      </c>
    </row>
    <row r="1186" spans="1:6" x14ac:dyDescent="0.25">
      <c r="A1186" t="s">
        <v>35</v>
      </c>
      <c r="B1186" s="1">
        <v>45622</v>
      </c>
      <c r="C1186">
        <v>4.97</v>
      </c>
      <c r="D1186">
        <v>5.05</v>
      </c>
      <c r="E1186">
        <v>6.34</v>
      </c>
      <c r="F1186">
        <f t="shared" si="9"/>
        <v>0</v>
      </c>
    </row>
    <row r="1187" spans="1:6" x14ac:dyDescent="0.25">
      <c r="A1187" t="s">
        <v>35</v>
      </c>
      <c r="B1187" s="1">
        <v>45623</v>
      </c>
      <c r="C1187">
        <v>4.97</v>
      </c>
      <c r="D1187">
        <v>5.04</v>
      </c>
      <c r="E1187">
        <v>6.32</v>
      </c>
      <c r="F1187">
        <f t="shared" si="9"/>
        <v>0</v>
      </c>
    </row>
    <row r="1188" spans="1:6" x14ac:dyDescent="0.25">
      <c r="A1188" t="s">
        <v>35</v>
      </c>
      <c r="B1188" s="1">
        <v>45624</v>
      </c>
      <c r="C1188">
        <v>4.97</v>
      </c>
      <c r="D1188">
        <v>5.03</v>
      </c>
      <c r="E1188">
        <v>6.3</v>
      </c>
      <c r="F1188">
        <f t="shared" si="9"/>
        <v>0</v>
      </c>
    </row>
    <row r="1189" spans="1:6" x14ac:dyDescent="0.25">
      <c r="A1189" t="s">
        <v>35</v>
      </c>
      <c r="B1189" s="1">
        <v>45625</v>
      </c>
      <c r="C1189">
        <v>4.97</v>
      </c>
      <c r="D1189">
        <v>5.03</v>
      </c>
      <c r="E1189">
        <v>6.28</v>
      </c>
      <c r="F1189">
        <f t="shared" si="9"/>
        <v>0</v>
      </c>
    </row>
    <row r="1190" spans="1:6" x14ac:dyDescent="0.25">
      <c r="A1190" t="s">
        <v>35</v>
      </c>
      <c r="B1190" s="1">
        <v>45628</v>
      </c>
      <c r="C1190">
        <v>4.9800000000000004</v>
      </c>
      <c r="D1190">
        <v>5.0199999999999996</v>
      </c>
      <c r="E1190">
        <v>6.27</v>
      </c>
      <c r="F1190">
        <f t="shared" si="9"/>
        <v>0</v>
      </c>
    </row>
    <row r="1191" spans="1:6" x14ac:dyDescent="0.25">
      <c r="A1191" t="s">
        <v>35</v>
      </c>
      <c r="B1191" s="1">
        <v>45629</v>
      </c>
      <c r="C1191">
        <v>4.9800000000000004</v>
      </c>
      <c r="D1191">
        <v>5.0199999999999996</v>
      </c>
      <c r="E1191">
        <v>6.26</v>
      </c>
      <c r="F1191">
        <f t="shared" si="9"/>
        <v>0</v>
      </c>
    </row>
    <row r="1192" spans="1:6" x14ac:dyDescent="0.25">
      <c r="A1192" t="s">
        <v>35</v>
      </c>
      <c r="B1192" s="1">
        <v>45630</v>
      </c>
      <c r="C1192">
        <v>4.9800000000000004</v>
      </c>
      <c r="D1192">
        <v>5.01</v>
      </c>
      <c r="E1192">
        <v>6.24</v>
      </c>
      <c r="F1192">
        <f t="shared" si="9"/>
        <v>0</v>
      </c>
    </row>
    <row r="1193" spans="1:6" x14ac:dyDescent="0.25">
      <c r="A1193" t="s">
        <v>35</v>
      </c>
      <c r="B1193" s="1">
        <v>45631</v>
      </c>
      <c r="C1193">
        <v>4.99</v>
      </c>
      <c r="D1193">
        <v>5.01</v>
      </c>
      <c r="E1193">
        <v>6.23</v>
      </c>
      <c r="F1193">
        <f t="shared" si="9"/>
        <v>0</v>
      </c>
    </row>
    <row r="1194" spans="1:6" x14ac:dyDescent="0.25">
      <c r="A1194" t="s">
        <v>35</v>
      </c>
      <c r="B1194" s="1">
        <v>45632</v>
      </c>
      <c r="C1194">
        <v>4.99</v>
      </c>
      <c r="D1194">
        <v>5.01</v>
      </c>
      <c r="E1194">
        <v>6.21</v>
      </c>
      <c r="F1194">
        <f t="shared" si="9"/>
        <v>0</v>
      </c>
    </row>
    <row r="1195" spans="1:6" x14ac:dyDescent="0.25">
      <c r="A1195" t="s">
        <v>83</v>
      </c>
      <c r="B1195" s="1">
        <v>45604</v>
      </c>
      <c r="C1195">
        <v>29.26</v>
      </c>
      <c r="D1195">
        <v>29.73</v>
      </c>
      <c r="E1195">
        <v>27.72</v>
      </c>
      <c r="F1195">
        <f t="shared" si="9"/>
        <v>0</v>
      </c>
    </row>
    <row r="1196" spans="1:6" x14ac:dyDescent="0.25">
      <c r="A1196" t="s">
        <v>83</v>
      </c>
      <c r="B1196" s="1">
        <v>45607</v>
      </c>
      <c r="C1196">
        <v>29.14</v>
      </c>
      <c r="D1196">
        <v>29.72</v>
      </c>
      <c r="E1196">
        <v>27.73</v>
      </c>
      <c r="F1196">
        <f t="shared" si="9"/>
        <v>0</v>
      </c>
    </row>
    <row r="1197" spans="1:6" x14ac:dyDescent="0.25">
      <c r="A1197" t="s">
        <v>83</v>
      </c>
      <c r="B1197" s="1">
        <v>45608</v>
      </c>
      <c r="C1197">
        <v>29.05</v>
      </c>
      <c r="D1197">
        <v>29.7</v>
      </c>
      <c r="E1197">
        <v>27.74</v>
      </c>
      <c r="F1197">
        <f t="shared" si="9"/>
        <v>0</v>
      </c>
    </row>
    <row r="1198" spans="1:6" x14ac:dyDescent="0.25">
      <c r="A1198" t="s">
        <v>83</v>
      </c>
      <c r="B1198" s="1">
        <v>45609</v>
      </c>
      <c r="C1198">
        <v>28.93</v>
      </c>
      <c r="D1198">
        <v>29.68</v>
      </c>
      <c r="E1198">
        <v>27.74</v>
      </c>
      <c r="F1198">
        <f t="shared" si="9"/>
        <v>0</v>
      </c>
    </row>
    <row r="1199" spans="1:6" x14ac:dyDescent="0.25">
      <c r="A1199" t="s">
        <v>83</v>
      </c>
      <c r="B1199" s="1">
        <v>45610</v>
      </c>
      <c r="C1199">
        <v>28.76</v>
      </c>
      <c r="D1199">
        <v>29.64</v>
      </c>
      <c r="E1199">
        <v>27.74</v>
      </c>
      <c r="F1199">
        <f t="shared" si="9"/>
        <v>0</v>
      </c>
    </row>
    <row r="1200" spans="1:6" x14ac:dyDescent="0.25">
      <c r="A1200" t="s">
        <v>83</v>
      </c>
      <c r="B1200" s="1">
        <v>45611</v>
      </c>
      <c r="C1200">
        <v>28.56</v>
      </c>
      <c r="D1200">
        <v>29.58</v>
      </c>
      <c r="E1200">
        <v>27.73</v>
      </c>
      <c r="F1200">
        <f t="shared" si="9"/>
        <v>0</v>
      </c>
    </row>
    <row r="1201" spans="1:6" x14ac:dyDescent="0.25">
      <c r="A1201" t="s">
        <v>83</v>
      </c>
      <c r="B1201" s="1">
        <v>45614</v>
      </c>
      <c r="C1201">
        <v>28.45</v>
      </c>
      <c r="D1201">
        <v>29.54</v>
      </c>
      <c r="E1201">
        <v>27.72</v>
      </c>
      <c r="F1201">
        <f t="shared" si="9"/>
        <v>0</v>
      </c>
    </row>
    <row r="1202" spans="1:6" x14ac:dyDescent="0.25">
      <c r="A1202" t="s">
        <v>83</v>
      </c>
      <c r="B1202" s="1">
        <v>45615</v>
      </c>
      <c r="C1202">
        <v>28.35</v>
      </c>
      <c r="D1202">
        <v>29.51</v>
      </c>
      <c r="E1202">
        <v>27.73</v>
      </c>
      <c r="F1202">
        <f t="shared" si="9"/>
        <v>0</v>
      </c>
    </row>
    <row r="1203" spans="1:6" x14ac:dyDescent="0.25">
      <c r="A1203" t="s">
        <v>83</v>
      </c>
      <c r="B1203" s="1">
        <v>45616</v>
      </c>
      <c r="C1203">
        <v>28.29</v>
      </c>
      <c r="D1203">
        <v>29.48</v>
      </c>
      <c r="E1203">
        <v>27.74</v>
      </c>
      <c r="F1203">
        <f t="shared" si="9"/>
        <v>0</v>
      </c>
    </row>
    <row r="1204" spans="1:6" x14ac:dyDescent="0.25">
      <c r="A1204" t="s">
        <v>83</v>
      </c>
      <c r="B1204" s="1">
        <v>45617</v>
      </c>
      <c r="C1204">
        <v>28.28</v>
      </c>
      <c r="D1204">
        <v>29.46</v>
      </c>
      <c r="E1204">
        <v>27.76</v>
      </c>
      <c r="F1204">
        <f t="shared" si="9"/>
        <v>0</v>
      </c>
    </row>
    <row r="1205" spans="1:6" x14ac:dyDescent="0.25">
      <c r="A1205" t="s">
        <v>83</v>
      </c>
      <c r="B1205" s="1">
        <v>45618</v>
      </c>
      <c r="C1205">
        <v>28.26</v>
      </c>
      <c r="D1205">
        <v>29.43</v>
      </c>
      <c r="E1205">
        <v>27.79</v>
      </c>
      <c r="F1205">
        <f t="shared" si="9"/>
        <v>0</v>
      </c>
    </row>
    <row r="1206" spans="1:6" x14ac:dyDescent="0.25">
      <c r="A1206" t="s">
        <v>83</v>
      </c>
      <c r="B1206" s="1">
        <v>45621</v>
      </c>
      <c r="C1206">
        <v>28.21</v>
      </c>
      <c r="D1206">
        <v>29.43</v>
      </c>
      <c r="E1206">
        <v>27.8</v>
      </c>
      <c r="F1206">
        <f t="shared" si="9"/>
        <v>0</v>
      </c>
    </row>
    <row r="1207" spans="1:6" x14ac:dyDescent="0.25">
      <c r="A1207" t="s">
        <v>83</v>
      </c>
      <c r="B1207" s="1">
        <v>45622</v>
      </c>
      <c r="C1207">
        <v>28.19</v>
      </c>
      <c r="D1207">
        <v>29.41</v>
      </c>
      <c r="E1207">
        <v>27.82</v>
      </c>
      <c r="F1207">
        <f t="shared" si="9"/>
        <v>0</v>
      </c>
    </row>
    <row r="1208" spans="1:6" x14ac:dyDescent="0.25">
      <c r="A1208" t="s">
        <v>83</v>
      </c>
      <c r="B1208" s="1">
        <v>45623</v>
      </c>
      <c r="C1208">
        <v>28.18</v>
      </c>
      <c r="D1208">
        <v>29.37</v>
      </c>
      <c r="E1208">
        <v>27.83</v>
      </c>
      <c r="F1208">
        <f t="shared" si="9"/>
        <v>0</v>
      </c>
    </row>
    <row r="1209" spans="1:6" x14ac:dyDescent="0.25">
      <c r="A1209" t="s">
        <v>83</v>
      </c>
      <c r="B1209" s="1">
        <v>45624</v>
      </c>
      <c r="C1209">
        <v>28.15</v>
      </c>
      <c r="D1209">
        <v>29.33</v>
      </c>
      <c r="E1209">
        <v>27.85</v>
      </c>
      <c r="F1209">
        <f t="shared" si="9"/>
        <v>0</v>
      </c>
    </row>
    <row r="1210" spans="1:6" x14ac:dyDescent="0.25">
      <c r="A1210" t="s">
        <v>83</v>
      </c>
      <c r="B1210" s="1">
        <v>45625</v>
      </c>
      <c r="C1210">
        <v>28.14</v>
      </c>
      <c r="D1210">
        <v>29.28</v>
      </c>
      <c r="E1210">
        <v>27.86</v>
      </c>
      <c r="F1210">
        <f t="shared" si="9"/>
        <v>0</v>
      </c>
    </row>
    <row r="1211" spans="1:6" x14ac:dyDescent="0.25">
      <c r="A1211" t="s">
        <v>83</v>
      </c>
      <c r="B1211" s="1">
        <v>45628</v>
      </c>
      <c r="C1211">
        <v>28.09</v>
      </c>
      <c r="D1211">
        <v>29.23</v>
      </c>
      <c r="E1211">
        <v>27.88</v>
      </c>
      <c r="F1211">
        <f t="shared" si="9"/>
        <v>0</v>
      </c>
    </row>
    <row r="1212" spans="1:6" x14ac:dyDescent="0.25">
      <c r="A1212" t="s">
        <v>83</v>
      </c>
      <c r="B1212" s="1">
        <v>45629</v>
      </c>
      <c r="C1212">
        <v>28.02</v>
      </c>
      <c r="D1212">
        <v>29.17</v>
      </c>
      <c r="E1212">
        <v>27.9</v>
      </c>
      <c r="F1212">
        <f t="shared" si="9"/>
        <v>0</v>
      </c>
    </row>
    <row r="1213" spans="1:6" x14ac:dyDescent="0.25">
      <c r="A1213" t="s">
        <v>83</v>
      </c>
      <c r="B1213" s="1">
        <v>45630</v>
      </c>
      <c r="C1213">
        <v>27.91</v>
      </c>
      <c r="D1213">
        <v>29.08</v>
      </c>
      <c r="E1213">
        <v>27.9</v>
      </c>
      <c r="F1213">
        <f t="shared" si="9"/>
        <v>0</v>
      </c>
    </row>
    <row r="1214" spans="1:6" x14ac:dyDescent="0.25">
      <c r="A1214" t="s">
        <v>83</v>
      </c>
      <c r="B1214" s="1">
        <v>45631</v>
      </c>
      <c r="C1214">
        <v>27.89</v>
      </c>
      <c r="D1214">
        <v>29.04</v>
      </c>
      <c r="E1214">
        <v>27.91</v>
      </c>
      <c r="F1214">
        <f t="shared" si="9"/>
        <v>0</v>
      </c>
    </row>
    <row r="1215" spans="1:6" x14ac:dyDescent="0.25">
      <c r="A1215" t="s">
        <v>83</v>
      </c>
      <c r="B1215" s="1">
        <v>45632</v>
      </c>
      <c r="C1215">
        <v>27.9</v>
      </c>
      <c r="D1215">
        <v>29.01</v>
      </c>
      <c r="E1215">
        <v>27.93</v>
      </c>
      <c r="F1215">
        <f t="shared" si="9"/>
        <v>0</v>
      </c>
    </row>
    <row r="1216" spans="1:6" x14ac:dyDescent="0.25">
      <c r="A1216" t="s">
        <v>105</v>
      </c>
      <c r="B1216" s="1">
        <v>45604</v>
      </c>
      <c r="C1216">
        <v>26.75</v>
      </c>
      <c r="D1216">
        <v>26.97</v>
      </c>
      <c r="E1216">
        <v>24.85</v>
      </c>
      <c r="F1216">
        <f t="shared" si="9"/>
        <v>0</v>
      </c>
    </row>
    <row r="1217" spans="1:6" x14ac:dyDescent="0.25">
      <c r="A1217" t="s">
        <v>105</v>
      </c>
      <c r="B1217" s="1">
        <v>45607</v>
      </c>
      <c r="C1217">
        <v>26.68</v>
      </c>
      <c r="D1217">
        <v>26.93</v>
      </c>
      <c r="E1217">
        <v>24.87</v>
      </c>
      <c r="F1217">
        <f t="shared" si="9"/>
        <v>0</v>
      </c>
    </row>
    <row r="1218" spans="1:6" x14ac:dyDescent="0.25">
      <c r="A1218" t="s">
        <v>105</v>
      </c>
      <c r="B1218" s="1">
        <v>45608</v>
      </c>
      <c r="C1218">
        <v>26.61</v>
      </c>
      <c r="D1218">
        <v>26.9</v>
      </c>
      <c r="E1218">
        <v>24.89</v>
      </c>
      <c r="F1218">
        <f t="shared" si="9"/>
        <v>0</v>
      </c>
    </row>
    <row r="1219" spans="1:6" x14ac:dyDescent="0.25">
      <c r="A1219" t="s">
        <v>105</v>
      </c>
      <c r="B1219" s="1">
        <v>45609</v>
      </c>
      <c r="C1219">
        <v>26.55</v>
      </c>
      <c r="D1219">
        <v>26.87</v>
      </c>
      <c r="E1219">
        <v>24.91</v>
      </c>
      <c r="F1219">
        <f t="shared" si="9"/>
        <v>0</v>
      </c>
    </row>
    <row r="1220" spans="1:6" x14ac:dyDescent="0.25">
      <c r="A1220" t="s">
        <v>105</v>
      </c>
      <c r="B1220" s="1">
        <v>45610</v>
      </c>
      <c r="C1220">
        <v>26.48</v>
      </c>
      <c r="D1220">
        <v>26.83</v>
      </c>
      <c r="E1220">
        <v>24.92</v>
      </c>
      <c r="F1220">
        <f t="shared" si="9"/>
        <v>0</v>
      </c>
    </row>
    <row r="1221" spans="1:6" x14ac:dyDescent="0.25">
      <c r="A1221" t="s">
        <v>105</v>
      </c>
      <c r="B1221" s="1">
        <v>45611</v>
      </c>
      <c r="C1221">
        <v>26.36</v>
      </c>
      <c r="D1221">
        <v>26.79</v>
      </c>
      <c r="E1221">
        <v>24.93</v>
      </c>
      <c r="F1221">
        <f t="shared" si="9"/>
        <v>0</v>
      </c>
    </row>
    <row r="1222" spans="1:6" x14ac:dyDescent="0.25">
      <c r="A1222" t="s">
        <v>105</v>
      </c>
      <c r="B1222" s="1">
        <v>45614</v>
      </c>
      <c r="C1222">
        <v>26.24</v>
      </c>
      <c r="D1222">
        <v>26.75</v>
      </c>
      <c r="E1222">
        <v>24.94</v>
      </c>
      <c r="F1222">
        <f t="shared" si="9"/>
        <v>0</v>
      </c>
    </row>
    <row r="1223" spans="1:6" x14ac:dyDescent="0.25">
      <c r="A1223" t="s">
        <v>105</v>
      </c>
      <c r="B1223" s="1">
        <v>45615</v>
      </c>
      <c r="C1223">
        <v>26.13</v>
      </c>
      <c r="D1223">
        <v>26.72</v>
      </c>
      <c r="E1223">
        <v>24.96</v>
      </c>
      <c r="F1223">
        <f t="shared" si="9"/>
        <v>0</v>
      </c>
    </row>
    <row r="1224" spans="1:6" x14ac:dyDescent="0.25">
      <c r="A1224" t="s">
        <v>105</v>
      </c>
      <c r="B1224" s="1">
        <v>45616</v>
      </c>
      <c r="C1224">
        <v>26.01</v>
      </c>
      <c r="D1224">
        <v>26.69</v>
      </c>
      <c r="E1224">
        <v>24.97</v>
      </c>
      <c r="F1224">
        <f t="shared" si="9"/>
        <v>0</v>
      </c>
    </row>
    <row r="1225" spans="1:6" x14ac:dyDescent="0.25">
      <c r="A1225" t="s">
        <v>105</v>
      </c>
      <c r="B1225" s="1">
        <v>45617</v>
      </c>
      <c r="C1225">
        <v>25.9</v>
      </c>
      <c r="D1225">
        <v>26.66</v>
      </c>
      <c r="E1225">
        <v>24.99</v>
      </c>
      <c r="F1225">
        <f t="shared" si="9"/>
        <v>0</v>
      </c>
    </row>
    <row r="1226" spans="1:6" x14ac:dyDescent="0.25">
      <c r="A1226" t="s">
        <v>105</v>
      </c>
      <c r="B1226" s="1">
        <v>45618</v>
      </c>
      <c r="C1226">
        <v>25.8</v>
      </c>
      <c r="D1226">
        <v>26.62</v>
      </c>
      <c r="E1226">
        <v>25.01</v>
      </c>
      <c r="F1226">
        <f t="shared" si="9"/>
        <v>0</v>
      </c>
    </row>
    <row r="1227" spans="1:6" x14ac:dyDescent="0.25">
      <c r="A1227" t="s">
        <v>105</v>
      </c>
      <c r="B1227" s="1">
        <v>45621</v>
      </c>
      <c r="C1227">
        <v>25.7</v>
      </c>
      <c r="D1227">
        <v>26.59</v>
      </c>
      <c r="E1227">
        <v>25.03</v>
      </c>
      <c r="F1227">
        <f t="shared" si="9"/>
        <v>0</v>
      </c>
    </row>
    <row r="1228" spans="1:6" x14ac:dyDescent="0.25">
      <c r="A1228" t="s">
        <v>105</v>
      </c>
      <c r="B1228" s="1">
        <v>45622</v>
      </c>
      <c r="C1228">
        <v>25.58</v>
      </c>
      <c r="D1228">
        <v>26.56</v>
      </c>
      <c r="E1228">
        <v>25.06</v>
      </c>
      <c r="F1228">
        <f t="shared" si="9"/>
        <v>0</v>
      </c>
    </row>
    <row r="1229" spans="1:6" x14ac:dyDescent="0.25">
      <c r="A1229" t="s">
        <v>105</v>
      </c>
      <c r="B1229" s="1">
        <v>45623</v>
      </c>
      <c r="C1229">
        <v>25.48</v>
      </c>
      <c r="D1229">
        <v>26.53</v>
      </c>
      <c r="E1229">
        <v>25.08</v>
      </c>
      <c r="F1229">
        <f t="shared" si="9"/>
        <v>0</v>
      </c>
    </row>
    <row r="1230" spans="1:6" x14ac:dyDescent="0.25">
      <c r="A1230" t="s">
        <v>105</v>
      </c>
      <c r="B1230" s="1">
        <v>45624</v>
      </c>
      <c r="C1230">
        <v>25.4</v>
      </c>
      <c r="D1230">
        <v>26.5</v>
      </c>
      <c r="E1230">
        <v>25.1</v>
      </c>
      <c r="F1230">
        <f t="shared" si="9"/>
        <v>0</v>
      </c>
    </row>
    <row r="1231" spans="1:6" x14ac:dyDescent="0.25">
      <c r="A1231" t="s">
        <v>105</v>
      </c>
      <c r="B1231" s="1">
        <v>45625</v>
      </c>
      <c r="C1231">
        <v>25.34</v>
      </c>
      <c r="D1231">
        <v>26.47</v>
      </c>
      <c r="E1231">
        <v>25.12</v>
      </c>
      <c r="F1231">
        <f t="shared" si="9"/>
        <v>0</v>
      </c>
    </row>
    <row r="1232" spans="1:6" x14ac:dyDescent="0.25">
      <c r="A1232" t="s">
        <v>105</v>
      </c>
      <c r="B1232" s="1">
        <v>45628</v>
      </c>
      <c r="C1232">
        <v>25.31</v>
      </c>
      <c r="D1232">
        <v>26.43</v>
      </c>
      <c r="E1232">
        <v>25.14</v>
      </c>
      <c r="F1232">
        <f t="shared" si="9"/>
        <v>0</v>
      </c>
    </row>
    <row r="1233" spans="1:6" x14ac:dyDescent="0.25">
      <c r="A1233" t="s">
        <v>105</v>
      </c>
      <c r="B1233" s="1">
        <v>45629</v>
      </c>
      <c r="C1233">
        <v>25.31</v>
      </c>
      <c r="D1233">
        <v>26.42</v>
      </c>
      <c r="E1233">
        <v>25.16</v>
      </c>
      <c r="F1233">
        <f t="shared" si="9"/>
        <v>0</v>
      </c>
    </row>
    <row r="1234" spans="1:6" x14ac:dyDescent="0.25">
      <c r="A1234" t="s">
        <v>105</v>
      </c>
      <c r="B1234" s="1">
        <v>45630</v>
      </c>
      <c r="C1234">
        <v>25.28</v>
      </c>
      <c r="D1234">
        <v>26.39</v>
      </c>
      <c r="E1234">
        <v>25.17</v>
      </c>
      <c r="F1234">
        <f t="shared" si="9"/>
        <v>0</v>
      </c>
    </row>
    <row r="1235" spans="1:6" x14ac:dyDescent="0.25">
      <c r="A1235" t="s">
        <v>105</v>
      </c>
      <c r="B1235" s="1">
        <v>45631</v>
      </c>
      <c r="C1235">
        <v>25.31</v>
      </c>
      <c r="D1235">
        <v>26.36</v>
      </c>
      <c r="E1235">
        <v>25.2</v>
      </c>
      <c r="F1235">
        <f t="shared" si="9"/>
        <v>0</v>
      </c>
    </row>
    <row r="1236" spans="1:6" x14ac:dyDescent="0.25">
      <c r="A1236" t="s">
        <v>105</v>
      </c>
      <c r="B1236" s="1">
        <v>45632</v>
      </c>
      <c r="C1236">
        <v>25.34</v>
      </c>
      <c r="D1236">
        <v>26.33</v>
      </c>
      <c r="E1236">
        <v>25.22</v>
      </c>
      <c r="F1236">
        <f t="shared" si="9"/>
        <v>0</v>
      </c>
    </row>
    <row r="1237" spans="1:6" x14ac:dyDescent="0.25">
      <c r="A1237" t="s">
        <v>64</v>
      </c>
      <c r="B1237" s="1">
        <v>45604</v>
      </c>
      <c r="C1237">
        <v>26.2</v>
      </c>
      <c r="D1237">
        <v>25.55</v>
      </c>
      <c r="E1237">
        <v>25.52</v>
      </c>
      <c r="F1237">
        <f t="shared" si="9"/>
        <v>1</v>
      </c>
    </row>
    <row r="1238" spans="1:6" x14ac:dyDescent="0.25">
      <c r="A1238" t="s">
        <v>64</v>
      </c>
      <c r="B1238" s="1">
        <v>45607</v>
      </c>
      <c r="C1238">
        <v>26.17</v>
      </c>
      <c r="D1238">
        <v>25.56</v>
      </c>
      <c r="E1238">
        <v>25.51</v>
      </c>
      <c r="F1238">
        <f t="shared" si="9"/>
        <v>1</v>
      </c>
    </row>
    <row r="1239" spans="1:6" x14ac:dyDescent="0.25">
      <c r="A1239" t="s">
        <v>64</v>
      </c>
      <c r="B1239" s="1">
        <v>45608</v>
      </c>
      <c r="C1239">
        <v>26.16</v>
      </c>
      <c r="D1239">
        <v>25.58</v>
      </c>
      <c r="E1239">
        <v>25.5</v>
      </c>
      <c r="F1239">
        <f t="shared" si="9"/>
        <v>1</v>
      </c>
    </row>
    <row r="1240" spans="1:6" x14ac:dyDescent="0.25">
      <c r="A1240" t="s">
        <v>64</v>
      </c>
      <c r="B1240" s="1">
        <v>45609</v>
      </c>
      <c r="C1240">
        <v>26.2</v>
      </c>
      <c r="D1240">
        <v>25.6</v>
      </c>
      <c r="E1240">
        <v>25.5</v>
      </c>
      <c r="F1240">
        <f t="shared" si="9"/>
        <v>1</v>
      </c>
    </row>
    <row r="1241" spans="1:6" x14ac:dyDescent="0.25">
      <c r="A1241" t="s">
        <v>64</v>
      </c>
      <c r="B1241" s="1">
        <v>45610</v>
      </c>
      <c r="C1241">
        <v>26.15</v>
      </c>
      <c r="D1241">
        <v>25.62</v>
      </c>
      <c r="E1241">
        <v>25.49</v>
      </c>
      <c r="F1241">
        <f t="shared" si="9"/>
        <v>1</v>
      </c>
    </row>
    <row r="1242" spans="1:6" x14ac:dyDescent="0.25">
      <c r="A1242" t="s">
        <v>64</v>
      </c>
      <c r="B1242" s="1">
        <v>45611</v>
      </c>
      <c r="C1242">
        <v>26.08</v>
      </c>
      <c r="D1242">
        <v>25.62</v>
      </c>
      <c r="E1242">
        <v>25.48</v>
      </c>
      <c r="F1242">
        <f t="shared" si="9"/>
        <v>1</v>
      </c>
    </row>
    <row r="1243" spans="1:6" x14ac:dyDescent="0.25">
      <c r="A1243" t="s">
        <v>64</v>
      </c>
      <c r="B1243" s="1">
        <v>45614</v>
      </c>
      <c r="C1243">
        <v>26</v>
      </c>
      <c r="D1243">
        <v>25.62</v>
      </c>
      <c r="E1243">
        <v>25.47</v>
      </c>
      <c r="F1243">
        <f t="shared" si="9"/>
        <v>1</v>
      </c>
    </row>
    <row r="1244" spans="1:6" x14ac:dyDescent="0.25">
      <c r="A1244" t="s">
        <v>64</v>
      </c>
      <c r="B1244" s="1">
        <v>45615</v>
      </c>
      <c r="C1244">
        <v>25.85</v>
      </c>
      <c r="D1244">
        <v>25.62</v>
      </c>
      <c r="E1244">
        <v>25.46</v>
      </c>
      <c r="F1244">
        <f t="shared" si="9"/>
        <v>1</v>
      </c>
    </row>
    <row r="1245" spans="1:6" x14ac:dyDescent="0.25">
      <c r="A1245" t="s">
        <v>64</v>
      </c>
      <c r="B1245" s="1">
        <v>45616</v>
      </c>
      <c r="C1245">
        <v>25.71</v>
      </c>
      <c r="D1245">
        <v>25.63</v>
      </c>
      <c r="E1245">
        <v>25.46</v>
      </c>
      <c r="F1245">
        <f t="shared" si="9"/>
        <v>1</v>
      </c>
    </row>
    <row r="1246" spans="1:6" x14ac:dyDescent="0.25">
      <c r="A1246" t="s">
        <v>64</v>
      </c>
      <c r="B1246" s="1">
        <v>45617</v>
      </c>
      <c r="C1246">
        <v>25.6</v>
      </c>
      <c r="D1246">
        <v>25.65</v>
      </c>
      <c r="E1246">
        <v>25.46</v>
      </c>
      <c r="F1246">
        <f t="shared" si="9"/>
        <v>0</v>
      </c>
    </row>
    <row r="1247" spans="1:6" x14ac:dyDescent="0.25">
      <c r="A1247" t="s">
        <v>64</v>
      </c>
      <c r="B1247" s="1">
        <v>45618</v>
      </c>
      <c r="C1247">
        <v>25.47</v>
      </c>
      <c r="D1247">
        <v>25.65</v>
      </c>
      <c r="E1247">
        <v>25.46</v>
      </c>
      <c r="F1247">
        <f t="shared" si="9"/>
        <v>0</v>
      </c>
    </row>
    <row r="1248" spans="1:6" x14ac:dyDescent="0.25">
      <c r="A1248" t="s">
        <v>64</v>
      </c>
      <c r="B1248" s="1">
        <v>45621</v>
      </c>
      <c r="C1248">
        <v>25.36</v>
      </c>
      <c r="D1248">
        <v>25.67</v>
      </c>
      <c r="E1248">
        <v>25.46</v>
      </c>
      <c r="F1248">
        <f t="shared" ref="F1248:F1311" si="10">IF(OR(ISBLANK(C1248), ISBLANK(D1248), ISBLANK(E1248)), "", IF(AND(C1248&gt;D1248, D1248&gt;E1248), 1, 0))</f>
        <v>0</v>
      </c>
    </row>
    <row r="1249" spans="1:6" x14ac:dyDescent="0.25">
      <c r="A1249" t="s">
        <v>64</v>
      </c>
      <c r="B1249" s="1">
        <v>45622</v>
      </c>
      <c r="C1249">
        <v>25.33</v>
      </c>
      <c r="D1249">
        <v>25.69</v>
      </c>
      <c r="E1249">
        <v>25.47</v>
      </c>
      <c r="F1249">
        <f t="shared" si="10"/>
        <v>0</v>
      </c>
    </row>
    <row r="1250" spans="1:6" x14ac:dyDescent="0.25">
      <c r="A1250" t="s">
        <v>64</v>
      </c>
      <c r="B1250" s="1">
        <v>45623</v>
      </c>
      <c r="C1250">
        <v>25.28</v>
      </c>
      <c r="D1250">
        <v>25.72</v>
      </c>
      <c r="E1250">
        <v>25.48</v>
      </c>
      <c r="F1250">
        <f t="shared" si="10"/>
        <v>0</v>
      </c>
    </row>
    <row r="1251" spans="1:6" x14ac:dyDescent="0.25">
      <c r="A1251" t="s">
        <v>64</v>
      </c>
      <c r="B1251" s="1">
        <v>45624</v>
      </c>
      <c r="C1251">
        <v>25.25</v>
      </c>
      <c r="D1251">
        <v>25.74</v>
      </c>
      <c r="E1251">
        <v>25.48</v>
      </c>
      <c r="F1251">
        <f t="shared" si="10"/>
        <v>0</v>
      </c>
    </row>
    <row r="1252" spans="1:6" x14ac:dyDescent="0.25">
      <c r="A1252" t="s">
        <v>64</v>
      </c>
      <c r="B1252" s="1">
        <v>45625</v>
      </c>
      <c r="C1252">
        <v>25.24</v>
      </c>
      <c r="D1252">
        <v>25.75</v>
      </c>
      <c r="E1252">
        <v>25.48</v>
      </c>
      <c r="F1252">
        <f t="shared" si="10"/>
        <v>0</v>
      </c>
    </row>
    <row r="1253" spans="1:6" x14ac:dyDescent="0.25">
      <c r="A1253" t="s">
        <v>64</v>
      </c>
      <c r="B1253" s="1">
        <v>45628</v>
      </c>
      <c r="C1253">
        <v>25.24</v>
      </c>
      <c r="D1253">
        <v>25.76</v>
      </c>
      <c r="E1253">
        <v>25.49</v>
      </c>
      <c r="F1253">
        <f t="shared" si="10"/>
        <v>0</v>
      </c>
    </row>
    <row r="1254" spans="1:6" x14ac:dyDescent="0.25">
      <c r="A1254" t="s">
        <v>64</v>
      </c>
      <c r="B1254" s="1">
        <v>45629</v>
      </c>
      <c r="C1254">
        <v>25.24</v>
      </c>
      <c r="D1254">
        <v>25.77</v>
      </c>
      <c r="E1254">
        <v>25.49</v>
      </c>
      <c r="F1254">
        <f t="shared" si="10"/>
        <v>0</v>
      </c>
    </row>
    <row r="1255" spans="1:6" x14ac:dyDescent="0.25">
      <c r="A1255" t="s">
        <v>64</v>
      </c>
      <c r="B1255" s="1">
        <v>45630</v>
      </c>
      <c r="C1255">
        <v>25.23</v>
      </c>
      <c r="D1255">
        <v>25.75</v>
      </c>
      <c r="E1255">
        <v>25.5</v>
      </c>
      <c r="F1255">
        <f t="shared" si="10"/>
        <v>0</v>
      </c>
    </row>
    <row r="1256" spans="1:6" x14ac:dyDescent="0.25">
      <c r="A1256" t="s">
        <v>64</v>
      </c>
      <c r="B1256" s="1">
        <v>45631</v>
      </c>
      <c r="C1256">
        <v>25.28</v>
      </c>
      <c r="D1256">
        <v>25.77</v>
      </c>
      <c r="E1256">
        <v>25.51</v>
      </c>
      <c r="F1256">
        <f t="shared" si="10"/>
        <v>0</v>
      </c>
    </row>
    <row r="1257" spans="1:6" x14ac:dyDescent="0.25">
      <c r="A1257" t="s">
        <v>64</v>
      </c>
      <c r="B1257" s="1">
        <v>45632</v>
      </c>
      <c r="C1257">
        <v>25.33</v>
      </c>
      <c r="D1257">
        <v>25.76</v>
      </c>
      <c r="E1257">
        <v>25.52</v>
      </c>
      <c r="F1257">
        <f t="shared" si="10"/>
        <v>0</v>
      </c>
    </row>
    <row r="1258" spans="1:6" x14ac:dyDescent="0.25">
      <c r="A1258" t="s">
        <v>31</v>
      </c>
      <c r="B1258" s="1">
        <v>45604</v>
      </c>
      <c r="C1258">
        <v>27.24</v>
      </c>
      <c r="D1258">
        <v>27.75</v>
      </c>
      <c r="E1258">
        <v>27.77</v>
      </c>
      <c r="F1258">
        <f t="shared" si="10"/>
        <v>0</v>
      </c>
    </row>
    <row r="1259" spans="1:6" x14ac:dyDescent="0.25">
      <c r="A1259" t="s">
        <v>31</v>
      </c>
      <c r="B1259" s="1">
        <v>45607</v>
      </c>
      <c r="C1259">
        <v>27.28</v>
      </c>
      <c r="D1259">
        <v>27.76</v>
      </c>
      <c r="E1259">
        <v>27.79</v>
      </c>
      <c r="F1259">
        <f t="shared" si="10"/>
        <v>0</v>
      </c>
    </row>
    <row r="1260" spans="1:6" x14ac:dyDescent="0.25">
      <c r="A1260" t="s">
        <v>31</v>
      </c>
      <c r="B1260" s="1">
        <v>45608</v>
      </c>
      <c r="C1260">
        <v>27.3</v>
      </c>
      <c r="D1260">
        <v>27.75</v>
      </c>
      <c r="E1260">
        <v>27.81</v>
      </c>
      <c r="F1260">
        <f t="shared" si="10"/>
        <v>0</v>
      </c>
    </row>
    <row r="1261" spans="1:6" x14ac:dyDescent="0.25">
      <c r="A1261" t="s">
        <v>31</v>
      </c>
      <c r="B1261" s="1">
        <v>45609</v>
      </c>
      <c r="C1261">
        <v>27.36</v>
      </c>
      <c r="D1261">
        <v>27.76</v>
      </c>
      <c r="E1261">
        <v>27.83</v>
      </c>
      <c r="F1261">
        <f t="shared" si="10"/>
        <v>0</v>
      </c>
    </row>
    <row r="1262" spans="1:6" x14ac:dyDescent="0.25">
      <c r="A1262" t="s">
        <v>31</v>
      </c>
      <c r="B1262" s="1">
        <v>45610</v>
      </c>
      <c r="C1262">
        <v>27.36</v>
      </c>
      <c r="D1262">
        <v>27.76</v>
      </c>
      <c r="E1262">
        <v>27.84</v>
      </c>
      <c r="F1262">
        <f t="shared" si="10"/>
        <v>0</v>
      </c>
    </row>
    <row r="1263" spans="1:6" x14ac:dyDescent="0.25">
      <c r="A1263" t="s">
        <v>31</v>
      </c>
      <c r="B1263" s="1">
        <v>45611</v>
      </c>
      <c r="C1263">
        <v>27.35</v>
      </c>
      <c r="D1263">
        <v>27.73</v>
      </c>
      <c r="E1263">
        <v>27.86</v>
      </c>
      <c r="F1263">
        <f t="shared" si="10"/>
        <v>0</v>
      </c>
    </row>
    <row r="1264" spans="1:6" x14ac:dyDescent="0.25">
      <c r="A1264" t="s">
        <v>31</v>
      </c>
      <c r="B1264" s="1">
        <v>45614</v>
      </c>
      <c r="C1264">
        <v>27.38</v>
      </c>
      <c r="D1264">
        <v>27.71</v>
      </c>
      <c r="E1264">
        <v>27.87</v>
      </c>
      <c r="F1264">
        <f t="shared" si="10"/>
        <v>0</v>
      </c>
    </row>
    <row r="1265" spans="1:6" x14ac:dyDescent="0.25">
      <c r="A1265" t="s">
        <v>31</v>
      </c>
      <c r="B1265" s="1">
        <v>45615</v>
      </c>
      <c r="C1265">
        <v>27.42</v>
      </c>
      <c r="D1265">
        <v>27.69</v>
      </c>
      <c r="E1265">
        <v>27.89</v>
      </c>
      <c r="F1265">
        <f t="shared" si="10"/>
        <v>0</v>
      </c>
    </row>
    <row r="1266" spans="1:6" x14ac:dyDescent="0.25">
      <c r="A1266" t="s">
        <v>31</v>
      </c>
      <c r="B1266" s="1">
        <v>45616</v>
      </c>
      <c r="C1266">
        <v>27.47</v>
      </c>
      <c r="D1266">
        <v>27.7</v>
      </c>
      <c r="E1266">
        <v>27.92</v>
      </c>
      <c r="F1266">
        <f t="shared" si="10"/>
        <v>0</v>
      </c>
    </row>
    <row r="1267" spans="1:6" x14ac:dyDescent="0.25">
      <c r="A1267" t="s">
        <v>31</v>
      </c>
      <c r="B1267" s="1">
        <v>45617</v>
      </c>
      <c r="C1267">
        <v>27.55</v>
      </c>
      <c r="D1267">
        <v>27.71</v>
      </c>
      <c r="E1267">
        <v>27.95</v>
      </c>
      <c r="F1267">
        <f t="shared" si="10"/>
        <v>0</v>
      </c>
    </row>
    <row r="1268" spans="1:6" x14ac:dyDescent="0.25">
      <c r="A1268" t="s">
        <v>31</v>
      </c>
      <c r="B1268" s="1">
        <v>45618</v>
      </c>
      <c r="C1268">
        <v>27.63</v>
      </c>
      <c r="D1268">
        <v>27.72</v>
      </c>
      <c r="E1268">
        <v>27.99</v>
      </c>
      <c r="F1268">
        <f t="shared" si="10"/>
        <v>0</v>
      </c>
    </row>
    <row r="1269" spans="1:6" x14ac:dyDescent="0.25">
      <c r="A1269" t="s">
        <v>31</v>
      </c>
      <c r="B1269" s="1">
        <v>45621</v>
      </c>
      <c r="C1269">
        <v>27.73</v>
      </c>
      <c r="D1269">
        <v>27.74</v>
      </c>
      <c r="E1269">
        <v>28.03</v>
      </c>
      <c r="F1269">
        <f t="shared" si="10"/>
        <v>0</v>
      </c>
    </row>
    <row r="1270" spans="1:6" x14ac:dyDescent="0.25">
      <c r="A1270" t="s">
        <v>31</v>
      </c>
      <c r="B1270" s="1">
        <v>45622</v>
      </c>
      <c r="C1270">
        <v>27.83</v>
      </c>
      <c r="D1270">
        <v>27.75</v>
      </c>
      <c r="E1270">
        <v>28.06</v>
      </c>
      <c r="F1270">
        <f t="shared" si="10"/>
        <v>0</v>
      </c>
    </row>
    <row r="1271" spans="1:6" x14ac:dyDescent="0.25">
      <c r="A1271" t="s">
        <v>31</v>
      </c>
      <c r="B1271" s="1">
        <v>45623</v>
      </c>
      <c r="C1271">
        <v>27.95</v>
      </c>
      <c r="D1271">
        <v>27.77</v>
      </c>
      <c r="E1271">
        <v>28.1</v>
      </c>
      <c r="F1271">
        <f t="shared" si="10"/>
        <v>0</v>
      </c>
    </row>
    <row r="1272" spans="1:6" x14ac:dyDescent="0.25">
      <c r="A1272" t="s">
        <v>31</v>
      </c>
      <c r="B1272" s="1">
        <v>45624</v>
      </c>
      <c r="C1272">
        <v>28.07</v>
      </c>
      <c r="D1272">
        <v>27.78</v>
      </c>
      <c r="E1272">
        <v>28.14</v>
      </c>
      <c r="F1272">
        <f t="shared" si="10"/>
        <v>0</v>
      </c>
    </row>
    <row r="1273" spans="1:6" x14ac:dyDescent="0.25">
      <c r="A1273" t="s">
        <v>31</v>
      </c>
      <c r="B1273" s="1">
        <v>45625</v>
      </c>
      <c r="C1273">
        <v>28.14</v>
      </c>
      <c r="D1273">
        <v>27.78</v>
      </c>
      <c r="E1273">
        <v>28.17</v>
      </c>
      <c r="F1273">
        <f t="shared" si="10"/>
        <v>0</v>
      </c>
    </row>
    <row r="1274" spans="1:6" x14ac:dyDescent="0.25">
      <c r="A1274" t="s">
        <v>31</v>
      </c>
      <c r="B1274" s="1">
        <v>45628</v>
      </c>
      <c r="C1274">
        <v>28.19</v>
      </c>
      <c r="D1274">
        <v>27.78</v>
      </c>
      <c r="E1274">
        <v>28.2</v>
      </c>
      <c r="F1274">
        <f t="shared" si="10"/>
        <v>0</v>
      </c>
    </row>
    <row r="1275" spans="1:6" x14ac:dyDescent="0.25">
      <c r="A1275" t="s">
        <v>31</v>
      </c>
      <c r="B1275" s="1">
        <v>45629</v>
      </c>
      <c r="C1275">
        <v>28.24</v>
      </c>
      <c r="D1275">
        <v>27.78</v>
      </c>
      <c r="E1275">
        <v>28.23</v>
      </c>
      <c r="F1275">
        <f t="shared" si="10"/>
        <v>0</v>
      </c>
    </row>
    <row r="1276" spans="1:6" x14ac:dyDescent="0.25">
      <c r="A1276" t="s">
        <v>31</v>
      </c>
      <c r="B1276" s="1">
        <v>45630</v>
      </c>
      <c r="C1276">
        <v>28.3</v>
      </c>
      <c r="D1276">
        <v>27.77</v>
      </c>
      <c r="E1276">
        <v>28.26</v>
      </c>
      <c r="F1276">
        <f t="shared" si="10"/>
        <v>0</v>
      </c>
    </row>
    <row r="1277" spans="1:6" x14ac:dyDescent="0.25">
      <c r="A1277" t="s">
        <v>31</v>
      </c>
      <c r="B1277" s="1">
        <v>45631</v>
      </c>
      <c r="C1277">
        <v>28.41</v>
      </c>
      <c r="D1277">
        <v>27.8</v>
      </c>
      <c r="E1277">
        <v>28.3</v>
      </c>
      <c r="F1277">
        <f t="shared" si="10"/>
        <v>0</v>
      </c>
    </row>
    <row r="1278" spans="1:6" x14ac:dyDescent="0.25">
      <c r="A1278" t="s">
        <v>31</v>
      </c>
      <c r="B1278" s="1">
        <v>45632</v>
      </c>
      <c r="C1278">
        <v>28.51</v>
      </c>
      <c r="D1278">
        <v>27.84</v>
      </c>
      <c r="E1278">
        <v>28.34</v>
      </c>
      <c r="F1278">
        <f t="shared" si="10"/>
        <v>0</v>
      </c>
    </row>
    <row r="1279" spans="1:6" x14ac:dyDescent="0.25">
      <c r="A1279" t="s">
        <v>21</v>
      </c>
      <c r="B1279" s="1">
        <v>45604</v>
      </c>
      <c r="C1279">
        <v>7.23</v>
      </c>
      <c r="D1279">
        <v>8.07</v>
      </c>
      <c r="E1279">
        <v>9.1</v>
      </c>
      <c r="F1279">
        <f t="shared" si="10"/>
        <v>0</v>
      </c>
    </row>
    <row r="1280" spans="1:6" x14ac:dyDescent="0.25">
      <c r="A1280" t="s">
        <v>21</v>
      </c>
      <c r="B1280" s="1">
        <v>45607</v>
      </c>
      <c r="C1280">
        <v>7.23</v>
      </c>
      <c r="D1280">
        <v>8.0299999999999994</v>
      </c>
      <c r="E1280">
        <v>9.09</v>
      </c>
      <c r="F1280">
        <f t="shared" si="10"/>
        <v>0</v>
      </c>
    </row>
    <row r="1281" spans="1:6" x14ac:dyDescent="0.25">
      <c r="A1281" t="s">
        <v>21</v>
      </c>
      <c r="B1281" s="1">
        <v>45608</v>
      </c>
      <c r="C1281">
        <v>7.25</v>
      </c>
      <c r="D1281">
        <v>8</v>
      </c>
      <c r="E1281">
        <v>9.08</v>
      </c>
      <c r="F1281">
        <f t="shared" si="10"/>
        <v>0</v>
      </c>
    </row>
    <row r="1282" spans="1:6" x14ac:dyDescent="0.25">
      <c r="A1282" t="s">
        <v>21</v>
      </c>
      <c r="B1282" s="1">
        <v>45609</v>
      </c>
      <c r="C1282">
        <v>7.26</v>
      </c>
      <c r="D1282">
        <v>7.97</v>
      </c>
      <c r="E1282">
        <v>9.07</v>
      </c>
      <c r="F1282">
        <f t="shared" si="10"/>
        <v>0</v>
      </c>
    </row>
    <row r="1283" spans="1:6" x14ac:dyDescent="0.25">
      <c r="A1283" t="s">
        <v>21</v>
      </c>
      <c r="B1283" s="1">
        <v>45610</v>
      </c>
      <c r="C1283">
        <v>7.25</v>
      </c>
      <c r="D1283">
        <v>7.93</v>
      </c>
      <c r="E1283">
        <v>9.06</v>
      </c>
      <c r="F1283">
        <f t="shared" si="10"/>
        <v>0</v>
      </c>
    </row>
    <row r="1284" spans="1:6" x14ac:dyDescent="0.25">
      <c r="A1284" t="s">
        <v>21</v>
      </c>
      <c r="B1284" s="1">
        <v>45611</v>
      </c>
      <c r="C1284">
        <v>7.24</v>
      </c>
      <c r="D1284">
        <v>7.89</v>
      </c>
      <c r="E1284">
        <v>9.0399999999999991</v>
      </c>
      <c r="F1284">
        <f t="shared" si="10"/>
        <v>0</v>
      </c>
    </row>
    <row r="1285" spans="1:6" x14ac:dyDescent="0.25">
      <c r="A1285" t="s">
        <v>21</v>
      </c>
      <c r="B1285" s="1">
        <v>45614</v>
      </c>
      <c r="C1285">
        <v>7.26</v>
      </c>
      <c r="D1285">
        <v>7.86</v>
      </c>
      <c r="E1285">
        <v>9.0299999999999994</v>
      </c>
      <c r="F1285">
        <f t="shared" si="10"/>
        <v>0</v>
      </c>
    </row>
    <row r="1286" spans="1:6" x14ac:dyDescent="0.25">
      <c r="A1286" t="s">
        <v>21</v>
      </c>
      <c r="B1286" s="1">
        <v>45615</v>
      </c>
      <c r="C1286">
        <v>7.27</v>
      </c>
      <c r="D1286">
        <v>7.84</v>
      </c>
      <c r="E1286">
        <v>9.02</v>
      </c>
      <c r="F1286">
        <f t="shared" si="10"/>
        <v>0</v>
      </c>
    </row>
    <row r="1287" spans="1:6" x14ac:dyDescent="0.25">
      <c r="A1287" t="s">
        <v>21</v>
      </c>
      <c r="B1287" s="1">
        <v>45616</v>
      </c>
      <c r="C1287">
        <v>7.28</v>
      </c>
      <c r="D1287">
        <v>7.81</v>
      </c>
      <c r="E1287">
        <v>9.02</v>
      </c>
      <c r="F1287">
        <f t="shared" si="10"/>
        <v>0</v>
      </c>
    </row>
    <row r="1288" spans="1:6" x14ac:dyDescent="0.25">
      <c r="A1288" t="s">
        <v>21</v>
      </c>
      <c r="B1288" s="1">
        <v>45617</v>
      </c>
      <c r="C1288">
        <v>7.3</v>
      </c>
      <c r="D1288">
        <v>7.78</v>
      </c>
      <c r="E1288">
        <v>9.01</v>
      </c>
      <c r="F1288">
        <f t="shared" si="10"/>
        <v>0</v>
      </c>
    </row>
    <row r="1289" spans="1:6" x14ac:dyDescent="0.25">
      <c r="A1289" t="s">
        <v>21</v>
      </c>
      <c r="B1289" s="1">
        <v>45618</v>
      </c>
      <c r="C1289">
        <v>7.31</v>
      </c>
      <c r="D1289">
        <v>7.75</v>
      </c>
      <c r="E1289">
        <v>9.01</v>
      </c>
      <c r="F1289">
        <f t="shared" si="10"/>
        <v>0</v>
      </c>
    </row>
    <row r="1290" spans="1:6" x14ac:dyDescent="0.25">
      <c r="A1290" t="s">
        <v>21</v>
      </c>
      <c r="B1290" s="1">
        <v>45621</v>
      </c>
      <c r="C1290">
        <v>7.32</v>
      </c>
      <c r="D1290">
        <v>7.73</v>
      </c>
      <c r="E1290">
        <v>9</v>
      </c>
      <c r="F1290">
        <f t="shared" si="10"/>
        <v>0</v>
      </c>
    </row>
    <row r="1291" spans="1:6" x14ac:dyDescent="0.25">
      <c r="A1291" t="s">
        <v>21</v>
      </c>
      <c r="B1291" s="1">
        <v>45622</v>
      </c>
      <c r="C1291">
        <v>7.33</v>
      </c>
      <c r="D1291">
        <v>7.71</v>
      </c>
      <c r="E1291">
        <v>9</v>
      </c>
      <c r="F1291">
        <f t="shared" si="10"/>
        <v>0</v>
      </c>
    </row>
    <row r="1292" spans="1:6" x14ac:dyDescent="0.25">
      <c r="A1292" t="s">
        <v>21</v>
      </c>
      <c r="B1292" s="1">
        <v>45623</v>
      </c>
      <c r="C1292">
        <v>7.34</v>
      </c>
      <c r="D1292">
        <v>7.68</v>
      </c>
      <c r="E1292">
        <v>9</v>
      </c>
      <c r="F1292">
        <f t="shared" si="10"/>
        <v>0</v>
      </c>
    </row>
    <row r="1293" spans="1:6" x14ac:dyDescent="0.25">
      <c r="A1293" t="s">
        <v>21</v>
      </c>
      <c r="B1293" s="1">
        <v>45624</v>
      </c>
      <c r="C1293">
        <v>7.36</v>
      </c>
      <c r="D1293">
        <v>7.66</v>
      </c>
      <c r="E1293">
        <v>8.99</v>
      </c>
      <c r="F1293">
        <f t="shared" si="10"/>
        <v>0</v>
      </c>
    </row>
    <row r="1294" spans="1:6" x14ac:dyDescent="0.25">
      <c r="A1294" t="s">
        <v>21</v>
      </c>
      <c r="B1294" s="1">
        <v>45625</v>
      </c>
      <c r="C1294">
        <v>7.37</v>
      </c>
      <c r="D1294">
        <v>7.63</v>
      </c>
      <c r="E1294">
        <v>8.99</v>
      </c>
      <c r="F1294">
        <f t="shared" si="10"/>
        <v>0</v>
      </c>
    </row>
    <row r="1295" spans="1:6" x14ac:dyDescent="0.25">
      <c r="A1295" t="s">
        <v>21</v>
      </c>
      <c r="B1295" s="1">
        <v>45628</v>
      </c>
      <c r="C1295">
        <v>7.41</v>
      </c>
      <c r="D1295">
        <v>7.62</v>
      </c>
      <c r="E1295">
        <v>8.98</v>
      </c>
      <c r="F1295">
        <f t="shared" si="10"/>
        <v>0</v>
      </c>
    </row>
    <row r="1296" spans="1:6" x14ac:dyDescent="0.25">
      <c r="A1296" t="s">
        <v>21</v>
      </c>
      <c r="B1296" s="1">
        <v>45629</v>
      </c>
      <c r="C1296">
        <v>7.43</v>
      </c>
      <c r="D1296">
        <v>7.6</v>
      </c>
      <c r="E1296">
        <v>8.98</v>
      </c>
      <c r="F1296">
        <f t="shared" si="10"/>
        <v>0</v>
      </c>
    </row>
    <row r="1297" spans="1:6" x14ac:dyDescent="0.25">
      <c r="A1297" t="s">
        <v>21</v>
      </c>
      <c r="B1297" s="1">
        <v>45630</v>
      </c>
      <c r="C1297">
        <v>7.44</v>
      </c>
      <c r="D1297">
        <v>7.57</v>
      </c>
      <c r="E1297">
        <v>8.9700000000000006</v>
      </c>
      <c r="F1297">
        <f t="shared" si="10"/>
        <v>0</v>
      </c>
    </row>
    <row r="1298" spans="1:6" x14ac:dyDescent="0.25">
      <c r="A1298" t="s">
        <v>21</v>
      </c>
      <c r="B1298" s="1">
        <v>45631</v>
      </c>
      <c r="C1298">
        <v>7.45</v>
      </c>
      <c r="D1298">
        <v>7.55</v>
      </c>
      <c r="E1298">
        <v>8.9499999999999993</v>
      </c>
      <c r="F1298">
        <f t="shared" si="10"/>
        <v>0</v>
      </c>
    </row>
    <row r="1299" spans="1:6" x14ac:dyDescent="0.25">
      <c r="A1299" t="s">
        <v>21</v>
      </c>
      <c r="B1299" s="1">
        <v>45632</v>
      </c>
      <c r="C1299">
        <v>7.47</v>
      </c>
      <c r="D1299">
        <v>7.53</v>
      </c>
      <c r="E1299">
        <v>8.94</v>
      </c>
      <c r="F1299">
        <f t="shared" si="10"/>
        <v>0</v>
      </c>
    </row>
    <row r="1300" spans="1:6" x14ac:dyDescent="0.25">
      <c r="A1300" t="s">
        <v>110</v>
      </c>
      <c r="B1300" s="1">
        <v>45604</v>
      </c>
      <c r="C1300">
        <v>11.68</v>
      </c>
      <c r="D1300">
        <v>11.88</v>
      </c>
      <c r="E1300">
        <v>12.04</v>
      </c>
      <c r="F1300">
        <f t="shared" si="10"/>
        <v>0</v>
      </c>
    </row>
    <row r="1301" spans="1:6" x14ac:dyDescent="0.25">
      <c r="A1301" t="s">
        <v>110</v>
      </c>
      <c r="B1301" s="1">
        <v>45607</v>
      </c>
      <c r="C1301">
        <v>11.64</v>
      </c>
      <c r="D1301">
        <v>11.87</v>
      </c>
      <c r="E1301">
        <v>12.02</v>
      </c>
      <c r="F1301">
        <f t="shared" si="10"/>
        <v>0</v>
      </c>
    </row>
    <row r="1302" spans="1:6" x14ac:dyDescent="0.25">
      <c r="A1302" t="s">
        <v>110</v>
      </c>
      <c r="B1302" s="1">
        <v>45608</v>
      </c>
      <c r="C1302">
        <v>11.6</v>
      </c>
      <c r="D1302">
        <v>11.87</v>
      </c>
      <c r="E1302">
        <v>12</v>
      </c>
      <c r="F1302">
        <f t="shared" si="10"/>
        <v>0</v>
      </c>
    </row>
    <row r="1303" spans="1:6" x14ac:dyDescent="0.25">
      <c r="A1303" t="s">
        <v>110</v>
      </c>
      <c r="B1303" s="1">
        <v>45609</v>
      </c>
      <c r="C1303">
        <v>11.57</v>
      </c>
      <c r="D1303">
        <v>11.84</v>
      </c>
      <c r="E1303">
        <v>11.98</v>
      </c>
      <c r="F1303">
        <f t="shared" si="10"/>
        <v>0</v>
      </c>
    </row>
    <row r="1304" spans="1:6" x14ac:dyDescent="0.25">
      <c r="A1304" t="s">
        <v>110</v>
      </c>
      <c r="B1304" s="1">
        <v>45610</v>
      </c>
      <c r="C1304">
        <v>11.52</v>
      </c>
      <c r="D1304">
        <v>11.82</v>
      </c>
      <c r="E1304">
        <v>11.96</v>
      </c>
      <c r="F1304">
        <f t="shared" si="10"/>
        <v>0</v>
      </c>
    </row>
    <row r="1305" spans="1:6" x14ac:dyDescent="0.25">
      <c r="A1305" t="s">
        <v>110</v>
      </c>
      <c r="B1305" s="1">
        <v>45611</v>
      </c>
      <c r="C1305">
        <v>11.46</v>
      </c>
      <c r="D1305">
        <v>11.79</v>
      </c>
      <c r="E1305">
        <v>11.94</v>
      </c>
      <c r="F1305">
        <f t="shared" si="10"/>
        <v>0</v>
      </c>
    </row>
    <row r="1306" spans="1:6" x14ac:dyDescent="0.25">
      <c r="A1306" t="s">
        <v>110</v>
      </c>
      <c r="B1306" s="1">
        <v>45614</v>
      </c>
      <c r="C1306">
        <v>11.41</v>
      </c>
      <c r="D1306">
        <v>11.76</v>
      </c>
      <c r="E1306">
        <v>11.91</v>
      </c>
      <c r="F1306">
        <f t="shared" si="10"/>
        <v>0</v>
      </c>
    </row>
    <row r="1307" spans="1:6" x14ac:dyDescent="0.25">
      <c r="A1307" t="s">
        <v>110</v>
      </c>
      <c r="B1307" s="1">
        <v>45615</v>
      </c>
      <c r="C1307">
        <v>11.35</v>
      </c>
      <c r="D1307">
        <v>11.74</v>
      </c>
      <c r="E1307">
        <v>11.89</v>
      </c>
      <c r="F1307">
        <f t="shared" si="10"/>
        <v>0</v>
      </c>
    </row>
    <row r="1308" spans="1:6" x14ac:dyDescent="0.25">
      <c r="A1308" t="s">
        <v>110</v>
      </c>
      <c r="B1308" s="1">
        <v>45616</v>
      </c>
      <c r="C1308">
        <v>11.31</v>
      </c>
      <c r="D1308">
        <v>11.72</v>
      </c>
      <c r="E1308">
        <v>11.88</v>
      </c>
      <c r="F1308">
        <f t="shared" si="10"/>
        <v>0</v>
      </c>
    </row>
    <row r="1309" spans="1:6" x14ac:dyDescent="0.25">
      <c r="A1309" t="s">
        <v>110</v>
      </c>
      <c r="B1309" s="1">
        <v>45617</v>
      </c>
      <c r="C1309">
        <v>11.27</v>
      </c>
      <c r="D1309">
        <v>11.7</v>
      </c>
      <c r="E1309">
        <v>11.87</v>
      </c>
      <c r="F1309">
        <f t="shared" si="10"/>
        <v>0</v>
      </c>
    </row>
    <row r="1310" spans="1:6" x14ac:dyDescent="0.25">
      <c r="A1310" t="s">
        <v>110</v>
      </c>
      <c r="B1310" s="1">
        <v>45618</v>
      </c>
      <c r="C1310">
        <v>11.24</v>
      </c>
      <c r="D1310">
        <v>11.68</v>
      </c>
      <c r="E1310">
        <v>11.86</v>
      </c>
      <c r="F1310">
        <f t="shared" si="10"/>
        <v>0</v>
      </c>
    </row>
    <row r="1311" spans="1:6" x14ac:dyDescent="0.25">
      <c r="A1311" t="s">
        <v>110</v>
      </c>
      <c r="B1311" s="1">
        <v>45621</v>
      </c>
      <c r="C1311">
        <v>11.2</v>
      </c>
      <c r="D1311">
        <v>11.67</v>
      </c>
      <c r="E1311">
        <v>11.86</v>
      </c>
      <c r="F1311">
        <f t="shared" si="10"/>
        <v>0</v>
      </c>
    </row>
    <row r="1312" spans="1:6" x14ac:dyDescent="0.25">
      <c r="A1312" t="s">
        <v>110</v>
      </c>
      <c r="B1312" s="1">
        <v>45622</v>
      </c>
      <c r="C1312">
        <v>11.18</v>
      </c>
      <c r="D1312">
        <v>11.65</v>
      </c>
      <c r="E1312">
        <v>11.85</v>
      </c>
      <c r="F1312">
        <f t="shared" ref="F1312:F1375" si="11">IF(OR(ISBLANK(C1312), ISBLANK(D1312), ISBLANK(E1312)), "", IF(AND(C1312&gt;D1312, D1312&gt;E1312), 1, 0))</f>
        <v>0</v>
      </c>
    </row>
    <row r="1313" spans="1:6" x14ac:dyDescent="0.25">
      <c r="A1313" t="s">
        <v>110</v>
      </c>
      <c r="B1313" s="1">
        <v>45623</v>
      </c>
      <c r="C1313">
        <v>11.13</v>
      </c>
      <c r="D1313">
        <v>11.64</v>
      </c>
      <c r="E1313">
        <v>11.84</v>
      </c>
      <c r="F1313">
        <f t="shared" si="11"/>
        <v>0</v>
      </c>
    </row>
    <row r="1314" spans="1:6" x14ac:dyDescent="0.25">
      <c r="A1314" t="s">
        <v>110</v>
      </c>
      <c r="B1314" s="1">
        <v>45624</v>
      </c>
      <c r="C1314">
        <v>11.1</v>
      </c>
      <c r="D1314">
        <v>11.61</v>
      </c>
      <c r="E1314">
        <v>11.84</v>
      </c>
      <c r="F1314">
        <f t="shared" si="11"/>
        <v>0</v>
      </c>
    </row>
    <row r="1315" spans="1:6" x14ac:dyDescent="0.25">
      <c r="A1315" t="s">
        <v>110</v>
      </c>
      <c r="B1315" s="1">
        <v>45625</v>
      </c>
      <c r="C1315">
        <v>11.06</v>
      </c>
      <c r="D1315">
        <v>11.59</v>
      </c>
      <c r="E1315">
        <v>11.83</v>
      </c>
      <c r="F1315">
        <f t="shared" si="11"/>
        <v>0</v>
      </c>
    </row>
    <row r="1316" spans="1:6" x14ac:dyDescent="0.25">
      <c r="A1316" t="s">
        <v>110</v>
      </c>
      <c r="B1316" s="1">
        <v>45628</v>
      </c>
      <c r="C1316">
        <v>11.07</v>
      </c>
      <c r="D1316">
        <v>11.57</v>
      </c>
      <c r="E1316">
        <v>11.82</v>
      </c>
      <c r="F1316">
        <f t="shared" si="11"/>
        <v>0</v>
      </c>
    </row>
    <row r="1317" spans="1:6" x14ac:dyDescent="0.25">
      <c r="A1317" t="s">
        <v>110</v>
      </c>
      <c r="B1317" s="1">
        <v>45629</v>
      </c>
      <c r="C1317">
        <v>11.08</v>
      </c>
      <c r="D1317">
        <v>11.56</v>
      </c>
      <c r="E1317">
        <v>11.82</v>
      </c>
      <c r="F1317">
        <f t="shared" si="11"/>
        <v>0</v>
      </c>
    </row>
    <row r="1318" spans="1:6" x14ac:dyDescent="0.25">
      <c r="A1318" t="s">
        <v>110</v>
      </c>
      <c r="B1318" s="1">
        <v>45630</v>
      </c>
      <c r="C1318">
        <v>11.06</v>
      </c>
      <c r="D1318">
        <v>11.53</v>
      </c>
      <c r="E1318">
        <v>11.81</v>
      </c>
      <c r="F1318">
        <f t="shared" si="11"/>
        <v>0</v>
      </c>
    </row>
    <row r="1319" spans="1:6" x14ac:dyDescent="0.25">
      <c r="A1319" t="s">
        <v>110</v>
      </c>
      <c r="B1319" s="1">
        <v>45631</v>
      </c>
      <c r="C1319">
        <v>11.06</v>
      </c>
      <c r="D1319">
        <v>11.52</v>
      </c>
      <c r="E1319">
        <v>11.8</v>
      </c>
      <c r="F1319">
        <f t="shared" si="11"/>
        <v>0</v>
      </c>
    </row>
    <row r="1320" spans="1:6" x14ac:dyDescent="0.25">
      <c r="A1320" t="s">
        <v>110</v>
      </c>
      <c r="B1320" s="1">
        <v>45632</v>
      </c>
      <c r="C1320">
        <v>11.06</v>
      </c>
      <c r="D1320">
        <v>11.5</v>
      </c>
      <c r="E1320">
        <v>11.79</v>
      </c>
      <c r="F1320">
        <f t="shared" si="11"/>
        <v>0</v>
      </c>
    </row>
    <row r="1321" spans="1:6" x14ac:dyDescent="0.25">
      <c r="A1321" t="s">
        <v>88</v>
      </c>
      <c r="B1321" s="1">
        <v>45604</v>
      </c>
      <c r="C1321">
        <v>226.78</v>
      </c>
      <c r="D1321">
        <v>230.95</v>
      </c>
      <c r="E1321">
        <v>235.59</v>
      </c>
      <c r="F1321">
        <f t="shared" si="11"/>
        <v>0</v>
      </c>
    </row>
    <row r="1322" spans="1:6" x14ac:dyDescent="0.25">
      <c r="A1322" t="s">
        <v>88</v>
      </c>
      <c r="B1322" s="1">
        <v>45607</v>
      </c>
      <c r="C1322">
        <v>226.59</v>
      </c>
      <c r="D1322">
        <v>230.73</v>
      </c>
      <c r="E1322">
        <v>235.5</v>
      </c>
      <c r="F1322">
        <f t="shared" si="11"/>
        <v>0</v>
      </c>
    </row>
    <row r="1323" spans="1:6" x14ac:dyDescent="0.25">
      <c r="A1323" t="s">
        <v>88</v>
      </c>
      <c r="B1323" s="1">
        <v>45608</v>
      </c>
      <c r="C1323">
        <v>226.48</v>
      </c>
      <c r="D1323">
        <v>230.51</v>
      </c>
      <c r="E1323">
        <v>235.43</v>
      </c>
      <c r="F1323">
        <f t="shared" si="11"/>
        <v>0</v>
      </c>
    </row>
    <row r="1324" spans="1:6" x14ac:dyDescent="0.25">
      <c r="A1324" t="s">
        <v>88</v>
      </c>
      <c r="B1324" s="1">
        <v>45609</v>
      </c>
      <c r="C1324">
        <v>226.37</v>
      </c>
      <c r="D1324">
        <v>230.31</v>
      </c>
      <c r="E1324">
        <v>235.33</v>
      </c>
      <c r="F1324">
        <f t="shared" si="11"/>
        <v>0</v>
      </c>
    </row>
    <row r="1325" spans="1:6" x14ac:dyDescent="0.25">
      <c r="A1325" t="s">
        <v>88</v>
      </c>
      <c r="B1325" s="1">
        <v>45610</v>
      </c>
      <c r="C1325">
        <v>226.06</v>
      </c>
      <c r="D1325">
        <v>230.09</v>
      </c>
      <c r="E1325">
        <v>235.23</v>
      </c>
      <c r="F1325">
        <f t="shared" si="11"/>
        <v>0</v>
      </c>
    </row>
    <row r="1326" spans="1:6" x14ac:dyDescent="0.25">
      <c r="A1326" t="s">
        <v>88</v>
      </c>
      <c r="B1326" s="1">
        <v>45611</v>
      </c>
      <c r="C1326">
        <v>225.67</v>
      </c>
      <c r="D1326">
        <v>229.83</v>
      </c>
      <c r="E1326">
        <v>235.12</v>
      </c>
      <c r="F1326">
        <f t="shared" si="11"/>
        <v>0</v>
      </c>
    </row>
    <row r="1327" spans="1:6" x14ac:dyDescent="0.25">
      <c r="A1327" t="s">
        <v>88</v>
      </c>
      <c r="B1327" s="1">
        <v>45614</v>
      </c>
      <c r="C1327">
        <v>225.39</v>
      </c>
      <c r="D1327">
        <v>229.6</v>
      </c>
      <c r="E1327">
        <v>234.99</v>
      </c>
      <c r="F1327">
        <f t="shared" si="11"/>
        <v>0</v>
      </c>
    </row>
    <row r="1328" spans="1:6" x14ac:dyDescent="0.25">
      <c r="A1328" t="s">
        <v>88</v>
      </c>
      <c r="B1328" s="1">
        <v>45615</v>
      </c>
      <c r="C1328">
        <v>225.08</v>
      </c>
      <c r="D1328">
        <v>229.36</v>
      </c>
      <c r="E1328">
        <v>234.92</v>
      </c>
      <c r="F1328">
        <f t="shared" si="11"/>
        <v>0</v>
      </c>
    </row>
    <row r="1329" spans="1:6" x14ac:dyDescent="0.25">
      <c r="A1329" t="s">
        <v>88</v>
      </c>
      <c r="B1329" s="1">
        <v>45616</v>
      </c>
      <c r="C1329">
        <v>224.82</v>
      </c>
      <c r="D1329">
        <v>229.15</v>
      </c>
      <c r="E1329">
        <v>234.87</v>
      </c>
      <c r="F1329">
        <f t="shared" si="11"/>
        <v>0</v>
      </c>
    </row>
    <row r="1330" spans="1:6" x14ac:dyDescent="0.25">
      <c r="A1330" t="s">
        <v>88</v>
      </c>
      <c r="B1330" s="1">
        <v>45617</v>
      </c>
      <c r="C1330">
        <v>224.68</v>
      </c>
      <c r="D1330">
        <v>228.95</v>
      </c>
      <c r="E1330">
        <v>234.84</v>
      </c>
      <c r="F1330">
        <f t="shared" si="11"/>
        <v>0</v>
      </c>
    </row>
    <row r="1331" spans="1:6" x14ac:dyDescent="0.25">
      <c r="A1331" t="s">
        <v>88</v>
      </c>
      <c r="B1331" s="1">
        <v>45618</v>
      </c>
      <c r="C1331">
        <v>224.51</v>
      </c>
      <c r="D1331">
        <v>228.73</v>
      </c>
      <c r="E1331">
        <v>234.84</v>
      </c>
      <c r="F1331">
        <f t="shared" si="11"/>
        <v>0</v>
      </c>
    </row>
    <row r="1332" spans="1:6" x14ac:dyDescent="0.25">
      <c r="A1332" t="s">
        <v>88</v>
      </c>
      <c r="B1332" s="1">
        <v>45621</v>
      </c>
      <c r="C1332">
        <v>224.39</v>
      </c>
      <c r="D1332">
        <v>228.55</v>
      </c>
      <c r="E1332">
        <v>234.82</v>
      </c>
      <c r="F1332">
        <f t="shared" si="11"/>
        <v>0</v>
      </c>
    </row>
    <row r="1333" spans="1:6" x14ac:dyDescent="0.25">
      <c r="A1333" t="s">
        <v>88</v>
      </c>
      <c r="B1333" s="1">
        <v>45622</v>
      </c>
      <c r="C1333">
        <v>224.3</v>
      </c>
      <c r="D1333">
        <v>228.38</v>
      </c>
      <c r="E1333">
        <v>234.83</v>
      </c>
      <c r="F1333">
        <f t="shared" si="11"/>
        <v>0</v>
      </c>
    </row>
    <row r="1334" spans="1:6" x14ac:dyDescent="0.25">
      <c r="A1334" t="s">
        <v>88</v>
      </c>
      <c r="B1334" s="1">
        <v>45623</v>
      </c>
      <c r="C1334">
        <v>224.16</v>
      </c>
      <c r="D1334">
        <v>228.19</v>
      </c>
      <c r="E1334">
        <v>234.8</v>
      </c>
      <c r="F1334">
        <f t="shared" si="11"/>
        <v>0</v>
      </c>
    </row>
    <row r="1335" spans="1:6" x14ac:dyDescent="0.25">
      <c r="A1335" t="s">
        <v>88</v>
      </c>
      <c r="B1335" s="1">
        <v>45624</v>
      </c>
      <c r="C1335">
        <v>224.02</v>
      </c>
      <c r="D1335">
        <v>227.98</v>
      </c>
      <c r="E1335">
        <v>234.77</v>
      </c>
      <c r="F1335">
        <f t="shared" si="11"/>
        <v>0</v>
      </c>
    </row>
    <row r="1336" spans="1:6" x14ac:dyDescent="0.25">
      <c r="A1336" t="s">
        <v>88</v>
      </c>
      <c r="B1336" s="1">
        <v>45625</v>
      </c>
      <c r="C1336">
        <v>223.98</v>
      </c>
      <c r="D1336">
        <v>227.79</v>
      </c>
      <c r="E1336">
        <v>234.76</v>
      </c>
      <c r="F1336">
        <f t="shared" si="11"/>
        <v>0</v>
      </c>
    </row>
    <row r="1337" spans="1:6" x14ac:dyDescent="0.25">
      <c r="A1337" t="s">
        <v>88</v>
      </c>
      <c r="B1337" s="1">
        <v>45628</v>
      </c>
      <c r="C1337">
        <v>224.02</v>
      </c>
      <c r="D1337">
        <v>227.63</v>
      </c>
      <c r="E1337">
        <v>234.74</v>
      </c>
      <c r="F1337">
        <f t="shared" si="11"/>
        <v>0</v>
      </c>
    </row>
    <row r="1338" spans="1:6" x14ac:dyDescent="0.25">
      <c r="A1338" t="s">
        <v>88</v>
      </c>
      <c r="B1338" s="1">
        <v>45629</v>
      </c>
      <c r="C1338">
        <v>224.05</v>
      </c>
      <c r="D1338">
        <v>227.45</v>
      </c>
      <c r="E1338">
        <v>234.72</v>
      </c>
      <c r="F1338">
        <f t="shared" si="11"/>
        <v>0</v>
      </c>
    </row>
    <row r="1339" spans="1:6" x14ac:dyDescent="0.25">
      <c r="A1339" t="s">
        <v>88</v>
      </c>
      <c r="B1339" s="1">
        <v>45630</v>
      </c>
      <c r="C1339">
        <v>223.89</v>
      </c>
      <c r="D1339">
        <v>227.22</v>
      </c>
      <c r="E1339">
        <v>234.67</v>
      </c>
      <c r="F1339">
        <f t="shared" si="11"/>
        <v>0</v>
      </c>
    </row>
    <row r="1340" spans="1:6" x14ac:dyDescent="0.25">
      <c r="A1340" t="s">
        <v>88</v>
      </c>
      <c r="B1340" s="1">
        <v>45631</v>
      </c>
      <c r="C1340">
        <v>223.99</v>
      </c>
      <c r="D1340">
        <v>227.1</v>
      </c>
      <c r="E1340">
        <v>234.65</v>
      </c>
      <c r="F1340">
        <f t="shared" si="11"/>
        <v>0</v>
      </c>
    </row>
    <row r="1341" spans="1:6" x14ac:dyDescent="0.25">
      <c r="A1341" t="s">
        <v>88</v>
      </c>
      <c r="B1341" s="1">
        <v>45632</v>
      </c>
      <c r="C1341">
        <v>224.1</v>
      </c>
      <c r="D1341">
        <v>226.96</v>
      </c>
      <c r="E1341">
        <v>234.61</v>
      </c>
      <c r="F1341">
        <f t="shared" si="11"/>
        <v>0</v>
      </c>
    </row>
    <row r="1342" spans="1:6" x14ac:dyDescent="0.25">
      <c r="A1342" t="s">
        <v>25</v>
      </c>
      <c r="B1342" s="1">
        <v>45604</v>
      </c>
      <c r="C1342">
        <v>4.79</v>
      </c>
      <c r="D1342">
        <v>5</v>
      </c>
      <c r="E1342">
        <v>5.78</v>
      </c>
      <c r="F1342">
        <f t="shared" si="11"/>
        <v>0</v>
      </c>
    </row>
    <row r="1343" spans="1:6" x14ac:dyDescent="0.25">
      <c r="A1343" t="s">
        <v>25</v>
      </c>
      <c r="B1343" s="1">
        <v>45607</v>
      </c>
      <c r="C1343">
        <v>4.8099999999999996</v>
      </c>
      <c r="D1343">
        <v>4.99</v>
      </c>
      <c r="E1343">
        <v>5.76</v>
      </c>
      <c r="F1343">
        <f t="shared" si="11"/>
        <v>0</v>
      </c>
    </row>
    <row r="1344" spans="1:6" x14ac:dyDescent="0.25">
      <c r="A1344" t="s">
        <v>25</v>
      </c>
      <c r="B1344" s="1">
        <v>45608</v>
      </c>
      <c r="C1344">
        <v>4.82</v>
      </c>
      <c r="D1344">
        <v>4.97</v>
      </c>
      <c r="E1344">
        <v>5.74</v>
      </c>
      <c r="F1344">
        <f t="shared" si="11"/>
        <v>0</v>
      </c>
    </row>
    <row r="1345" spans="1:6" x14ac:dyDescent="0.25">
      <c r="A1345" t="s">
        <v>25</v>
      </c>
      <c r="B1345" s="1">
        <v>45609</v>
      </c>
      <c r="C1345">
        <v>4.82</v>
      </c>
      <c r="D1345">
        <v>4.96</v>
      </c>
      <c r="E1345">
        <v>5.73</v>
      </c>
      <c r="F1345">
        <f t="shared" si="11"/>
        <v>0</v>
      </c>
    </row>
    <row r="1346" spans="1:6" x14ac:dyDescent="0.25">
      <c r="A1346" t="s">
        <v>25</v>
      </c>
      <c r="B1346" s="1">
        <v>45610</v>
      </c>
      <c r="C1346">
        <v>4.82</v>
      </c>
      <c r="D1346">
        <v>4.95</v>
      </c>
      <c r="E1346">
        <v>5.71</v>
      </c>
      <c r="F1346">
        <f t="shared" si="11"/>
        <v>0</v>
      </c>
    </row>
    <row r="1347" spans="1:6" x14ac:dyDescent="0.25">
      <c r="A1347" t="s">
        <v>25</v>
      </c>
      <c r="B1347" s="1">
        <v>45611</v>
      </c>
      <c r="C1347">
        <v>4.82</v>
      </c>
      <c r="D1347">
        <v>4.93</v>
      </c>
      <c r="E1347">
        <v>5.69</v>
      </c>
      <c r="F1347">
        <f t="shared" si="11"/>
        <v>0</v>
      </c>
    </row>
    <row r="1348" spans="1:6" x14ac:dyDescent="0.25">
      <c r="A1348" t="s">
        <v>25</v>
      </c>
      <c r="B1348" s="1">
        <v>45614</v>
      </c>
      <c r="C1348">
        <v>4.83</v>
      </c>
      <c r="D1348">
        <v>4.92</v>
      </c>
      <c r="E1348">
        <v>5.68</v>
      </c>
      <c r="F1348">
        <f t="shared" si="11"/>
        <v>0</v>
      </c>
    </row>
    <row r="1349" spans="1:6" x14ac:dyDescent="0.25">
      <c r="A1349" t="s">
        <v>25</v>
      </c>
      <c r="B1349" s="1">
        <v>45615</v>
      </c>
      <c r="C1349">
        <v>4.83</v>
      </c>
      <c r="D1349">
        <v>4.91</v>
      </c>
      <c r="E1349">
        <v>5.67</v>
      </c>
      <c r="F1349">
        <f t="shared" si="11"/>
        <v>0</v>
      </c>
    </row>
    <row r="1350" spans="1:6" x14ac:dyDescent="0.25">
      <c r="A1350" t="s">
        <v>25</v>
      </c>
      <c r="B1350" s="1">
        <v>45616</v>
      </c>
      <c r="C1350">
        <v>4.84</v>
      </c>
      <c r="D1350">
        <v>4.9000000000000004</v>
      </c>
      <c r="E1350">
        <v>5.66</v>
      </c>
      <c r="F1350">
        <f t="shared" si="11"/>
        <v>0</v>
      </c>
    </row>
    <row r="1351" spans="1:6" x14ac:dyDescent="0.25">
      <c r="A1351" t="s">
        <v>25</v>
      </c>
      <c r="B1351" s="1">
        <v>45617</v>
      </c>
      <c r="C1351">
        <v>4.84</v>
      </c>
      <c r="D1351">
        <v>4.8899999999999997</v>
      </c>
      <c r="E1351">
        <v>5.65</v>
      </c>
      <c r="F1351">
        <f t="shared" si="11"/>
        <v>0</v>
      </c>
    </row>
    <row r="1352" spans="1:6" x14ac:dyDescent="0.25">
      <c r="A1352" t="s">
        <v>25</v>
      </c>
      <c r="B1352" s="1">
        <v>45618</v>
      </c>
      <c r="C1352">
        <v>4.8499999999999996</v>
      </c>
      <c r="D1352">
        <v>4.8899999999999997</v>
      </c>
      <c r="E1352">
        <v>5.64</v>
      </c>
      <c r="F1352">
        <f t="shared" si="11"/>
        <v>0</v>
      </c>
    </row>
    <row r="1353" spans="1:6" x14ac:dyDescent="0.25">
      <c r="A1353" t="s">
        <v>25</v>
      </c>
      <c r="B1353" s="1">
        <v>45621</v>
      </c>
      <c r="C1353">
        <v>4.8499999999999996</v>
      </c>
      <c r="D1353">
        <v>4.88</v>
      </c>
      <c r="E1353">
        <v>5.63</v>
      </c>
      <c r="F1353">
        <f t="shared" si="11"/>
        <v>0</v>
      </c>
    </row>
    <row r="1354" spans="1:6" x14ac:dyDescent="0.25">
      <c r="A1354" t="s">
        <v>25</v>
      </c>
      <c r="B1354" s="1">
        <v>45622</v>
      </c>
      <c r="C1354">
        <v>4.83</v>
      </c>
      <c r="D1354">
        <v>4.87</v>
      </c>
      <c r="E1354">
        <v>5.63</v>
      </c>
      <c r="F1354">
        <f t="shared" si="11"/>
        <v>0</v>
      </c>
    </row>
    <row r="1355" spans="1:6" x14ac:dyDescent="0.25">
      <c r="A1355" t="s">
        <v>25</v>
      </c>
      <c r="B1355" s="1">
        <v>45623</v>
      </c>
      <c r="C1355">
        <v>4.83</v>
      </c>
      <c r="D1355">
        <v>4.87</v>
      </c>
      <c r="E1355">
        <v>5.62</v>
      </c>
      <c r="F1355">
        <f t="shared" si="11"/>
        <v>0</v>
      </c>
    </row>
    <row r="1356" spans="1:6" x14ac:dyDescent="0.25">
      <c r="A1356" t="s">
        <v>25</v>
      </c>
      <c r="B1356" s="1">
        <v>45624</v>
      </c>
      <c r="C1356">
        <v>4.82</v>
      </c>
      <c r="D1356">
        <v>4.8600000000000003</v>
      </c>
      <c r="E1356">
        <v>5.61</v>
      </c>
      <c r="F1356">
        <f t="shared" si="11"/>
        <v>0</v>
      </c>
    </row>
    <row r="1357" spans="1:6" x14ac:dyDescent="0.25">
      <c r="A1357" t="s">
        <v>25</v>
      </c>
      <c r="B1357" s="1">
        <v>45625</v>
      </c>
      <c r="C1357">
        <v>4.8099999999999996</v>
      </c>
      <c r="D1357">
        <v>4.8600000000000003</v>
      </c>
      <c r="E1357">
        <v>5.6</v>
      </c>
      <c r="F1357">
        <f t="shared" si="11"/>
        <v>0</v>
      </c>
    </row>
    <row r="1358" spans="1:6" x14ac:dyDescent="0.25">
      <c r="A1358" t="s">
        <v>25</v>
      </c>
      <c r="B1358" s="1">
        <v>45628</v>
      </c>
      <c r="C1358">
        <v>4.8</v>
      </c>
      <c r="D1358">
        <v>4.8499999999999996</v>
      </c>
      <c r="E1358">
        <v>5.59</v>
      </c>
      <c r="F1358">
        <f t="shared" si="11"/>
        <v>0</v>
      </c>
    </row>
    <row r="1359" spans="1:6" x14ac:dyDescent="0.25">
      <c r="A1359" t="s">
        <v>25</v>
      </c>
      <c r="B1359" s="1">
        <v>45629</v>
      </c>
      <c r="C1359">
        <v>4.79</v>
      </c>
      <c r="D1359">
        <v>4.84</v>
      </c>
      <c r="E1359">
        <v>5.58</v>
      </c>
      <c r="F1359">
        <f t="shared" si="11"/>
        <v>0</v>
      </c>
    </row>
    <row r="1360" spans="1:6" x14ac:dyDescent="0.25">
      <c r="A1360" t="s">
        <v>25</v>
      </c>
      <c r="B1360" s="1">
        <v>45630</v>
      </c>
      <c r="C1360">
        <v>4.78</v>
      </c>
      <c r="D1360">
        <v>4.84</v>
      </c>
      <c r="E1360">
        <v>5.58</v>
      </c>
      <c r="F1360">
        <f t="shared" si="11"/>
        <v>0</v>
      </c>
    </row>
    <row r="1361" spans="1:6" x14ac:dyDescent="0.25">
      <c r="A1361" t="s">
        <v>25</v>
      </c>
      <c r="B1361" s="1">
        <v>45631</v>
      </c>
      <c r="C1361">
        <v>4.7699999999999996</v>
      </c>
      <c r="D1361">
        <v>4.83</v>
      </c>
      <c r="E1361">
        <v>5.57</v>
      </c>
      <c r="F1361">
        <f t="shared" si="11"/>
        <v>0</v>
      </c>
    </row>
    <row r="1362" spans="1:6" x14ac:dyDescent="0.25">
      <c r="A1362" t="s">
        <v>25</v>
      </c>
      <c r="B1362" s="1">
        <v>45632</v>
      </c>
      <c r="C1362">
        <v>4.7699999999999996</v>
      </c>
      <c r="D1362">
        <v>4.82</v>
      </c>
      <c r="E1362">
        <v>5.56</v>
      </c>
      <c r="F1362">
        <f t="shared" si="11"/>
        <v>0</v>
      </c>
    </row>
    <row r="1363" spans="1:6" x14ac:dyDescent="0.25">
      <c r="A1363" t="s">
        <v>68</v>
      </c>
      <c r="B1363" s="1">
        <v>45604</v>
      </c>
      <c r="C1363">
        <v>3.23</v>
      </c>
      <c r="D1363">
        <v>3.34</v>
      </c>
      <c r="E1363">
        <v>3.66</v>
      </c>
      <c r="F1363">
        <f t="shared" si="11"/>
        <v>0</v>
      </c>
    </row>
    <row r="1364" spans="1:6" x14ac:dyDescent="0.25">
      <c r="A1364" t="s">
        <v>68</v>
      </c>
      <c r="B1364" s="1">
        <v>45607</v>
      </c>
      <c r="C1364">
        <v>3.22</v>
      </c>
      <c r="D1364">
        <v>3.33</v>
      </c>
      <c r="E1364">
        <v>3.66</v>
      </c>
      <c r="F1364">
        <f t="shared" si="11"/>
        <v>0</v>
      </c>
    </row>
    <row r="1365" spans="1:6" x14ac:dyDescent="0.25">
      <c r="A1365" t="s">
        <v>68</v>
      </c>
      <c r="B1365" s="1">
        <v>45608</v>
      </c>
      <c r="C1365">
        <v>3.22</v>
      </c>
      <c r="D1365">
        <v>3.33</v>
      </c>
      <c r="E1365">
        <v>3.65</v>
      </c>
      <c r="F1365">
        <f t="shared" si="11"/>
        <v>0</v>
      </c>
    </row>
    <row r="1366" spans="1:6" x14ac:dyDescent="0.25">
      <c r="A1366" t="s">
        <v>68</v>
      </c>
      <c r="B1366" s="1">
        <v>45609</v>
      </c>
      <c r="C1366">
        <v>3.21</v>
      </c>
      <c r="D1366">
        <v>3.32</v>
      </c>
      <c r="E1366">
        <v>3.64</v>
      </c>
      <c r="F1366">
        <f t="shared" si="11"/>
        <v>0</v>
      </c>
    </row>
    <row r="1367" spans="1:6" x14ac:dyDescent="0.25">
      <c r="A1367" t="s">
        <v>68</v>
      </c>
      <c r="B1367" s="1">
        <v>45610</v>
      </c>
      <c r="C1367">
        <v>3.2</v>
      </c>
      <c r="D1367">
        <v>3.31</v>
      </c>
      <c r="E1367">
        <v>3.63</v>
      </c>
      <c r="F1367">
        <f t="shared" si="11"/>
        <v>0</v>
      </c>
    </row>
    <row r="1368" spans="1:6" x14ac:dyDescent="0.25">
      <c r="A1368" t="s">
        <v>68</v>
      </c>
      <c r="B1368" s="1">
        <v>45611</v>
      </c>
      <c r="C1368">
        <v>3.19</v>
      </c>
      <c r="D1368">
        <v>3.3</v>
      </c>
      <c r="E1368">
        <v>3.63</v>
      </c>
      <c r="F1368">
        <f t="shared" si="11"/>
        <v>0</v>
      </c>
    </row>
    <row r="1369" spans="1:6" x14ac:dyDescent="0.25">
      <c r="A1369" t="s">
        <v>68</v>
      </c>
      <c r="B1369" s="1">
        <v>45614</v>
      </c>
      <c r="C1369">
        <v>3.19</v>
      </c>
      <c r="D1369">
        <v>3.3</v>
      </c>
      <c r="E1369">
        <v>3.62</v>
      </c>
      <c r="F1369">
        <f t="shared" si="11"/>
        <v>0</v>
      </c>
    </row>
    <row r="1370" spans="1:6" x14ac:dyDescent="0.25">
      <c r="A1370" t="s">
        <v>68</v>
      </c>
      <c r="B1370" s="1">
        <v>45615</v>
      </c>
      <c r="C1370">
        <v>3.19</v>
      </c>
      <c r="D1370">
        <v>3.29</v>
      </c>
      <c r="E1370">
        <v>3.61</v>
      </c>
      <c r="F1370">
        <f t="shared" si="11"/>
        <v>0</v>
      </c>
    </row>
    <row r="1371" spans="1:6" x14ac:dyDescent="0.25">
      <c r="A1371" t="s">
        <v>68</v>
      </c>
      <c r="B1371" s="1">
        <v>45616</v>
      </c>
      <c r="C1371">
        <v>3.18</v>
      </c>
      <c r="D1371">
        <v>3.28</v>
      </c>
      <c r="E1371">
        <v>3.61</v>
      </c>
      <c r="F1371">
        <f t="shared" si="11"/>
        <v>0</v>
      </c>
    </row>
    <row r="1372" spans="1:6" x14ac:dyDescent="0.25">
      <c r="A1372" t="s">
        <v>68</v>
      </c>
      <c r="B1372" s="1">
        <v>45617</v>
      </c>
      <c r="C1372">
        <v>3.18</v>
      </c>
      <c r="D1372">
        <v>3.28</v>
      </c>
      <c r="E1372">
        <v>3.61</v>
      </c>
      <c r="F1372">
        <f t="shared" si="11"/>
        <v>0</v>
      </c>
    </row>
    <row r="1373" spans="1:6" x14ac:dyDescent="0.25">
      <c r="A1373" t="s">
        <v>68</v>
      </c>
      <c r="B1373" s="1">
        <v>45618</v>
      </c>
      <c r="C1373">
        <v>3.18</v>
      </c>
      <c r="D1373">
        <v>3.27</v>
      </c>
      <c r="E1373">
        <v>3.6</v>
      </c>
      <c r="F1373">
        <f t="shared" si="11"/>
        <v>0</v>
      </c>
    </row>
    <row r="1374" spans="1:6" x14ac:dyDescent="0.25">
      <c r="A1374" t="s">
        <v>68</v>
      </c>
      <c r="B1374" s="1">
        <v>45621</v>
      </c>
      <c r="C1374">
        <v>3.18</v>
      </c>
      <c r="D1374">
        <v>3.27</v>
      </c>
      <c r="E1374">
        <v>3.6</v>
      </c>
      <c r="F1374">
        <f t="shared" si="11"/>
        <v>0</v>
      </c>
    </row>
    <row r="1375" spans="1:6" x14ac:dyDescent="0.25">
      <c r="A1375" t="s">
        <v>68</v>
      </c>
      <c r="B1375" s="1">
        <v>45622</v>
      </c>
      <c r="C1375">
        <v>3.18</v>
      </c>
      <c r="D1375">
        <v>3.26</v>
      </c>
      <c r="E1375">
        <v>3.6</v>
      </c>
      <c r="F1375">
        <f t="shared" si="11"/>
        <v>0</v>
      </c>
    </row>
    <row r="1376" spans="1:6" x14ac:dyDescent="0.25">
      <c r="A1376" t="s">
        <v>68</v>
      </c>
      <c r="B1376" s="1">
        <v>45623</v>
      </c>
      <c r="C1376">
        <v>3.18</v>
      </c>
      <c r="D1376">
        <v>3.26</v>
      </c>
      <c r="E1376">
        <v>3.59</v>
      </c>
      <c r="F1376">
        <f t="shared" ref="F1376:F1439" si="12">IF(OR(ISBLANK(C1376), ISBLANK(D1376), ISBLANK(E1376)), "", IF(AND(C1376&gt;D1376, D1376&gt;E1376), 1, 0))</f>
        <v>0</v>
      </c>
    </row>
    <row r="1377" spans="1:6" x14ac:dyDescent="0.25">
      <c r="A1377" t="s">
        <v>68</v>
      </c>
      <c r="B1377" s="1">
        <v>45624</v>
      </c>
      <c r="C1377">
        <v>3.17</v>
      </c>
      <c r="D1377">
        <v>3.25</v>
      </c>
      <c r="E1377">
        <v>3.59</v>
      </c>
      <c r="F1377">
        <f t="shared" si="12"/>
        <v>0</v>
      </c>
    </row>
    <row r="1378" spans="1:6" x14ac:dyDescent="0.25">
      <c r="A1378" t="s">
        <v>68</v>
      </c>
      <c r="B1378" s="1">
        <v>45625</v>
      </c>
      <c r="C1378">
        <v>3.17</v>
      </c>
      <c r="D1378">
        <v>3.25</v>
      </c>
      <c r="E1378">
        <v>3.58</v>
      </c>
      <c r="F1378">
        <f t="shared" si="12"/>
        <v>0</v>
      </c>
    </row>
    <row r="1379" spans="1:6" x14ac:dyDescent="0.25">
      <c r="A1379" t="s">
        <v>68</v>
      </c>
      <c r="B1379" s="1">
        <v>45628</v>
      </c>
      <c r="C1379">
        <v>3.16</v>
      </c>
      <c r="D1379">
        <v>3.24</v>
      </c>
      <c r="E1379">
        <v>3.58</v>
      </c>
      <c r="F1379">
        <f t="shared" si="12"/>
        <v>0</v>
      </c>
    </row>
    <row r="1380" spans="1:6" x14ac:dyDescent="0.25">
      <c r="A1380" t="s">
        <v>68</v>
      </c>
      <c r="B1380" s="1">
        <v>45629</v>
      </c>
      <c r="C1380">
        <v>3.15</v>
      </c>
      <c r="D1380">
        <v>3.23</v>
      </c>
      <c r="E1380">
        <v>3.57</v>
      </c>
      <c r="F1380">
        <f t="shared" si="12"/>
        <v>0</v>
      </c>
    </row>
    <row r="1381" spans="1:6" x14ac:dyDescent="0.25">
      <c r="A1381" t="s">
        <v>68</v>
      </c>
      <c r="B1381" s="1">
        <v>45630</v>
      </c>
      <c r="C1381">
        <v>3.15</v>
      </c>
      <c r="D1381">
        <v>3.23</v>
      </c>
      <c r="E1381">
        <v>3.57</v>
      </c>
      <c r="F1381">
        <f t="shared" si="12"/>
        <v>0</v>
      </c>
    </row>
    <row r="1382" spans="1:6" x14ac:dyDescent="0.25">
      <c r="A1382" t="s">
        <v>68</v>
      </c>
      <c r="B1382" s="1">
        <v>45631</v>
      </c>
      <c r="C1382">
        <v>3.14</v>
      </c>
      <c r="D1382">
        <v>3.22</v>
      </c>
      <c r="E1382">
        <v>3.56</v>
      </c>
      <c r="F1382">
        <f t="shared" si="12"/>
        <v>0</v>
      </c>
    </row>
    <row r="1383" spans="1:6" x14ac:dyDescent="0.25">
      <c r="A1383" t="s">
        <v>68</v>
      </c>
      <c r="B1383" s="1">
        <v>45632</v>
      </c>
      <c r="C1383">
        <v>3.13</v>
      </c>
      <c r="D1383">
        <v>3.21</v>
      </c>
      <c r="E1383">
        <v>3.56</v>
      </c>
      <c r="F1383">
        <f t="shared" si="12"/>
        <v>0</v>
      </c>
    </row>
    <row r="1384" spans="1:6" x14ac:dyDescent="0.25">
      <c r="A1384" t="s">
        <v>101</v>
      </c>
      <c r="B1384" s="1">
        <v>45604</v>
      </c>
      <c r="C1384">
        <v>20.420000000000002</v>
      </c>
      <c r="D1384">
        <v>20.5</v>
      </c>
      <c r="E1384">
        <v>21.7</v>
      </c>
      <c r="F1384">
        <f t="shared" si="12"/>
        <v>0</v>
      </c>
    </row>
    <row r="1385" spans="1:6" x14ac:dyDescent="0.25">
      <c r="A1385" t="s">
        <v>101</v>
      </c>
      <c r="B1385" s="1">
        <v>45607</v>
      </c>
      <c r="C1385">
        <v>20.39</v>
      </c>
      <c r="D1385">
        <v>20.49</v>
      </c>
      <c r="E1385">
        <v>21.69</v>
      </c>
      <c r="F1385">
        <f t="shared" si="12"/>
        <v>0</v>
      </c>
    </row>
    <row r="1386" spans="1:6" x14ac:dyDescent="0.25">
      <c r="A1386" t="s">
        <v>101</v>
      </c>
      <c r="B1386" s="1">
        <v>45608</v>
      </c>
      <c r="C1386">
        <v>20.36</v>
      </c>
      <c r="D1386">
        <v>20.48</v>
      </c>
      <c r="E1386">
        <v>21.68</v>
      </c>
      <c r="F1386">
        <f t="shared" si="12"/>
        <v>0</v>
      </c>
    </row>
    <row r="1387" spans="1:6" x14ac:dyDescent="0.25">
      <c r="A1387" t="s">
        <v>101</v>
      </c>
      <c r="B1387" s="1">
        <v>45609</v>
      </c>
      <c r="C1387">
        <v>20.329999999999998</v>
      </c>
      <c r="D1387">
        <v>20.48</v>
      </c>
      <c r="E1387">
        <v>21.66</v>
      </c>
      <c r="F1387">
        <f t="shared" si="12"/>
        <v>0</v>
      </c>
    </row>
    <row r="1388" spans="1:6" x14ac:dyDescent="0.25">
      <c r="A1388" t="s">
        <v>101</v>
      </c>
      <c r="B1388" s="1">
        <v>45610</v>
      </c>
      <c r="C1388">
        <v>20.25</v>
      </c>
      <c r="D1388">
        <v>20.46</v>
      </c>
      <c r="E1388">
        <v>21.64</v>
      </c>
      <c r="F1388">
        <f t="shared" si="12"/>
        <v>0</v>
      </c>
    </row>
    <row r="1389" spans="1:6" x14ac:dyDescent="0.25">
      <c r="A1389" t="s">
        <v>101</v>
      </c>
      <c r="B1389" s="1">
        <v>45611</v>
      </c>
      <c r="C1389">
        <v>20.14</v>
      </c>
      <c r="D1389">
        <v>20.43</v>
      </c>
      <c r="E1389">
        <v>21.62</v>
      </c>
      <c r="F1389">
        <f t="shared" si="12"/>
        <v>0</v>
      </c>
    </row>
    <row r="1390" spans="1:6" x14ac:dyDescent="0.25">
      <c r="A1390" t="s">
        <v>101</v>
      </c>
      <c r="B1390" s="1">
        <v>45614</v>
      </c>
      <c r="C1390">
        <v>20.04</v>
      </c>
      <c r="D1390">
        <v>20.39</v>
      </c>
      <c r="E1390">
        <v>21.59</v>
      </c>
      <c r="F1390">
        <f t="shared" si="12"/>
        <v>0</v>
      </c>
    </row>
    <row r="1391" spans="1:6" x14ac:dyDescent="0.25">
      <c r="A1391" t="s">
        <v>101</v>
      </c>
      <c r="B1391" s="1">
        <v>45615</v>
      </c>
      <c r="C1391">
        <v>19.95</v>
      </c>
      <c r="D1391">
        <v>20.36</v>
      </c>
      <c r="E1391">
        <v>21.58</v>
      </c>
      <c r="F1391">
        <f t="shared" si="12"/>
        <v>0</v>
      </c>
    </row>
    <row r="1392" spans="1:6" x14ac:dyDescent="0.25">
      <c r="A1392" t="s">
        <v>101</v>
      </c>
      <c r="B1392" s="1">
        <v>45616</v>
      </c>
      <c r="C1392">
        <v>19.86</v>
      </c>
      <c r="D1392">
        <v>20.32</v>
      </c>
      <c r="E1392">
        <v>21.57</v>
      </c>
      <c r="F1392">
        <f t="shared" si="12"/>
        <v>0</v>
      </c>
    </row>
    <row r="1393" spans="1:6" x14ac:dyDescent="0.25">
      <c r="A1393" t="s">
        <v>101</v>
      </c>
      <c r="B1393" s="1">
        <v>45617</v>
      </c>
      <c r="C1393">
        <v>19.78</v>
      </c>
      <c r="D1393">
        <v>20.3</v>
      </c>
      <c r="E1393">
        <v>21.56</v>
      </c>
      <c r="F1393">
        <f t="shared" si="12"/>
        <v>0</v>
      </c>
    </row>
    <row r="1394" spans="1:6" x14ac:dyDescent="0.25">
      <c r="A1394" t="s">
        <v>101</v>
      </c>
      <c r="B1394" s="1">
        <v>45618</v>
      </c>
      <c r="C1394">
        <v>19.7</v>
      </c>
      <c r="D1394">
        <v>20.27</v>
      </c>
      <c r="E1394">
        <v>21.56</v>
      </c>
      <c r="F1394">
        <f t="shared" si="12"/>
        <v>0</v>
      </c>
    </row>
    <row r="1395" spans="1:6" x14ac:dyDescent="0.25">
      <c r="A1395" t="s">
        <v>101</v>
      </c>
      <c r="B1395" s="1">
        <v>45621</v>
      </c>
      <c r="C1395">
        <v>19.600000000000001</v>
      </c>
      <c r="D1395">
        <v>20.260000000000002</v>
      </c>
      <c r="E1395">
        <v>21.55</v>
      </c>
      <c r="F1395">
        <f t="shared" si="12"/>
        <v>0</v>
      </c>
    </row>
    <row r="1396" spans="1:6" x14ac:dyDescent="0.25">
      <c r="A1396" t="s">
        <v>101</v>
      </c>
      <c r="B1396" s="1">
        <v>45622</v>
      </c>
      <c r="C1396">
        <v>19.52</v>
      </c>
      <c r="D1396">
        <v>20.239999999999998</v>
      </c>
      <c r="E1396">
        <v>21.55</v>
      </c>
      <c r="F1396">
        <f t="shared" si="12"/>
        <v>0</v>
      </c>
    </row>
    <row r="1397" spans="1:6" x14ac:dyDescent="0.25">
      <c r="A1397" t="s">
        <v>101</v>
      </c>
      <c r="B1397" s="1">
        <v>45623</v>
      </c>
      <c r="C1397">
        <v>19.45</v>
      </c>
      <c r="D1397">
        <v>20.21</v>
      </c>
      <c r="E1397">
        <v>21.55</v>
      </c>
      <c r="F1397">
        <f t="shared" si="12"/>
        <v>0</v>
      </c>
    </row>
    <row r="1398" spans="1:6" x14ac:dyDescent="0.25">
      <c r="A1398" t="s">
        <v>101</v>
      </c>
      <c r="B1398" s="1">
        <v>45624</v>
      </c>
      <c r="C1398">
        <v>19.39</v>
      </c>
      <c r="D1398">
        <v>20.190000000000001</v>
      </c>
      <c r="E1398">
        <v>21.55</v>
      </c>
      <c r="F1398">
        <f t="shared" si="12"/>
        <v>0</v>
      </c>
    </row>
    <row r="1399" spans="1:6" x14ac:dyDescent="0.25">
      <c r="A1399" t="s">
        <v>101</v>
      </c>
      <c r="B1399" s="1">
        <v>45625</v>
      </c>
      <c r="C1399">
        <v>19.329999999999998</v>
      </c>
      <c r="D1399">
        <v>20.16</v>
      </c>
      <c r="E1399">
        <v>21.54</v>
      </c>
      <c r="F1399">
        <f t="shared" si="12"/>
        <v>0</v>
      </c>
    </row>
    <row r="1400" spans="1:6" x14ac:dyDescent="0.25">
      <c r="A1400" t="s">
        <v>101</v>
      </c>
      <c r="B1400" s="1">
        <v>45628</v>
      </c>
      <c r="C1400">
        <v>19.28</v>
      </c>
      <c r="D1400">
        <v>20.14</v>
      </c>
      <c r="E1400">
        <v>21.54</v>
      </c>
      <c r="F1400">
        <f t="shared" si="12"/>
        <v>0</v>
      </c>
    </row>
    <row r="1401" spans="1:6" x14ac:dyDescent="0.25">
      <c r="A1401" t="s">
        <v>101</v>
      </c>
      <c r="B1401" s="1">
        <v>45629</v>
      </c>
      <c r="C1401">
        <v>19.21</v>
      </c>
      <c r="D1401">
        <v>20.11</v>
      </c>
      <c r="E1401">
        <v>21.53</v>
      </c>
      <c r="F1401">
        <f t="shared" si="12"/>
        <v>0</v>
      </c>
    </row>
    <row r="1402" spans="1:6" x14ac:dyDescent="0.25">
      <c r="A1402" t="s">
        <v>101</v>
      </c>
      <c r="B1402" s="1">
        <v>45630</v>
      </c>
      <c r="C1402">
        <v>19.100000000000001</v>
      </c>
      <c r="D1402">
        <v>20.059999999999999</v>
      </c>
      <c r="E1402">
        <v>21.51</v>
      </c>
      <c r="F1402">
        <f t="shared" si="12"/>
        <v>0</v>
      </c>
    </row>
    <row r="1403" spans="1:6" x14ac:dyDescent="0.25">
      <c r="A1403" t="s">
        <v>101</v>
      </c>
      <c r="B1403" s="1">
        <v>45631</v>
      </c>
      <c r="C1403">
        <v>19.03</v>
      </c>
      <c r="D1403">
        <v>20.02</v>
      </c>
      <c r="E1403">
        <v>21.5</v>
      </c>
      <c r="F1403">
        <f t="shared" si="12"/>
        <v>0</v>
      </c>
    </row>
    <row r="1404" spans="1:6" x14ac:dyDescent="0.25">
      <c r="A1404" t="s">
        <v>101</v>
      </c>
      <c r="B1404" s="1">
        <v>45632</v>
      </c>
      <c r="C1404">
        <v>18.95</v>
      </c>
      <c r="D1404">
        <v>19.98</v>
      </c>
      <c r="E1404">
        <v>21.49</v>
      </c>
      <c r="F1404">
        <f t="shared" si="12"/>
        <v>0</v>
      </c>
    </row>
    <row r="1405" spans="1:6" x14ac:dyDescent="0.25">
      <c r="A1405" t="s">
        <v>190</v>
      </c>
      <c r="B1405" s="1">
        <v>45604</v>
      </c>
      <c r="C1405">
        <v>11.63</v>
      </c>
      <c r="D1405">
        <v>11.82</v>
      </c>
      <c r="E1405">
        <v>12.19</v>
      </c>
      <c r="F1405">
        <f t="shared" si="12"/>
        <v>0</v>
      </c>
    </row>
    <row r="1406" spans="1:6" x14ac:dyDescent="0.25">
      <c r="A1406" t="s">
        <v>190</v>
      </c>
      <c r="B1406" s="1">
        <v>45607</v>
      </c>
      <c r="C1406">
        <v>11.64</v>
      </c>
      <c r="D1406">
        <v>11.81</v>
      </c>
      <c r="E1406">
        <v>12.19</v>
      </c>
      <c r="F1406">
        <f t="shared" si="12"/>
        <v>0</v>
      </c>
    </row>
    <row r="1407" spans="1:6" x14ac:dyDescent="0.25">
      <c r="A1407" t="s">
        <v>190</v>
      </c>
      <c r="B1407" s="1">
        <v>45608</v>
      </c>
      <c r="C1407">
        <v>11.65</v>
      </c>
      <c r="D1407">
        <v>11.8</v>
      </c>
      <c r="E1407">
        <v>12.18</v>
      </c>
      <c r="F1407">
        <f t="shared" si="12"/>
        <v>0</v>
      </c>
    </row>
    <row r="1408" spans="1:6" x14ac:dyDescent="0.25">
      <c r="A1408" t="s">
        <v>190</v>
      </c>
      <c r="B1408" s="1">
        <v>45609</v>
      </c>
      <c r="C1408">
        <v>11.67</v>
      </c>
      <c r="D1408">
        <v>11.8</v>
      </c>
      <c r="E1408">
        <v>12.17</v>
      </c>
      <c r="F1408">
        <f t="shared" si="12"/>
        <v>0</v>
      </c>
    </row>
    <row r="1409" spans="1:6" x14ac:dyDescent="0.25">
      <c r="A1409" t="s">
        <v>190</v>
      </c>
      <c r="B1409" s="1">
        <v>45610</v>
      </c>
      <c r="C1409">
        <v>11.68</v>
      </c>
      <c r="D1409">
        <v>11.79</v>
      </c>
      <c r="E1409">
        <v>12.17</v>
      </c>
      <c r="F1409">
        <f t="shared" si="12"/>
        <v>0</v>
      </c>
    </row>
    <row r="1410" spans="1:6" x14ac:dyDescent="0.25">
      <c r="A1410" t="s">
        <v>190</v>
      </c>
      <c r="B1410" s="1">
        <v>45611</v>
      </c>
      <c r="C1410">
        <v>11.7</v>
      </c>
      <c r="D1410">
        <v>11.79</v>
      </c>
      <c r="E1410">
        <v>12.16</v>
      </c>
      <c r="F1410">
        <f t="shared" si="12"/>
        <v>0</v>
      </c>
    </row>
    <row r="1411" spans="1:6" x14ac:dyDescent="0.25">
      <c r="A1411" t="s">
        <v>190</v>
      </c>
      <c r="B1411" s="1">
        <v>45614</v>
      </c>
      <c r="C1411">
        <v>11.72</v>
      </c>
      <c r="D1411">
        <v>11.79</v>
      </c>
      <c r="E1411">
        <v>12.16</v>
      </c>
      <c r="F1411">
        <f t="shared" si="12"/>
        <v>0</v>
      </c>
    </row>
    <row r="1412" spans="1:6" x14ac:dyDescent="0.25">
      <c r="A1412" t="s">
        <v>190</v>
      </c>
      <c r="B1412" s="1">
        <v>45615</v>
      </c>
      <c r="C1412">
        <v>11.71</v>
      </c>
      <c r="D1412">
        <v>11.78</v>
      </c>
      <c r="E1412">
        <v>12.15</v>
      </c>
      <c r="F1412">
        <f t="shared" si="12"/>
        <v>0</v>
      </c>
    </row>
    <row r="1413" spans="1:6" x14ac:dyDescent="0.25">
      <c r="A1413" t="s">
        <v>190</v>
      </c>
      <c r="B1413" s="1">
        <v>45616</v>
      </c>
      <c r="C1413">
        <v>11.7</v>
      </c>
      <c r="D1413">
        <v>11.78</v>
      </c>
      <c r="E1413">
        <v>12.15</v>
      </c>
      <c r="F1413">
        <f t="shared" si="12"/>
        <v>0</v>
      </c>
    </row>
    <row r="1414" spans="1:6" x14ac:dyDescent="0.25">
      <c r="A1414" t="s">
        <v>190</v>
      </c>
      <c r="B1414" s="1">
        <v>45617</v>
      </c>
      <c r="C1414">
        <v>11.7</v>
      </c>
      <c r="D1414">
        <v>11.77</v>
      </c>
      <c r="E1414">
        <v>12.15</v>
      </c>
      <c r="F1414">
        <f t="shared" si="12"/>
        <v>0</v>
      </c>
    </row>
    <row r="1415" spans="1:6" x14ac:dyDescent="0.25">
      <c r="A1415" t="s">
        <v>190</v>
      </c>
      <c r="B1415" s="1">
        <v>45618</v>
      </c>
      <c r="C1415">
        <v>11.7</v>
      </c>
      <c r="D1415">
        <v>11.76</v>
      </c>
      <c r="E1415">
        <v>12.15</v>
      </c>
      <c r="F1415">
        <f t="shared" si="12"/>
        <v>0</v>
      </c>
    </row>
    <row r="1416" spans="1:6" x14ac:dyDescent="0.25">
      <c r="A1416" t="s">
        <v>190</v>
      </c>
      <c r="B1416" s="1">
        <v>45621</v>
      </c>
      <c r="C1416">
        <v>11.7</v>
      </c>
      <c r="D1416">
        <v>11.76</v>
      </c>
      <c r="E1416">
        <v>12.16</v>
      </c>
      <c r="F1416">
        <f t="shared" si="12"/>
        <v>0</v>
      </c>
    </row>
    <row r="1417" spans="1:6" x14ac:dyDescent="0.25">
      <c r="A1417" t="s">
        <v>190</v>
      </c>
      <c r="B1417" s="1">
        <v>45622</v>
      </c>
      <c r="C1417">
        <v>11.7</v>
      </c>
      <c r="D1417">
        <v>11.75</v>
      </c>
      <c r="E1417">
        <v>12.16</v>
      </c>
      <c r="F1417">
        <f t="shared" si="12"/>
        <v>0</v>
      </c>
    </row>
    <row r="1418" spans="1:6" x14ac:dyDescent="0.25">
      <c r="A1418" t="s">
        <v>190</v>
      </c>
      <c r="B1418" s="1">
        <v>45623</v>
      </c>
      <c r="C1418">
        <v>11.7</v>
      </c>
      <c r="D1418">
        <v>11.74</v>
      </c>
      <c r="E1418">
        <v>12.16</v>
      </c>
      <c r="F1418">
        <f t="shared" si="12"/>
        <v>0</v>
      </c>
    </row>
    <row r="1419" spans="1:6" x14ac:dyDescent="0.25">
      <c r="A1419" t="s">
        <v>190</v>
      </c>
      <c r="B1419" s="1">
        <v>45624</v>
      </c>
      <c r="C1419">
        <v>11.7</v>
      </c>
      <c r="D1419">
        <v>11.73</v>
      </c>
      <c r="E1419">
        <v>12.16</v>
      </c>
      <c r="F1419">
        <f t="shared" si="12"/>
        <v>0</v>
      </c>
    </row>
    <row r="1420" spans="1:6" x14ac:dyDescent="0.25">
      <c r="A1420" t="s">
        <v>190</v>
      </c>
      <c r="B1420" s="1">
        <v>45628</v>
      </c>
      <c r="C1420">
        <v>11.7</v>
      </c>
      <c r="D1420">
        <v>11.72</v>
      </c>
      <c r="E1420">
        <v>12.17</v>
      </c>
      <c r="F1420">
        <f t="shared" si="12"/>
        <v>0</v>
      </c>
    </row>
    <row r="1421" spans="1:6" x14ac:dyDescent="0.25">
      <c r="A1421" t="s">
        <v>191</v>
      </c>
      <c r="B1421" s="1">
        <v>45604</v>
      </c>
      <c r="C1421">
        <v>7.66</v>
      </c>
      <c r="D1421">
        <v>8.57</v>
      </c>
      <c r="E1421">
        <v>10.99</v>
      </c>
      <c r="F1421">
        <f t="shared" si="12"/>
        <v>0</v>
      </c>
    </row>
    <row r="1422" spans="1:6" x14ac:dyDescent="0.25">
      <c r="A1422" t="s">
        <v>191</v>
      </c>
      <c r="B1422" s="1">
        <v>45607</v>
      </c>
      <c r="C1422">
        <v>7.65</v>
      </c>
      <c r="D1422">
        <v>8.5299999999999994</v>
      </c>
      <c r="E1422">
        <v>10.93</v>
      </c>
      <c r="F1422">
        <f t="shared" si="12"/>
        <v>0</v>
      </c>
    </row>
    <row r="1423" spans="1:6" x14ac:dyDescent="0.25">
      <c r="A1423" t="s">
        <v>191</v>
      </c>
      <c r="B1423" s="1">
        <v>45608</v>
      </c>
      <c r="C1423">
        <v>7.66</v>
      </c>
      <c r="D1423">
        <v>8.49</v>
      </c>
      <c r="E1423">
        <v>10.88</v>
      </c>
      <c r="F1423">
        <f t="shared" si="12"/>
        <v>0</v>
      </c>
    </row>
    <row r="1424" spans="1:6" x14ac:dyDescent="0.25">
      <c r="A1424" t="s">
        <v>191</v>
      </c>
      <c r="B1424" s="1">
        <v>45609</v>
      </c>
      <c r="C1424">
        <v>7.65</v>
      </c>
      <c r="D1424">
        <v>8.44</v>
      </c>
      <c r="E1424">
        <v>10.83</v>
      </c>
      <c r="F1424">
        <f t="shared" si="12"/>
        <v>0</v>
      </c>
    </row>
    <row r="1425" spans="1:6" x14ac:dyDescent="0.25">
      <c r="A1425" t="s">
        <v>191</v>
      </c>
      <c r="B1425" s="1">
        <v>45610</v>
      </c>
      <c r="C1425">
        <v>7.63</v>
      </c>
      <c r="D1425">
        <v>8.39</v>
      </c>
      <c r="E1425">
        <v>10.77</v>
      </c>
      <c r="F1425">
        <f t="shared" si="12"/>
        <v>0</v>
      </c>
    </row>
    <row r="1426" spans="1:6" x14ac:dyDescent="0.25">
      <c r="A1426" t="s">
        <v>191</v>
      </c>
      <c r="B1426" s="1">
        <v>45611</v>
      </c>
      <c r="C1426">
        <v>7.61</v>
      </c>
      <c r="D1426">
        <v>8.34</v>
      </c>
      <c r="E1426">
        <v>10.72</v>
      </c>
      <c r="F1426">
        <f t="shared" si="12"/>
        <v>0</v>
      </c>
    </row>
    <row r="1427" spans="1:6" x14ac:dyDescent="0.25">
      <c r="A1427" t="s">
        <v>191</v>
      </c>
      <c r="B1427" s="1">
        <v>45614</v>
      </c>
      <c r="C1427">
        <v>7.59</v>
      </c>
      <c r="D1427">
        <v>8.2799999999999994</v>
      </c>
      <c r="E1427">
        <v>10.67</v>
      </c>
      <c r="F1427">
        <f t="shared" si="12"/>
        <v>0</v>
      </c>
    </row>
    <row r="1428" spans="1:6" x14ac:dyDescent="0.25">
      <c r="A1428" t="s">
        <v>24</v>
      </c>
      <c r="B1428" s="1">
        <v>45604</v>
      </c>
      <c r="C1428">
        <v>16.28</v>
      </c>
      <c r="D1428">
        <v>16.47</v>
      </c>
      <c r="E1428">
        <v>17.13</v>
      </c>
      <c r="F1428">
        <f t="shared" si="12"/>
        <v>0</v>
      </c>
    </row>
    <row r="1429" spans="1:6" x14ac:dyDescent="0.25">
      <c r="A1429" t="s">
        <v>24</v>
      </c>
      <c r="B1429" s="1">
        <v>45607</v>
      </c>
      <c r="C1429">
        <v>16.27</v>
      </c>
      <c r="D1429">
        <v>16.45</v>
      </c>
      <c r="E1429">
        <v>17.11</v>
      </c>
      <c r="F1429">
        <f t="shared" si="12"/>
        <v>0</v>
      </c>
    </row>
    <row r="1430" spans="1:6" x14ac:dyDescent="0.25">
      <c r="A1430" t="s">
        <v>24</v>
      </c>
      <c r="B1430" s="1">
        <v>45608</v>
      </c>
      <c r="C1430">
        <v>16.260000000000002</v>
      </c>
      <c r="D1430">
        <v>16.440000000000001</v>
      </c>
      <c r="E1430">
        <v>17.100000000000001</v>
      </c>
      <c r="F1430">
        <f t="shared" si="12"/>
        <v>0</v>
      </c>
    </row>
    <row r="1431" spans="1:6" x14ac:dyDescent="0.25">
      <c r="A1431" t="s">
        <v>24</v>
      </c>
      <c r="B1431" s="1">
        <v>45609</v>
      </c>
      <c r="C1431">
        <v>16.260000000000002</v>
      </c>
      <c r="D1431">
        <v>16.420000000000002</v>
      </c>
      <c r="E1431">
        <v>17.079999999999998</v>
      </c>
      <c r="F1431">
        <f t="shared" si="12"/>
        <v>0</v>
      </c>
    </row>
    <row r="1432" spans="1:6" x14ac:dyDescent="0.25">
      <c r="A1432" t="s">
        <v>24</v>
      </c>
      <c r="B1432" s="1">
        <v>45610</v>
      </c>
      <c r="C1432">
        <v>16.25</v>
      </c>
      <c r="D1432">
        <v>16.41</v>
      </c>
      <c r="E1432">
        <v>17.059999999999999</v>
      </c>
      <c r="F1432">
        <f t="shared" si="12"/>
        <v>0</v>
      </c>
    </row>
    <row r="1433" spans="1:6" x14ac:dyDescent="0.25">
      <c r="A1433" t="s">
        <v>24</v>
      </c>
      <c r="B1433" s="1">
        <v>45611</v>
      </c>
      <c r="C1433">
        <v>16.239999999999998</v>
      </c>
      <c r="D1433">
        <v>16.39</v>
      </c>
      <c r="E1433">
        <v>17.05</v>
      </c>
      <c r="F1433">
        <f t="shared" si="12"/>
        <v>0</v>
      </c>
    </row>
    <row r="1434" spans="1:6" x14ac:dyDescent="0.25">
      <c r="A1434" t="s">
        <v>24</v>
      </c>
      <c r="B1434" s="1">
        <v>45614</v>
      </c>
      <c r="C1434">
        <v>16.23</v>
      </c>
      <c r="D1434">
        <v>16.38</v>
      </c>
      <c r="E1434">
        <v>17.03</v>
      </c>
      <c r="F1434">
        <f t="shared" si="12"/>
        <v>0</v>
      </c>
    </row>
    <row r="1435" spans="1:6" x14ac:dyDescent="0.25">
      <c r="A1435" t="s">
        <v>24</v>
      </c>
      <c r="B1435" s="1">
        <v>45615</v>
      </c>
      <c r="C1435">
        <v>16.2</v>
      </c>
      <c r="D1435">
        <v>16.37</v>
      </c>
      <c r="E1435">
        <v>17.02</v>
      </c>
      <c r="F1435">
        <f t="shared" si="12"/>
        <v>0</v>
      </c>
    </row>
    <row r="1436" spans="1:6" x14ac:dyDescent="0.25">
      <c r="A1436" t="s">
        <v>24</v>
      </c>
      <c r="B1436" s="1">
        <v>45616</v>
      </c>
      <c r="C1436">
        <v>16.18</v>
      </c>
      <c r="D1436">
        <v>16.36</v>
      </c>
      <c r="E1436">
        <v>17.010000000000002</v>
      </c>
      <c r="F1436">
        <f t="shared" si="12"/>
        <v>0</v>
      </c>
    </row>
    <row r="1437" spans="1:6" x14ac:dyDescent="0.25">
      <c r="A1437" t="s">
        <v>24</v>
      </c>
      <c r="B1437" s="1">
        <v>45617</v>
      </c>
      <c r="C1437">
        <v>16.170000000000002</v>
      </c>
      <c r="D1437">
        <v>16.350000000000001</v>
      </c>
      <c r="E1437">
        <v>17.010000000000002</v>
      </c>
      <c r="F1437">
        <f t="shared" si="12"/>
        <v>0</v>
      </c>
    </row>
    <row r="1438" spans="1:6" x14ac:dyDescent="0.25">
      <c r="A1438" t="s">
        <v>24</v>
      </c>
      <c r="B1438" s="1">
        <v>45618</v>
      </c>
      <c r="C1438">
        <v>16.149999999999999</v>
      </c>
      <c r="D1438">
        <v>16.329999999999998</v>
      </c>
      <c r="E1438">
        <v>17</v>
      </c>
      <c r="F1438">
        <f t="shared" si="12"/>
        <v>0</v>
      </c>
    </row>
    <row r="1439" spans="1:6" x14ac:dyDescent="0.25">
      <c r="A1439" t="s">
        <v>24</v>
      </c>
      <c r="B1439" s="1">
        <v>45621</v>
      </c>
      <c r="C1439">
        <v>16.13</v>
      </c>
      <c r="D1439">
        <v>16.32</v>
      </c>
      <c r="E1439">
        <v>16.989999999999998</v>
      </c>
      <c r="F1439">
        <f t="shared" si="12"/>
        <v>0</v>
      </c>
    </row>
    <row r="1440" spans="1:6" x14ac:dyDescent="0.25">
      <c r="A1440" t="s">
        <v>24</v>
      </c>
      <c r="B1440" s="1">
        <v>45622</v>
      </c>
      <c r="C1440">
        <v>16.11</v>
      </c>
      <c r="D1440">
        <v>16.309999999999999</v>
      </c>
      <c r="E1440">
        <v>16.989999999999998</v>
      </c>
      <c r="F1440">
        <f t="shared" ref="F1440:F1503" si="13">IF(OR(ISBLANK(C1440), ISBLANK(D1440), ISBLANK(E1440)), "", IF(AND(C1440&gt;D1440, D1440&gt;E1440), 1, 0))</f>
        <v>0</v>
      </c>
    </row>
    <row r="1441" spans="1:6" x14ac:dyDescent="0.25">
      <c r="A1441" t="s">
        <v>24</v>
      </c>
      <c r="B1441" s="1">
        <v>45623</v>
      </c>
      <c r="C1441">
        <v>16.09</v>
      </c>
      <c r="D1441">
        <v>16.29</v>
      </c>
      <c r="E1441">
        <v>16.98</v>
      </c>
      <c r="F1441">
        <f t="shared" si="13"/>
        <v>0</v>
      </c>
    </row>
    <row r="1442" spans="1:6" x14ac:dyDescent="0.25">
      <c r="A1442" t="s">
        <v>24</v>
      </c>
      <c r="B1442" s="1">
        <v>45624</v>
      </c>
      <c r="C1442">
        <v>16.07</v>
      </c>
      <c r="D1442">
        <v>16.27</v>
      </c>
      <c r="E1442">
        <v>16.97</v>
      </c>
      <c r="F1442">
        <f t="shared" si="13"/>
        <v>0</v>
      </c>
    </row>
    <row r="1443" spans="1:6" x14ac:dyDescent="0.25">
      <c r="A1443" t="s">
        <v>24</v>
      </c>
      <c r="B1443" s="1">
        <v>45625</v>
      </c>
      <c r="C1443">
        <v>16.05</v>
      </c>
      <c r="D1443">
        <v>16.25</v>
      </c>
      <c r="E1443">
        <v>16.96</v>
      </c>
      <c r="F1443">
        <f t="shared" si="13"/>
        <v>0</v>
      </c>
    </row>
    <row r="1444" spans="1:6" x14ac:dyDescent="0.25">
      <c r="A1444" t="s">
        <v>24</v>
      </c>
      <c r="B1444" s="1">
        <v>45628</v>
      </c>
      <c r="C1444">
        <v>16.02</v>
      </c>
      <c r="D1444">
        <v>16.239999999999998</v>
      </c>
      <c r="E1444">
        <v>16.95</v>
      </c>
      <c r="F1444">
        <f t="shared" si="13"/>
        <v>0</v>
      </c>
    </row>
    <row r="1445" spans="1:6" x14ac:dyDescent="0.25">
      <c r="A1445" t="s">
        <v>24</v>
      </c>
      <c r="B1445" s="1">
        <v>45629</v>
      </c>
      <c r="C1445">
        <v>16</v>
      </c>
      <c r="D1445">
        <v>16.22</v>
      </c>
      <c r="E1445">
        <v>16.95</v>
      </c>
      <c r="F1445">
        <f t="shared" si="13"/>
        <v>0</v>
      </c>
    </row>
    <row r="1446" spans="1:6" x14ac:dyDescent="0.25">
      <c r="A1446" t="s">
        <v>24</v>
      </c>
      <c r="B1446" s="1">
        <v>45630</v>
      </c>
      <c r="C1446">
        <v>15.98</v>
      </c>
      <c r="D1446">
        <v>16.2</v>
      </c>
      <c r="E1446">
        <v>16.940000000000001</v>
      </c>
      <c r="F1446">
        <f t="shared" si="13"/>
        <v>0</v>
      </c>
    </row>
    <row r="1447" spans="1:6" x14ac:dyDescent="0.25">
      <c r="A1447" t="s">
        <v>24</v>
      </c>
      <c r="B1447" s="1">
        <v>45631</v>
      </c>
      <c r="C1447">
        <v>15.96</v>
      </c>
      <c r="D1447">
        <v>16.190000000000001</v>
      </c>
      <c r="E1447">
        <v>16.93</v>
      </c>
      <c r="F1447">
        <f t="shared" si="13"/>
        <v>0</v>
      </c>
    </row>
    <row r="1448" spans="1:6" x14ac:dyDescent="0.25">
      <c r="A1448" t="s">
        <v>24</v>
      </c>
      <c r="B1448" s="1">
        <v>45632</v>
      </c>
      <c r="C1448">
        <v>15.94</v>
      </c>
      <c r="D1448">
        <v>16.18</v>
      </c>
      <c r="E1448">
        <v>16.920000000000002</v>
      </c>
      <c r="F1448">
        <f t="shared" si="13"/>
        <v>0</v>
      </c>
    </row>
    <row r="1449" spans="1:6" x14ac:dyDescent="0.25">
      <c r="A1449" t="s">
        <v>164</v>
      </c>
      <c r="B1449" s="1">
        <v>45604</v>
      </c>
      <c r="C1449">
        <v>8.4499999999999993</v>
      </c>
      <c r="D1449">
        <v>8.49</v>
      </c>
      <c r="E1449">
        <v>7.81</v>
      </c>
      <c r="F1449">
        <f t="shared" si="13"/>
        <v>0</v>
      </c>
    </row>
    <row r="1450" spans="1:6" x14ac:dyDescent="0.25">
      <c r="A1450" t="s">
        <v>164</v>
      </c>
      <c r="B1450" s="1">
        <v>45607</v>
      </c>
      <c r="C1450">
        <v>8.48</v>
      </c>
      <c r="D1450">
        <v>8.48</v>
      </c>
      <c r="E1450">
        <v>7.83</v>
      </c>
      <c r="F1450">
        <f t="shared" si="13"/>
        <v>0</v>
      </c>
    </row>
    <row r="1451" spans="1:6" x14ac:dyDescent="0.25">
      <c r="A1451" t="s">
        <v>164</v>
      </c>
      <c r="B1451" s="1">
        <v>45608</v>
      </c>
      <c r="C1451">
        <v>8.49</v>
      </c>
      <c r="D1451">
        <v>8.48</v>
      </c>
      <c r="E1451">
        <v>7.86</v>
      </c>
      <c r="F1451">
        <f t="shared" si="13"/>
        <v>1</v>
      </c>
    </row>
    <row r="1452" spans="1:6" x14ac:dyDescent="0.25">
      <c r="A1452" t="s">
        <v>164</v>
      </c>
      <c r="B1452" s="1">
        <v>45609</v>
      </c>
      <c r="C1452">
        <v>8.4600000000000009</v>
      </c>
      <c r="D1452">
        <v>8.4700000000000006</v>
      </c>
      <c r="E1452">
        <v>7.88</v>
      </c>
      <c r="F1452">
        <f t="shared" si="13"/>
        <v>0</v>
      </c>
    </row>
    <row r="1453" spans="1:6" x14ac:dyDescent="0.25">
      <c r="A1453" t="s">
        <v>164</v>
      </c>
      <c r="B1453" s="1">
        <v>45610</v>
      </c>
      <c r="C1453">
        <v>8.42</v>
      </c>
      <c r="D1453">
        <v>8.4600000000000009</v>
      </c>
      <c r="E1453">
        <v>7.9</v>
      </c>
      <c r="F1453">
        <f t="shared" si="13"/>
        <v>0</v>
      </c>
    </row>
    <row r="1454" spans="1:6" x14ac:dyDescent="0.25">
      <c r="A1454" t="s">
        <v>164</v>
      </c>
      <c r="B1454" s="1">
        <v>45611</v>
      </c>
      <c r="C1454">
        <v>8.4</v>
      </c>
      <c r="D1454">
        <v>8.44</v>
      </c>
      <c r="E1454">
        <v>7.92</v>
      </c>
      <c r="F1454">
        <f t="shared" si="13"/>
        <v>0</v>
      </c>
    </row>
    <row r="1455" spans="1:6" x14ac:dyDescent="0.25">
      <c r="A1455" t="s">
        <v>164</v>
      </c>
      <c r="B1455" s="1">
        <v>45614</v>
      </c>
      <c r="C1455">
        <v>8.36</v>
      </c>
      <c r="D1455">
        <v>8.43</v>
      </c>
      <c r="E1455">
        <v>7.94</v>
      </c>
      <c r="F1455">
        <f t="shared" si="13"/>
        <v>0</v>
      </c>
    </row>
    <row r="1456" spans="1:6" x14ac:dyDescent="0.25">
      <c r="A1456" t="s">
        <v>164</v>
      </c>
      <c r="B1456" s="1">
        <v>45615</v>
      </c>
      <c r="C1456">
        <v>8.35</v>
      </c>
      <c r="D1456">
        <v>8.42</v>
      </c>
      <c r="E1456">
        <v>7.96</v>
      </c>
      <c r="F1456">
        <f t="shared" si="13"/>
        <v>0</v>
      </c>
    </row>
    <row r="1457" spans="1:6" x14ac:dyDescent="0.25">
      <c r="A1457" t="s">
        <v>164</v>
      </c>
      <c r="B1457" s="1">
        <v>45616</v>
      </c>
      <c r="C1457">
        <v>8.34</v>
      </c>
      <c r="D1457">
        <v>8.41</v>
      </c>
      <c r="E1457">
        <v>7.98</v>
      </c>
      <c r="F1457">
        <f t="shared" si="13"/>
        <v>0</v>
      </c>
    </row>
    <row r="1458" spans="1:6" x14ac:dyDescent="0.25">
      <c r="A1458" t="s">
        <v>164</v>
      </c>
      <c r="B1458" s="1">
        <v>45617</v>
      </c>
      <c r="C1458">
        <v>8.33</v>
      </c>
      <c r="D1458">
        <v>8.4</v>
      </c>
      <c r="E1458">
        <v>8</v>
      </c>
      <c r="F1458">
        <f t="shared" si="13"/>
        <v>0</v>
      </c>
    </row>
    <row r="1459" spans="1:6" x14ac:dyDescent="0.25">
      <c r="A1459" t="s">
        <v>164</v>
      </c>
      <c r="B1459" s="1">
        <v>45618</v>
      </c>
      <c r="C1459">
        <v>8.32</v>
      </c>
      <c r="D1459">
        <v>8.4</v>
      </c>
      <c r="E1459">
        <v>8.02</v>
      </c>
      <c r="F1459">
        <f t="shared" si="13"/>
        <v>0</v>
      </c>
    </row>
    <row r="1460" spans="1:6" x14ac:dyDescent="0.25">
      <c r="A1460" t="s">
        <v>164</v>
      </c>
      <c r="B1460" s="1">
        <v>45621</v>
      </c>
      <c r="C1460">
        <v>8.31</v>
      </c>
      <c r="D1460">
        <v>8.39</v>
      </c>
      <c r="E1460">
        <v>8.0399999999999991</v>
      </c>
      <c r="F1460">
        <f t="shared" si="13"/>
        <v>0</v>
      </c>
    </row>
    <row r="1461" spans="1:6" x14ac:dyDescent="0.25">
      <c r="A1461" t="s">
        <v>164</v>
      </c>
      <c r="B1461" s="1">
        <v>45622</v>
      </c>
      <c r="C1461">
        <v>8.3000000000000007</v>
      </c>
      <c r="D1461">
        <v>8.39</v>
      </c>
      <c r="E1461">
        <v>8.07</v>
      </c>
      <c r="F1461">
        <f t="shared" si="13"/>
        <v>0</v>
      </c>
    </row>
    <row r="1462" spans="1:6" x14ac:dyDescent="0.25">
      <c r="A1462" t="s">
        <v>164</v>
      </c>
      <c r="B1462" s="1">
        <v>45623</v>
      </c>
      <c r="C1462">
        <v>8.3000000000000007</v>
      </c>
      <c r="D1462">
        <v>8.3800000000000008</v>
      </c>
      <c r="E1462">
        <v>8.09</v>
      </c>
      <c r="F1462">
        <f t="shared" si="13"/>
        <v>0</v>
      </c>
    </row>
    <row r="1463" spans="1:6" x14ac:dyDescent="0.25">
      <c r="A1463" t="s">
        <v>164</v>
      </c>
      <c r="B1463" s="1">
        <v>45624</v>
      </c>
      <c r="C1463">
        <v>8.31</v>
      </c>
      <c r="D1463">
        <v>8.3800000000000008</v>
      </c>
      <c r="E1463">
        <v>8.11</v>
      </c>
      <c r="F1463">
        <f t="shared" si="13"/>
        <v>0</v>
      </c>
    </row>
    <row r="1464" spans="1:6" x14ac:dyDescent="0.25">
      <c r="A1464" t="s">
        <v>164</v>
      </c>
      <c r="B1464" s="1">
        <v>45625</v>
      </c>
      <c r="C1464">
        <v>8.31</v>
      </c>
      <c r="D1464">
        <v>8.3699999999999992</v>
      </c>
      <c r="E1464">
        <v>8.1300000000000008</v>
      </c>
      <c r="F1464">
        <f t="shared" si="13"/>
        <v>0</v>
      </c>
    </row>
    <row r="1465" spans="1:6" x14ac:dyDescent="0.25">
      <c r="A1465" t="s">
        <v>164</v>
      </c>
      <c r="B1465" s="1">
        <v>45628</v>
      </c>
      <c r="C1465">
        <v>8.33</v>
      </c>
      <c r="D1465">
        <v>8.3800000000000008</v>
      </c>
      <c r="E1465">
        <v>8.16</v>
      </c>
      <c r="F1465">
        <f t="shared" si="13"/>
        <v>0</v>
      </c>
    </row>
    <row r="1466" spans="1:6" x14ac:dyDescent="0.25">
      <c r="A1466" t="s">
        <v>164</v>
      </c>
      <c r="B1466" s="1">
        <v>45629</v>
      </c>
      <c r="C1466">
        <v>8.34</v>
      </c>
      <c r="D1466">
        <v>8.3800000000000008</v>
      </c>
      <c r="E1466">
        <v>8.18</v>
      </c>
      <c r="F1466">
        <f t="shared" si="13"/>
        <v>0</v>
      </c>
    </row>
    <row r="1467" spans="1:6" x14ac:dyDescent="0.25">
      <c r="A1467" t="s">
        <v>164</v>
      </c>
      <c r="B1467" s="1">
        <v>45630</v>
      </c>
      <c r="C1467">
        <v>8.35</v>
      </c>
      <c r="D1467">
        <v>8.3800000000000008</v>
      </c>
      <c r="E1467">
        <v>8.1999999999999993</v>
      </c>
      <c r="F1467">
        <f t="shared" si="13"/>
        <v>0</v>
      </c>
    </row>
    <row r="1468" spans="1:6" x14ac:dyDescent="0.25">
      <c r="A1468" t="s">
        <v>164</v>
      </c>
      <c r="B1468" s="1">
        <v>45631</v>
      </c>
      <c r="C1468">
        <v>8.36</v>
      </c>
      <c r="D1468">
        <v>8.3800000000000008</v>
      </c>
      <c r="E1468">
        <v>8.2200000000000006</v>
      </c>
      <c r="F1468">
        <f t="shared" si="13"/>
        <v>0</v>
      </c>
    </row>
    <row r="1469" spans="1:6" x14ac:dyDescent="0.25">
      <c r="A1469" t="s">
        <v>164</v>
      </c>
      <c r="B1469" s="1">
        <v>45632</v>
      </c>
      <c r="C1469">
        <v>8.36</v>
      </c>
      <c r="D1469">
        <v>8.3800000000000008</v>
      </c>
      <c r="E1469">
        <v>8.24</v>
      </c>
      <c r="F1469">
        <f t="shared" si="13"/>
        <v>0</v>
      </c>
    </row>
    <row r="1470" spans="1:6" x14ac:dyDescent="0.25">
      <c r="A1470" t="s">
        <v>47</v>
      </c>
      <c r="B1470" s="1">
        <v>45604</v>
      </c>
      <c r="C1470">
        <v>55.35</v>
      </c>
      <c r="D1470">
        <v>57.02</v>
      </c>
      <c r="E1470">
        <v>58.63</v>
      </c>
      <c r="F1470">
        <f t="shared" si="13"/>
        <v>0</v>
      </c>
    </row>
    <row r="1471" spans="1:6" x14ac:dyDescent="0.25">
      <c r="A1471" t="s">
        <v>47</v>
      </c>
      <c r="B1471" s="1">
        <v>45607</v>
      </c>
      <c r="C1471">
        <v>55.44</v>
      </c>
      <c r="D1471">
        <v>56.96</v>
      </c>
      <c r="E1471">
        <v>58.64</v>
      </c>
      <c r="F1471">
        <f t="shared" si="13"/>
        <v>0</v>
      </c>
    </row>
    <row r="1472" spans="1:6" x14ac:dyDescent="0.25">
      <c r="A1472" t="s">
        <v>47</v>
      </c>
      <c r="B1472" s="1">
        <v>45608</v>
      </c>
      <c r="C1472">
        <v>55.51</v>
      </c>
      <c r="D1472">
        <v>56.89</v>
      </c>
      <c r="E1472">
        <v>58.65</v>
      </c>
      <c r="F1472">
        <f t="shared" si="13"/>
        <v>0</v>
      </c>
    </row>
    <row r="1473" spans="1:6" x14ac:dyDescent="0.25">
      <c r="A1473" t="s">
        <v>47</v>
      </c>
      <c r="B1473" s="1">
        <v>45609</v>
      </c>
      <c r="C1473">
        <v>55.57</v>
      </c>
      <c r="D1473">
        <v>56.83</v>
      </c>
      <c r="E1473">
        <v>58.66</v>
      </c>
      <c r="F1473">
        <f t="shared" si="13"/>
        <v>0</v>
      </c>
    </row>
    <row r="1474" spans="1:6" x14ac:dyDescent="0.25">
      <c r="A1474" t="s">
        <v>47</v>
      </c>
      <c r="B1474" s="1">
        <v>45610</v>
      </c>
      <c r="C1474">
        <v>55.6</v>
      </c>
      <c r="D1474">
        <v>56.78</v>
      </c>
      <c r="E1474">
        <v>58.67</v>
      </c>
      <c r="F1474">
        <f t="shared" si="13"/>
        <v>0</v>
      </c>
    </row>
    <row r="1475" spans="1:6" x14ac:dyDescent="0.25">
      <c r="A1475" t="s">
        <v>47</v>
      </c>
      <c r="B1475" s="1">
        <v>45611</v>
      </c>
      <c r="C1475">
        <v>55.6</v>
      </c>
      <c r="D1475">
        <v>56.72</v>
      </c>
      <c r="E1475">
        <v>58.67</v>
      </c>
      <c r="F1475">
        <f t="shared" si="13"/>
        <v>0</v>
      </c>
    </row>
    <row r="1476" spans="1:6" x14ac:dyDescent="0.25">
      <c r="A1476" t="s">
        <v>47</v>
      </c>
      <c r="B1476" s="1">
        <v>45614</v>
      </c>
      <c r="C1476">
        <v>55.59</v>
      </c>
      <c r="D1476">
        <v>56.65</v>
      </c>
      <c r="E1476">
        <v>58.67</v>
      </c>
      <c r="F1476">
        <f t="shared" si="13"/>
        <v>0</v>
      </c>
    </row>
    <row r="1477" spans="1:6" x14ac:dyDescent="0.25">
      <c r="A1477" t="s">
        <v>47</v>
      </c>
      <c r="B1477" s="1">
        <v>45615</v>
      </c>
      <c r="C1477">
        <v>55.58</v>
      </c>
      <c r="D1477">
        <v>56.55</v>
      </c>
      <c r="E1477">
        <v>58.67</v>
      </c>
      <c r="F1477">
        <f t="shared" si="13"/>
        <v>0</v>
      </c>
    </row>
    <row r="1478" spans="1:6" x14ac:dyDescent="0.25">
      <c r="A1478" t="s">
        <v>47</v>
      </c>
      <c r="B1478" s="1">
        <v>45616</v>
      </c>
      <c r="C1478">
        <v>55.56</v>
      </c>
      <c r="D1478">
        <v>56.46</v>
      </c>
      <c r="E1478">
        <v>58.68</v>
      </c>
      <c r="F1478">
        <f t="shared" si="13"/>
        <v>0</v>
      </c>
    </row>
    <row r="1479" spans="1:6" x14ac:dyDescent="0.25">
      <c r="A1479" t="s">
        <v>47</v>
      </c>
      <c r="B1479" s="1">
        <v>45617</v>
      </c>
      <c r="C1479">
        <v>55.63</v>
      </c>
      <c r="D1479">
        <v>56.38</v>
      </c>
      <c r="E1479">
        <v>58.69</v>
      </c>
      <c r="F1479">
        <f t="shared" si="13"/>
        <v>0</v>
      </c>
    </row>
    <row r="1480" spans="1:6" x14ac:dyDescent="0.25">
      <c r="A1480" t="s">
        <v>47</v>
      </c>
      <c r="B1480" s="1">
        <v>45618</v>
      </c>
      <c r="C1480">
        <v>55.69</v>
      </c>
      <c r="D1480">
        <v>56.3</v>
      </c>
      <c r="E1480">
        <v>58.72</v>
      </c>
      <c r="F1480">
        <f t="shared" si="13"/>
        <v>0</v>
      </c>
    </row>
    <row r="1481" spans="1:6" x14ac:dyDescent="0.25">
      <c r="A1481" t="s">
        <v>47</v>
      </c>
      <c r="B1481" s="1">
        <v>45621</v>
      </c>
      <c r="C1481">
        <v>55.78</v>
      </c>
      <c r="D1481">
        <v>56.25</v>
      </c>
      <c r="E1481">
        <v>58.75</v>
      </c>
      <c r="F1481">
        <f t="shared" si="13"/>
        <v>0</v>
      </c>
    </row>
    <row r="1482" spans="1:6" x14ac:dyDescent="0.25">
      <c r="A1482" t="s">
        <v>47</v>
      </c>
      <c r="B1482" s="1">
        <v>45622</v>
      </c>
      <c r="C1482">
        <v>55.85</v>
      </c>
      <c r="D1482">
        <v>56.19</v>
      </c>
      <c r="E1482">
        <v>58.78</v>
      </c>
      <c r="F1482">
        <f t="shared" si="13"/>
        <v>0</v>
      </c>
    </row>
    <row r="1483" spans="1:6" x14ac:dyDescent="0.25">
      <c r="A1483" t="s">
        <v>47</v>
      </c>
      <c r="B1483" s="1">
        <v>45623</v>
      </c>
      <c r="C1483">
        <v>55.84</v>
      </c>
      <c r="D1483">
        <v>56.12</v>
      </c>
      <c r="E1483">
        <v>58.79</v>
      </c>
      <c r="F1483">
        <f t="shared" si="13"/>
        <v>0</v>
      </c>
    </row>
    <row r="1484" spans="1:6" x14ac:dyDescent="0.25">
      <c r="A1484" t="s">
        <v>47</v>
      </c>
      <c r="B1484" s="1">
        <v>45624</v>
      </c>
      <c r="C1484">
        <v>55.78</v>
      </c>
      <c r="D1484">
        <v>56.04</v>
      </c>
      <c r="E1484">
        <v>58.81</v>
      </c>
      <c r="F1484">
        <f t="shared" si="13"/>
        <v>0</v>
      </c>
    </row>
    <row r="1485" spans="1:6" x14ac:dyDescent="0.25">
      <c r="A1485" t="s">
        <v>47</v>
      </c>
      <c r="B1485" s="1">
        <v>45625</v>
      </c>
      <c r="C1485">
        <v>55.75</v>
      </c>
      <c r="D1485">
        <v>55.98</v>
      </c>
      <c r="E1485">
        <v>58.82</v>
      </c>
      <c r="F1485">
        <f t="shared" si="13"/>
        <v>0</v>
      </c>
    </row>
    <row r="1486" spans="1:6" x14ac:dyDescent="0.25">
      <c r="A1486" t="s">
        <v>47</v>
      </c>
      <c r="B1486" s="1">
        <v>45628</v>
      </c>
      <c r="C1486">
        <v>55.74</v>
      </c>
      <c r="D1486">
        <v>55.92</v>
      </c>
      <c r="E1486">
        <v>58.81</v>
      </c>
      <c r="F1486">
        <f t="shared" si="13"/>
        <v>0</v>
      </c>
    </row>
    <row r="1487" spans="1:6" x14ac:dyDescent="0.25">
      <c r="A1487" t="s">
        <v>47</v>
      </c>
      <c r="B1487" s="1">
        <v>45629</v>
      </c>
      <c r="C1487">
        <v>55.71</v>
      </c>
      <c r="D1487">
        <v>55.83</v>
      </c>
      <c r="E1487">
        <v>58.79</v>
      </c>
      <c r="F1487">
        <f t="shared" si="13"/>
        <v>0</v>
      </c>
    </row>
    <row r="1488" spans="1:6" x14ac:dyDescent="0.25">
      <c r="A1488" t="s">
        <v>47</v>
      </c>
      <c r="B1488" s="1">
        <v>45630</v>
      </c>
      <c r="C1488">
        <v>55.49</v>
      </c>
      <c r="D1488">
        <v>55.73</v>
      </c>
      <c r="E1488">
        <v>58.76</v>
      </c>
      <c r="F1488">
        <f t="shared" si="13"/>
        <v>0</v>
      </c>
    </row>
    <row r="1489" spans="1:6" x14ac:dyDescent="0.25">
      <c r="A1489" t="s">
        <v>47</v>
      </c>
      <c r="B1489" s="1">
        <v>45631</v>
      </c>
      <c r="C1489">
        <v>55.39</v>
      </c>
      <c r="D1489">
        <v>55.66</v>
      </c>
      <c r="E1489">
        <v>58.73</v>
      </c>
      <c r="F1489">
        <f t="shared" si="13"/>
        <v>0</v>
      </c>
    </row>
    <row r="1490" spans="1:6" x14ac:dyDescent="0.25">
      <c r="A1490" t="s">
        <v>47</v>
      </c>
      <c r="B1490" s="1">
        <v>45632</v>
      </c>
      <c r="C1490">
        <v>55.35</v>
      </c>
      <c r="D1490">
        <v>55.62</v>
      </c>
      <c r="E1490">
        <v>58.71</v>
      </c>
      <c r="F1490">
        <f t="shared" si="13"/>
        <v>0</v>
      </c>
    </row>
    <row r="1491" spans="1:6" x14ac:dyDescent="0.25">
      <c r="A1491" t="s">
        <v>53</v>
      </c>
      <c r="B1491" s="1">
        <v>45604</v>
      </c>
      <c r="C1491">
        <v>8.6300000000000008</v>
      </c>
      <c r="D1491">
        <v>9.07</v>
      </c>
      <c r="E1491">
        <v>9.48</v>
      </c>
      <c r="F1491">
        <f t="shared" si="13"/>
        <v>0</v>
      </c>
    </row>
    <row r="1492" spans="1:6" x14ac:dyDescent="0.25">
      <c r="A1492" t="s">
        <v>53</v>
      </c>
      <c r="B1492" s="1">
        <v>45607</v>
      </c>
      <c r="C1492">
        <v>8.61</v>
      </c>
      <c r="D1492">
        <v>9.0399999999999991</v>
      </c>
      <c r="E1492">
        <v>9.4700000000000006</v>
      </c>
      <c r="F1492">
        <f t="shared" si="13"/>
        <v>0</v>
      </c>
    </row>
    <row r="1493" spans="1:6" x14ac:dyDescent="0.25">
      <c r="A1493" t="s">
        <v>53</v>
      </c>
      <c r="B1493" s="1">
        <v>45608</v>
      </c>
      <c r="C1493">
        <v>8.58</v>
      </c>
      <c r="D1493">
        <v>9.02</v>
      </c>
      <c r="E1493">
        <v>9.4600000000000009</v>
      </c>
      <c r="F1493">
        <f t="shared" si="13"/>
        <v>0</v>
      </c>
    </row>
    <row r="1494" spans="1:6" x14ac:dyDescent="0.25">
      <c r="A1494" t="s">
        <v>53</v>
      </c>
      <c r="B1494" s="1">
        <v>45609</v>
      </c>
      <c r="C1494">
        <v>8.5500000000000007</v>
      </c>
      <c r="D1494">
        <v>9</v>
      </c>
      <c r="E1494">
        <v>9.4499999999999993</v>
      </c>
      <c r="F1494">
        <f t="shared" si="13"/>
        <v>0</v>
      </c>
    </row>
    <row r="1495" spans="1:6" x14ac:dyDescent="0.25">
      <c r="A1495" t="s">
        <v>53</v>
      </c>
      <c r="B1495" s="1">
        <v>45610</v>
      </c>
      <c r="C1495">
        <v>8.52</v>
      </c>
      <c r="D1495">
        <v>8.98</v>
      </c>
      <c r="E1495">
        <v>9.43</v>
      </c>
      <c r="F1495">
        <f t="shared" si="13"/>
        <v>0</v>
      </c>
    </row>
    <row r="1496" spans="1:6" x14ac:dyDescent="0.25">
      <c r="A1496" t="s">
        <v>53</v>
      </c>
      <c r="B1496" s="1">
        <v>45611</v>
      </c>
      <c r="C1496">
        <v>8.48</v>
      </c>
      <c r="D1496">
        <v>8.9499999999999993</v>
      </c>
      <c r="E1496">
        <v>9.42</v>
      </c>
      <c r="F1496">
        <f t="shared" si="13"/>
        <v>0</v>
      </c>
    </row>
    <row r="1497" spans="1:6" x14ac:dyDescent="0.25">
      <c r="A1497" t="s">
        <v>53</v>
      </c>
      <c r="B1497" s="1">
        <v>45614</v>
      </c>
      <c r="C1497">
        <v>8.44</v>
      </c>
      <c r="D1497">
        <v>8.92</v>
      </c>
      <c r="E1497">
        <v>9.41</v>
      </c>
      <c r="F1497">
        <f t="shared" si="13"/>
        <v>0</v>
      </c>
    </row>
    <row r="1498" spans="1:6" x14ac:dyDescent="0.25">
      <c r="A1498" t="s">
        <v>53</v>
      </c>
      <c r="B1498" s="1">
        <v>45615</v>
      </c>
      <c r="C1498">
        <v>8.41</v>
      </c>
      <c r="D1498">
        <v>8.9</v>
      </c>
      <c r="E1498">
        <v>9.4</v>
      </c>
      <c r="F1498">
        <f t="shared" si="13"/>
        <v>0</v>
      </c>
    </row>
    <row r="1499" spans="1:6" x14ac:dyDescent="0.25">
      <c r="A1499" t="s">
        <v>53</v>
      </c>
      <c r="B1499" s="1">
        <v>45616</v>
      </c>
      <c r="C1499">
        <v>8.3800000000000008</v>
      </c>
      <c r="D1499">
        <v>8.8699999999999992</v>
      </c>
      <c r="E1499">
        <v>9.39</v>
      </c>
      <c r="F1499">
        <f t="shared" si="13"/>
        <v>0</v>
      </c>
    </row>
    <row r="1500" spans="1:6" x14ac:dyDescent="0.25">
      <c r="A1500" t="s">
        <v>53</v>
      </c>
      <c r="B1500" s="1">
        <v>45617</v>
      </c>
      <c r="C1500">
        <v>8.36</v>
      </c>
      <c r="D1500">
        <v>8.85</v>
      </c>
      <c r="E1500">
        <v>9.39</v>
      </c>
      <c r="F1500">
        <f t="shared" si="13"/>
        <v>0</v>
      </c>
    </row>
    <row r="1501" spans="1:6" x14ac:dyDescent="0.25">
      <c r="A1501" t="s">
        <v>53</v>
      </c>
      <c r="B1501" s="1">
        <v>45618</v>
      </c>
      <c r="C1501">
        <v>8.34</v>
      </c>
      <c r="D1501">
        <v>8.83</v>
      </c>
      <c r="E1501">
        <v>9.3800000000000008</v>
      </c>
      <c r="F1501">
        <f t="shared" si="13"/>
        <v>0</v>
      </c>
    </row>
    <row r="1502" spans="1:6" x14ac:dyDescent="0.25">
      <c r="A1502" t="s">
        <v>53</v>
      </c>
      <c r="B1502" s="1">
        <v>45621</v>
      </c>
      <c r="C1502">
        <v>8.33</v>
      </c>
      <c r="D1502">
        <v>8.81</v>
      </c>
      <c r="E1502">
        <v>9.3800000000000008</v>
      </c>
      <c r="F1502">
        <f t="shared" si="13"/>
        <v>0</v>
      </c>
    </row>
    <row r="1503" spans="1:6" x14ac:dyDescent="0.25">
      <c r="A1503" t="s">
        <v>53</v>
      </c>
      <c r="B1503" s="1">
        <v>45622</v>
      </c>
      <c r="C1503">
        <v>8.32</v>
      </c>
      <c r="D1503">
        <v>8.7899999999999991</v>
      </c>
      <c r="E1503">
        <v>9.3699999999999992</v>
      </c>
      <c r="F1503">
        <f t="shared" si="13"/>
        <v>0</v>
      </c>
    </row>
    <row r="1504" spans="1:6" x14ac:dyDescent="0.25">
      <c r="A1504" t="s">
        <v>53</v>
      </c>
      <c r="B1504" s="1">
        <v>45623</v>
      </c>
      <c r="C1504">
        <v>8.31</v>
      </c>
      <c r="D1504">
        <v>8.77</v>
      </c>
      <c r="E1504">
        <v>9.3699999999999992</v>
      </c>
      <c r="F1504">
        <f t="shared" ref="F1504:F1567" si="14">IF(OR(ISBLANK(C1504), ISBLANK(D1504), ISBLANK(E1504)), "", IF(AND(C1504&gt;D1504, D1504&gt;E1504), 1, 0))</f>
        <v>0</v>
      </c>
    </row>
    <row r="1505" spans="1:6" x14ac:dyDescent="0.25">
      <c r="A1505" t="s">
        <v>53</v>
      </c>
      <c r="B1505" s="1">
        <v>45624</v>
      </c>
      <c r="C1505">
        <v>8.31</v>
      </c>
      <c r="D1505">
        <v>8.75</v>
      </c>
      <c r="E1505">
        <v>9.36</v>
      </c>
      <c r="F1505">
        <f t="shared" si="14"/>
        <v>0</v>
      </c>
    </row>
    <row r="1506" spans="1:6" x14ac:dyDescent="0.25">
      <c r="A1506" t="s">
        <v>53</v>
      </c>
      <c r="B1506" s="1">
        <v>45625</v>
      </c>
      <c r="C1506">
        <v>8.31</v>
      </c>
      <c r="D1506">
        <v>8.73</v>
      </c>
      <c r="E1506">
        <v>9.36</v>
      </c>
      <c r="F1506">
        <f t="shared" si="14"/>
        <v>0</v>
      </c>
    </row>
    <row r="1507" spans="1:6" x14ac:dyDescent="0.25">
      <c r="A1507" t="s">
        <v>53</v>
      </c>
      <c r="B1507" s="1">
        <v>45628</v>
      </c>
      <c r="C1507">
        <v>8.33</v>
      </c>
      <c r="D1507">
        <v>8.7100000000000009</v>
      </c>
      <c r="E1507">
        <v>9.35</v>
      </c>
      <c r="F1507">
        <f t="shared" si="14"/>
        <v>0</v>
      </c>
    </row>
    <row r="1508" spans="1:6" x14ac:dyDescent="0.25">
      <c r="A1508" t="s">
        <v>53</v>
      </c>
      <c r="B1508" s="1">
        <v>45629</v>
      </c>
      <c r="C1508">
        <v>8.34</v>
      </c>
      <c r="D1508">
        <v>8.69</v>
      </c>
      <c r="E1508">
        <v>9.35</v>
      </c>
      <c r="F1508">
        <f t="shared" si="14"/>
        <v>0</v>
      </c>
    </row>
    <row r="1509" spans="1:6" x14ac:dyDescent="0.25">
      <c r="A1509" t="s">
        <v>53</v>
      </c>
      <c r="B1509" s="1">
        <v>45630</v>
      </c>
      <c r="C1509">
        <v>8.33</v>
      </c>
      <c r="D1509">
        <v>8.67</v>
      </c>
      <c r="E1509">
        <v>9.34</v>
      </c>
      <c r="F1509">
        <f t="shared" si="14"/>
        <v>0</v>
      </c>
    </row>
    <row r="1510" spans="1:6" x14ac:dyDescent="0.25">
      <c r="A1510" t="s">
        <v>53</v>
      </c>
      <c r="B1510" s="1">
        <v>45631</v>
      </c>
      <c r="C1510">
        <v>8.33</v>
      </c>
      <c r="D1510">
        <v>8.65</v>
      </c>
      <c r="E1510">
        <v>9.33</v>
      </c>
      <c r="F1510">
        <f t="shared" si="14"/>
        <v>0</v>
      </c>
    </row>
    <row r="1511" spans="1:6" x14ac:dyDescent="0.25">
      <c r="A1511" t="s">
        <v>53</v>
      </c>
      <c r="B1511" s="1">
        <v>45632</v>
      </c>
      <c r="C1511">
        <v>8.33</v>
      </c>
      <c r="D1511">
        <v>8.6300000000000008</v>
      </c>
      <c r="E1511">
        <v>9.33</v>
      </c>
      <c r="F1511">
        <f t="shared" si="14"/>
        <v>0</v>
      </c>
    </row>
    <row r="1512" spans="1:6" x14ac:dyDescent="0.25">
      <c r="A1512" t="s">
        <v>90</v>
      </c>
      <c r="B1512" s="1">
        <v>45604</v>
      </c>
      <c r="C1512">
        <v>6.13</v>
      </c>
      <c r="D1512">
        <v>6.33</v>
      </c>
      <c r="E1512">
        <v>6.33</v>
      </c>
      <c r="F1512">
        <f t="shared" si="14"/>
        <v>0</v>
      </c>
    </row>
    <row r="1513" spans="1:6" x14ac:dyDescent="0.25">
      <c r="A1513" t="s">
        <v>90</v>
      </c>
      <c r="B1513" s="1">
        <v>45607</v>
      </c>
      <c r="C1513">
        <v>6.13</v>
      </c>
      <c r="D1513">
        <v>6.32</v>
      </c>
      <c r="E1513">
        <v>6.33</v>
      </c>
      <c r="F1513">
        <f t="shared" si="14"/>
        <v>0</v>
      </c>
    </row>
    <row r="1514" spans="1:6" x14ac:dyDescent="0.25">
      <c r="A1514" t="s">
        <v>90</v>
      </c>
      <c r="B1514" s="1">
        <v>45608</v>
      </c>
      <c r="C1514">
        <v>6.13</v>
      </c>
      <c r="D1514">
        <v>6.31</v>
      </c>
      <c r="E1514">
        <v>6.34</v>
      </c>
      <c r="F1514">
        <f t="shared" si="14"/>
        <v>0</v>
      </c>
    </row>
    <row r="1515" spans="1:6" x14ac:dyDescent="0.25">
      <c r="A1515" t="s">
        <v>90</v>
      </c>
      <c r="B1515" s="1">
        <v>45609</v>
      </c>
      <c r="C1515">
        <v>6.14</v>
      </c>
      <c r="D1515">
        <v>6.3</v>
      </c>
      <c r="E1515">
        <v>6.34</v>
      </c>
      <c r="F1515">
        <f t="shared" si="14"/>
        <v>0</v>
      </c>
    </row>
    <row r="1516" spans="1:6" x14ac:dyDescent="0.25">
      <c r="A1516" t="s">
        <v>90</v>
      </c>
      <c r="B1516" s="1">
        <v>45610</v>
      </c>
      <c r="C1516">
        <v>6.13</v>
      </c>
      <c r="D1516">
        <v>6.28</v>
      </c>
      <c r="E1516">
        <v>6.34</v>
      </c>
      <c r="F1516">
        <f t="shared" si="14"/>
        <v>0</v>
      </c>
    </row>
    <row r="1517" spans="1:6" x14ac:dyDescent="0.25">
      <c r="A1517" t="s">
        <v>90</v>
      </c>
      <c r="B1517" s="1">
        <v>45611</v>
      </c>
      <c r="C1517">
        <v>6.11</v>
      </c>
      <c r="D1517">
        <v>6.27</v>
      </c>
      <c r="E1517">
        <v>6.34</v>
      </c>
      <c r="F1517">
        <f t="shared" si="14"/>
        <v>0</v>
      </c>
    </row>
    <row r="1518" spans="1:6" x14ac:dyDescent="0.25">
      <c r="A1518" t="s">
        <v>90</v>
      </c>
      <c r="B1518" s="1">
        <v>45614</v>
      </c>
      <c r="C1518">
        <v>6.11</v>
      </c>
      <c r="D1518">
        <v>6.26</v>
      </c>
      <c r="E1518">
        <v>6.34</v>
      </c>
      <c r="F1518">
        <f t="shared" si="14"/>
        <v>0</v>
      </c>
    </row>
    <row r="1519" spans="1:6" x14ac:dyDescent="0.25">
      <c r="A1519" t="s">
        <v>90</v>
      </c>
      <c r="B1519" s="1">
        <v>45615</v>
      </c>
      <c r="C1519">
        <v>6.11</v>
      </c>
      <c r="D1519">
        <v>6.25</v>
      </c>
      <c r="E1519">
        <v>6.35</v>
      </c>
      <c r="F1519">
        <f t="shared" si="14"/>
        <v>0</v>
      </c>
    </row>
    <row r="1520" spans="1:6" x14ac:dyDescent="0.25">
      <c r="A1520" t="s">
        <v>90</v>
      </c>
      <c r="B1520" s="1">
        <v>45616</v>
      </c>
      <c r="C1520">
        <v>6.08</v>
      </c>
      <c r="D1520">
        <v>6.25</v>
      </c>
      <c r="E1520">
        <v>6.35</v>
      </c>
      <c r="F1520">
        <f t="shared" si="14"/>
        <v>0</v>
      </c>
    </row>
    <row r="1521" spans="1:6" x14ac:dyDescent="0.25">
      <c r="A1521" t="s">
        <v>90</v>
      </c>
      <c r="B1521" s="1">
        <v>45617</v>
      </c>
      <c r="C1521">
        <v>6.07</v>
      </c>
      <c r="D1521">
        <v>6.24</v>
      </c>
      <c r="E1521">
        <v>6.36</v>
      </c>
      <c r="F1521">
        <f t="shared" si="14"/>
        <v>0</v>
      </c>
    </row>
    <row r="1522" spans="1:6" x14ac:dyDescent="0.25">
      <c r="A1522" t="s">
        <v>90</v>
      </c>
      <c r="B1522" s="1">
        <v>45618</v>
      </c>
      <c r="C1522">
        <v>6.05</v>
      </c>
      <c r="D1522">
        <v>6.23</v>
      </c>
      <c r="E1522">
        <v>6.37</v>
      </c>
      <c r="F1522">
        <f t="shared" si="14"/>
        <v>0</v>
      </c>
    </row>
    <row r="1523" spans="1:6" x14ac:dyDescent="0.25">
      <c r="A1523" t="s">
        <v>90</v>
      </c>
      <c r="B1523" s="1">
        <v>45621</v>
      </c>
      <c r="C1523">
        <v>6.03</v>
      </c>
      <c r="D1523">
        <v>6.22</v>
      </c>
      <c r="E1523">
        <v>6.38</v>
      </c>
      <c r="F1523">
        <f t="shared" si="14"/>
        <v>0</v>
      </c>
    </row>
    <row r="1524" spans="1:6" x14ac:dyDescent="0.25">
      <c r="A1524" t="s">
        <v>90</v>
      </c>
      <c r="B1524" s="1">
        <v>45622</v>
      </c>
      <c r="C1524">
        <v>6.02</v>
      </c>
      <c r="D1524">
        <v>6.21</v>
      </c>
      <c r="E1524">
        <v>6.39</v>
      </c>
      <c r="F1524">
        <f t="shared" si="14"/>
        <v>0</v>
      </c>
    </row>
    <row r="1525" spans="1:6" x14ac:dyDescent="0.25">
      <c r="A1525" t="s">
        <v>90</v>
      </c>
      <c r="B1525" s="1">
        <v>45623</v>
      </c>
      <c r="C1525">
        <v>6.01</v>
      </c>
      <c r="D1525">
        <v>6.2</v>
      </c>
      <c r="E1525">
        <v>6.4</v>
      </c>
      <c r="F1525">
        <f t="shared" si="14"/>
        <v>0</v>
      </c>
    </row>
    <row r="1526" spans="1:6" x14ac:dyDescent="0.25">
      <c r="A1526" t="s">
        <v>90</v>
      </c>
      <c r="B1526" s="1">
        <v>45624</v>
      </c>
      <c r="C1526">
        <v>6.01</v>
      </c>
      <c r="D1526">
        <v>6.19</v>
      </c>
      <c r="E1526">
        <v>6.4</v>
      </c>
      <c r="F1526">
        <f t="shared" si="14"/>
        <v>0</v>
      </c>
    </row>
    <row r="1527" spans="1:6" x14ac:dyDescent="0.25">
      <c r="A1527" t="s">
        <v>90</v>
      </c>
      <c r="B1527" s="1">
        <v>45625</v>
      </c>
      <c r="C1527">
        <v>6.01</v>
      </c>
      <c r="D1527">
        <v>6.18</v>
      </c>
      <c r="E1527">
        <v>6.41</v>
      </c>
      <c r="F1527">
        <f t="shared" si="14"/>
        <v>0</v>
      </c>
    </row>
    <row r="1528" spans="1:6" x14ac:dyDescent="0.25">
      <c r="A1528" t="s">
        <v>90</v>
      </c>
      <c r="B1528" s="1">
        <v>45628</v>
      </c>
      <c r="C1528">
        <v>6</v>
      </c>
      <c r="D1528">
        <v>6.17</v>
      </c>
      <c r="E1528">
        <v>6.42</v>
      </c>
      <c r="F1528">
        <f t="shared" si="14"/>
        <v>0</v>
      </c>
    </row>
    <row r="1529" spans="1:6" x14ac:dyDescent="0.25">
      <c r="A1529" t="s">
        <v>90</v>
      </c>
      <c r="B1529" s="1">
        <v>45629</v>
      </c>
      <c r="C1529">
        <v>6.01</v>
      </c>
      <c r="D1529">
        <v>6.16</v>
      </c>
      <c r="E1529">
        <v>6.43</v>
      </c>
      <c r="F1529">
        <f t="shared" si="14"/>
        <v>0</v>
      </c>
    </row>
    <row r="1530" spans="1:6" x14ac:dyDescent="0.25">
      <c r="A1530" t="s">
        <v>90</v>
      </c>
      <c r="B1530" s="1">
        <v>45630</v>
      </c>
      <c r="C1530">
        <v>6.01</v>
      </c>
      <c r="D1530">
        <v>6.16</v>
      </c>
      <c r="E1530">
        <v>6.44</v>
      </c>
      <c r="F1530">
        <f t="shared" si="14"/>
        <v>0</v>
      </c>
    </row>
    <row r="1531" spans="1:6" x14ac:dyDescent="0.25">
      <c r="A1531" t="s">
        <v>90</v>
      </c>
      <c r="B1531" s="1">
        <v>45631</v>
      </c>
      <c r="C1531">
        <v>6.01</v>
      </c>
      <c r="D1531">
        <v>6.15</v>
      </c>
      <c r="E1531">
        <v>6.45</v>
      </c>
      <c r="F1531">
        <f t="shared" si="14"/>
        <v>0</v>
      </c>
    </row>
    <row r="1532" spans="1:6" x14ac:dyDescent="0.25">
      <c r="A1532" t="s">
        <v>90</v>
      </c>
      <c r="B1532" s="1">
        <v>45632</v>
      </c>
      <c r="C1532">
        <v>6.01</v>
      </c>
      <c r="D1532">
        <v>6.14</v>
      </c>
      <c r="E1532">
        <v>6.46</v>
      </c>
      <c r="F1532">
        <f t="shared" si="14"/>
        <v>0</v>
      </c>
    </row>
    <row r="1533" spans="1:6" x14ac:dyDescent="0.25">
      <c r="A1533" t="s">
        <v>73</v>
      </c>
      <c r="B1533" s="1">
        <v>45604</v>
      </c>
      <c r="C1533">
        <v>13.44</v>
      </c>
      <c r="D1533">
        <v>13.4</v>
      </c>
      <c r="E1533">
        <v>13.76</v>
      </c>
      <c r="F1533">
        <f t="shared" si="14"/>
        <v>0</v>
      </c>
    </row>
    <row r="1534" spans="1:6" x14ac:dyDescent="0.25">
      <c r="A1534" t="s">
        <v>73</v>
      </c>
      <c r="B1534" s="1">
        <v>45607</v>
      </c>
      <c r="C1534">
        <v>13.4</v>
      </c>
      <c r="D1534">
        <v>13.41</v>
      </c>
      <c r="E1534">
        <v>13.76</v>
      </c>
      <c r="F1534">
        <f t="shared" si="14"/>
        <v>0</v>
      </c>
    </row>
    <row r="1535" spans="1:6" x14ac:dyDescent="0.25">
      <c r="A1535" t="s">
        <v>73</v>
      </c>
      <c r="B1535" s="1">
        <v>45608</v>
      </c>
      <c r="C1535">
        <v>13.38</v>
      </c>
      <c r="D1535">
        <v>13.41</v>
      </c>
      <c r="E1535">
        <v>13.75</v>
      </c>
      <c r="F1535">
        <f t="shared" si="14"/>
        <v>0</v>
      </c>
    </row>
    <row r="1536" spans="1:6" x14ac:dyDescent="0.25">
      <c r="A1536" t="s">
        <v>73</v>
      </c>
      <c r="B1536" s="1">
        <v>45609</v>
      </c>
      <c r="C1536">
        <v>13.35</v>
      </c>
      <c r="D1536">
        <v>13.41</v>
      </c>
      <c r="E1536">
        <v>13.75</v>
      </c>
      <c r="F1536">
        <f t="shared" si="14"/>
        <v>0</v>
      </c>
    </row>
    <row r="1537" spans="1:6" x14ac:dyDescent="0.25">
      <c r="A1537" t="s">
        <v>73</v>
      </c>
      <c r="B1537" s="1">
        <v>45610</v>
      </c>
      <c r="C1537">
        <v>13.34</v>
      </c>
      <c r="D1537">
        <v>13.41</v>
      </c>
      <c r="E1537">
        <v>13.74</v>
      </c>
      <c r="F1537">
        <f t="shared" si="14"/>
        <v>0</v>
      </c>
    </row>
    <row r="1538" spans="1:6" x14ac:dyDescent="0.25">
      <c r="A1538" t="s">
        <v>73</v>
      </c>
      <c r="B1538" s="1">
        <v>45611</v>
      </c>
      <c r="C1538">
        <v>13.31</v>
      </c>
      <c r="D1538">
        <v>13.41</v>
      </c>
      <c r="E1538">
        <v>13.74</v>
      </c>
      <c r="F1538">
        <f t="shared" si="14"/>
        <v>0</v>
      </c>
    </row>
    <row r="1539" spans="1:6" x14ac:dyDescent="0.25">
      <c r="A1539" t="s">
        <v>73</v>
      </c>
      <c r="B1539" s="1">
        <v>45614</v>
      </c>
      <c r="C1539">
        <v>13.31</v>
      </c>
      <c r="D1539">
        <v>13.41</v>
      </c>
      <c r="E1539">
        <v>13.73</v>
      </c>
      <c r="F1539">
        <f t="shared" si="14"/>
        <v>0</v>
      </c>
    </row>
    <row r="1540" spans="1:6" x14ac:dyDescent="0.25">
      <c r="A1540" t="s">
        <v>73</v>
      </c>
      <c r="B1540" s="1">
        <v>45615</v>
      </c>
      <c r="C1540">
        <v>13.3</v>
      </c>
      <c r="D1540">
        <v>13.41</v>
      </c>
      <c r="E1540">
        <v>13.73</v>
      </c>
      <c r="F1540">
        <f t="shared" si="14"/>
        <v>0</v>
      </c>
    </row>
    <row r="1541" spans="1:6" x14ac:dyDescent="0.25">
      <c r="A1541" t="s">
        <v>73</v>
      </c>
      <c r="B1541" s="1">
        <v>45616</v>
      </c>
      <c r="C1541">
        <v>13.29</v>
      </c>
      <c r="D1541">
        <v>13.42</v>
      </c>
      <c r="E1541">
        <v>13.73</v>
      </c>
      <c r="F1541">
        <f t="shared" si="14"/>
        <v>0</v>
      </c>
    </row>
    <row r="1542" spans="1:6" x14ac:dyDescent="0.25">
      <c r="A1542" t="s">
        <v>73</v>
      </c>
      <c r="B1542" s="1">
        <v>45617</v>
      </c>
      <c r="C1542">
        <v>13.29</v>
      </c>
      <c r="D1542">
        <v>13.42</v>
      </c>
      <c r="E1542">
        <v>13.73</v>
      </c>
      <c r="F1542">
        <f t="shared" si="14"/>
        <v>0</v>
      </c>
    </row>
    <row r="1543" spans="1:6" x14ac:dyDescent="0.25">
      <c r="A1543" t="s">
        <v>73</v>
      </c>
      <c r="B1543" s="1">
        <v>45618</v>
      </c>
      <c r="C1543">
        <v>13.28</v>
      </c>
      <c r="D1543">
        <v>13.42</v>
      </c>
      <c r="E1543">
        <v>13.74</v>
      </c>
      <c r="F1543">
        <f t="shared" si="14"/>
        <v>0</v>
      </c>
    </row>
    <row r="1544" spans="1:6" x14ac:dyDescent="0.25">
      <c r="A1544" t="s">
        <v>73</v>
      </c>
      <c r="B1544" s="1">
        <v>45621</v>
      </c>
      <c r="C1544">
        <v>13.3</v>
      </c>
      <c r="D1544">
        <v>13.43</v>
      </c>
      <c r="E1544">
        <v>13.74</v>
      </c>
      <c r="F1544">
        <f t="shared" si="14"/>
        <v>0</v>
      </c>
    </row>
    <row r="1545" spans="1:6" x14ac:dyDescent="0.25">
      <c r="A1545" t="s">
        <v>73</v>
      </c>
      <c r="B1545" s="1">
        <v>45622</v>
      </c>
      <c r="C1545">
        <v>13.3</v>
      </c>
      <c r="D1545">
        <v>13.43</v>
      </c>
      <c r="E1545">
        <v>13.74</v>
      </c>
      <c r="F1545">
        <f t="shared" si="14"/>
        <v>0</v>
      </c>
    </row>
    <row r="1546" spans="1:6" x14ac:dyDescent="0.25">
      <c r="A1546" t="s">
        <v>73</v>
      </c>
      <c r="B1546" s="1">
        <v>45623</v>
      </c>
      <c r="C1546">
        <v>13.31</v>
      </c>
      <c r="D1546">
        <v>13.43</v>
      </c>
      <c r="E1546">
        <v>13.74</v>
      </c>
      <c r="F1546">
        <f t="shared" si="14"/>
        <v>0</v>
      </c>
    </row>
    <row r="1547" spans="1:6" x14ac:dyDescent="0.25">
      <c r="A1547" t="s">
        <v>73</v>
      </c>
      <c r="B1547" s="1">
        <v>45624</v>
      </c>
      <c r="C1547">
        <v>13.31</v>
      </c>
      <c r="D1547">
        <v>13.43</v>
      </c>
      <c r="E1547">
        <v>13.75</v>
      </c>
      <c r="F1547">
        <f t="shared" si="14"/>
        <v>0</v>
      </c>
    </row>
    <row r="1548" spans="1:6" x14ac:dyDescent="0.25">
      <c r="A1548" t="s">
        <v>73</v>
      </c>
      <c r="B1548" s="1">
        <v>45625</v>
      </c>
      <c r="C1548">
        <v>13.32</v>
      </c>
      <c r="D1548">
        <v>13.43</v>
      </c>
      <c r="E1548">
        <v>13.75</v>
      </c>
      <c r="F1548">
        <f t="shared" si="14"/>
        <v>0</v>
      </c>
    </row>
    <row r="1549" spans="1:6" x14ac:dyDescent="0.25">
      <c r="A1549" t="s">
        <v>73</v>
      </c>
      <c r="B1549" s="1">
        <v>45628</v>
      </c>
      <c r="C1549">
        <v>13.33</v>
      </c>
      <c r="D1549">
        <v>13.43</v>
      </c>
      <c r="E1549">
        <v>13.75</v>
      </c>
      <c r="F1549">
        <f t="shared" si="14"/>
        <v>0</v>
      </c>
    </row>
    <row r="1550" spans="1:6" x14ac:dyDescent="0.25">
      <c r="A1550" t="s">
        <v>73</v>
      </c>
      <c r="B1550" s="1">
        <v>45629</v>
      </c>
      <c r="C1550">
        <v>13.35</v>
      </c>
      <c r="D1550">
        <v>13.44</v>
      </c>
      <c r="E1550">
        <v>13.76</v>
      </c>
      <c r="F1550">
        <f t="shared" si="14"/>
        <v>0</v>
      </c>
    </row>
    <row r="1551" spans="1:6" x14ac:dyDescent="0.25">
      <c r="A1551" t="s">
        <v>73</v>
      </c>
      <c r="B1551" s="1">
        <v>45630</v>
      </c>
      <c r="C1551">
        <v>13.35</v>
      </c>
      <c r="D1551">
        <v>13.43</v>
      </c>
      <c r="E1551">
        <v>13.76</v>
      </c>
      <c r="F1551">
        <f t="shared" si="14"/>
        <v>0</v>
      </c>
    </row>
    <row r="1552" spans="1:6" x14ac:dyDescent="0.25">
      <c r="A1552" t="s">
        <v>73</v>
      </c>
      <c r="B1552" s="1">
        <v>45631</v>
      </c>
      <c r="C1552">
        <v>13.36</v>
      </c>
      <c r="D1552">
        <v>13.43</v>
      </c>
      <c r="E1552">
        <v>13.76</v>
      </c>
      <c r="F1552">
        <f t="shared" si="14"/>
        <v>0</v>
      </c>
    </row>
    <row r="1553" spans="1:6" x14ac:dyDescent="0.25">
      <c r="A1553" t="s">
        <v>73</v>
      </c>
      <c r="B1553" s="1">
        <v>45632</v>
      </c>
      <c r="C1553">
        <v>13.38</v>
      </c>
      <c r="D1553">
        <v>13.43</v>
      </c>
      <c r="E1553">
        <v>13.76</v>
      </c>
      <c r="F1553">
        <f t="shared" si="14"/>
        <v>0</v>
      </c>
    </row>
    <row r="1554" spans="1:6" x14ac:dyDescent="0.25">
      <c r="A1554" t="s">
        <v>27</v>
      </c>
      <c r="B1554" s="1">
        <v>45604</v>
      </c>
      <c r="C1554">
        <v>27.04</v>
      </c>
      <c r="D1554">
        <v>26.91</v>
      </c>
      <c r="E1554">
        <v>28.41</v>
      </c>
      <c r="F1554">
        <f t="shared" si="14"/>
        <v>0</v>
      </c>
    </row>
    <row r="1555" spans="1:6" x14ac:dyDescent="0.25">
      <c r="A1555" t="s">
        <v>27</v>
      </c>
      <c r="B1555" s="1">
        <v>45607</v>
      </c>
      <c r="C1555">
        <v>27.09</v>
      </c>
      <c r="D1555">
        <v>26.95</v>
      </c>
      <c r="E1555">
        <v>28.38</v>
      </c>
      <c r="F1555">
        <f t="shared" si="14"/>
        <v>0</v>
      </c>
    </row>
    <row r="1556" spans="1:6" x14ac:dyDescent="0.25">
      <c r="A1556" t="s">
        <v>27</v>
      </c>
      <c r="B1556" s="1">
        <v>45608</v>
      </c>
      <c r="C1556">
        <v>27.17</v>
      </c>
      <c r="D1556">
        <v>26.99</v>
      </c>
      <c r="E1556">
        <v>28.35</v>
      </c>
      <c r="F1556">
        <f t="shared" si="14"/>
        <v>0</v>
      </c>
    </row>
    <row r="1557" spans="1:6" x14ac:dyDescent="0.25">
      <c r="A1557" t="s">
        <v>27</v>
      </c>
      <c r="B1557" s="1">
        <v>45609</v>
      </c>
      <c r="C1557">
        <v>27.29</v>
      </c>
      <c r="D1557">
        <v>27.06</v>
      </c>
      <c r="E1557">
        <v>28.32</v>
      </c>
      <c r="F1557">
        <f t="shared" si="14"/>
        <v>0</v>
      </c>
    </row>
    <row r="1558" spans="1:6" x14ac:dyDescent="0.25">
      <c r="A1558" t="s">
        <v>27</v>
      </c>
      <c r="B1558" s="1">
        <v>45610</v>
      </c>
      <c r="C1558">
        <v>27.33</v>
      </c>
      <c r="D1558">
        <v>27.11</v>
      </c>
      <c r="E1558">
        <v>28.3</v>
      </c>
      <c r="F1558">
        <f t="shared" si="14"/>
        <v>0</v>
      </c>
    </row>
    <row r="1559" spans="1:6" x14ac:dyDescent="0.25">
      <c r="A1559" t="s">
        <v>27</v>
      </c>
      <c r="B1559" s="1">
        <v>45611</v>
      </c>
      <c r="C1559">
        <v>27.42</v>
      </c>
      <c r="D1559">
        <v>27.17</v>
      </c>
      <c r="E1559">
        <v>28.27</v>
      </c>
      <c r="F1559">
        <f t="shared" si="14"/>
        <v>0</v>
      </c>
    </row>
    <row r="1560" spans="1:6" x14ac:dyDescent="0.25">
      <c r="A1560" t="s">
        <v>27</v>
      </c>
      <c r="B1560" s="1">
        <v>45614</v>
      </c>
      <c r="C1560">
        <v>27.43</v>
      </c>
      <c r="D1560">
        <v>27.19</v>
      </c>
      <c r="E1560">
        <v>28.23</v>
      </c>
      <c r="F1560">
        <f t="shared" si="14"/>
        <v>0</v>
      </c>
    </row>
    <row r="1561" spans="1:6" x14ac:dyDescent="0.25">
      <c r="A1561" t="s">
        <v>27</v>
      </c>
      <c r="B1561" s="1">
        <v>45615</v>
      </c>
      <c r="C1561">
        <v>27.45</v>
      </c>
      <c r="D1561">
        <v>27.21</v>
      </c>
      <c r="E1561">
        <v>28.2</v>
      </c>
      <c r="F1561">
        <f t="shared" si="14"/>
        <v>0</v>
      </c>
    </row>
    <row r="1562" spans="1:6" x14ac:dyDescent="0.25">
      <c r="A1562" t="s">
        <v>27</v>
      </c>
      <c r="B1562" s="1">
        <v>45616</v>
      </c>
      <c r="C1562">
        <v>27.49</v>
      </c>
      <c r="D1562">
        <v>27.24</v>
      </c>
      <c r="E1562">
        <v>28.18</v>
      </c>
      <c r="F1562">
        <f t="shared" si="14"/>
        <v>0</v>
      </c>
    </row>
    <row r="1563" spans="1:6" x14ac:dyDescent="0.25">
      <c r="A1563" t="s">
        <v>27</v>
      </c>
      <c r="B1563" s="1">
        <v>45617</v>
      </c>
      <c r="C1563">
        <v>27.54</v>
      </c>
      <c r="D1563">
        <v>27.27</v>
      </c>
      <c r="E1563">
        <v>28.16</v>
      </c>
      <c r="F1563">
        <f t="shared" si="14"/>
        <v>0</v>
      </c>
    </row>
    <row r="1564" spans="1:6" x14ac:dyDescent="0.25">
      <c r="A1564" t="s">
        <v>27</v>
      </c>
      <c r="B1564" s="1">
        <v>45618</v>
      </c>
      <c r="C1564">
        <v>27.59</v>
      </c>
      <c r="D1564">
        <v>27.31</v>
      </c>
      <c r="E1564">
        <v>28.15</v>
      </c>
      <c r="F1564">
        <f t="shared" si="14"/>
        <v>0</v>
      </c>
    </row>
    <row r="1565" spans="1:6" x14ac:dyDescent="0.25">
      <c r="A1565" t="s">
        <v>27</v>
      </c>
      <c r="B1565" s="1">
        <v>45621</v>
      </c>
      <c r="C1565">
        <v>27.66</v>
      </c>
      <c r="D1565">
        <v>27.36</v>
      </c>
      <c r="E1565">
        <v>28.14</v>
      </c>
      <c r="F1565">
        <f t="shared" si="14"/>
        <v>0</v>
      </c>
    </row>
    <row r="1566" spans="1:6" x14ac:dyDescent="0.25">
      <c r="A1566" t="s">
        <v>27</v>
      </c>
      <c r="B1566" s="1">
        <v>45622</v>
      </c>
      <c r="C1566">
        <v>27.74</v>
      </c>
      <c r="D1566">
        <v>27.41</v>
      </c>
      <c r="E1566">
        <v>28.14</v>
      </c>
      <c r="F1566">
        <f t="shared" si="14"/>
        <v>0</v>
      </c>
    </row>
    <row r="1567" spans="1:6" x14ac:dyDescent="0.25">
      <c r="A1567" t="s">
        <v>27</v>
      </c>
      <c r="B1567" s="1">
        <v>45623</v>
      </c>
      <c r="C1567">
        <v>27.82</v>
      </c>
      <c r="D1567">
        <v>27.47</v>
      </c>
      <c r="E1567">
        <v>28.13</v>
      </c>
      <c r="F1567">
        <f t="shared" si="14"/>
        <v>0</v>
      </c>
    </row>
    <row r="1568" spans="1:6" x14ac:dyDescent="0.25">
      <c r="A1568" t="s">
        <v>27</v>
      </c>
      <c r="B1568" s="1">
        <v>45624</v>
      </c>
      <c r="C1568">
        <v>27.9</v>
      </c>
      <c r="D1568">
        <v>27.49</v>
      </c>
      <c r="E1568">
        <v>28.12</v>
      </c>
      <c r="F1568">
        <f t="shared" ref="F1568:F1631" si="15">IF(OR(ISBLANK(C1568), ISBLANK(D1568), ISBLANK(E1568)), "", IF(AND(C1568&gt;D1568, D1568&gt;E1568), 1, 0))</f>
        <v>0</v>
      </c>
    </row>
    <row r="1569" spans="1:6" x14ac:dyDescent="0.25">
      <c r="A1569" t="s">
        <v>27</v>
      </c>
      <c r="B1569" s="1">
        <v>45625</v>
      </c>
      <c r="C1569">
        <v>27.97</v>
      </c>
      <c r="D1569">
        <v>27.51</v>
      </c>
      <c r="E1569">
        <v>28.11</v>
      </c>
      <c r="F1569">
        <f t="shared" si="15"/>
        <v>0</v>
      </c>
    </row>
    <row r="1570" spans="1:6" x14ac:dyDescent="0.25">
      <c r="A1570" t="s">
        <v>27</v>
      </c>
      <c r="B1570" s="1">
        <v>45628</v>
      </c>
      <c r="C1570">
        <v>28.01</v>
      </c>
      <c r="D1570">
        <v>27.54</v>
      </c>
      <c r="E1570">
        <v>28.1</v>
      </c>
      <c r="F1570">
        <f t="shared" si="15"/>
        <v>0</v>
      </c>
    </row>
    <row r="1571" spans="1:6" x14ac:dyDescent="0.25">
      <c r="A1571" t="s">
        <v>27</v>
      </c>
      <c r="B1571" s="1">
        <v>45629</v>
      </c>
      <c r="C1571">
        <v>28.06</v>
      </c>
      <c r="D1571">
        <v>27.54</v>
      </c>
      <c r="E1571">
        <v>28.09</v>
      </c>
      <c r="F1571">
        <f t="shared" si="15"/>
        <v>0</v>
      </c>
    </row>
    <row r="1572" spans="1:6" x14ac:dyDescent="0.25">
      <c r="A1572" t="s">
        <v>27</v>
      </c>
      <c r="B1572" s="1">
        <v>45630</v>
      </c>
      <c r="C1572">
        <v>28.02</v>
      </c>
      <c r="D1572">
        <v>27.54</v>
      </c>
      <c r="E1572">
        <v>28.08</v>
      </c>
      <c r="F1572">
        <f t="shared" si="15"/>
        <v>0</v>
      </c>
    </row>
    <row r="1573" spans="1:6" x14ac:dyDescent="0.25">
      <c r="A1573" t="s">
        <v>27</v>
      </c>
      <c r="B1573" s="1">
        <v>45631</v>
      </c>
      <c r="C1573">
        <v>28.01</v>
      </c>
      <c r="D1573">
        <v>27.55</v>
      </c>
      <c r="E1573">
        <v>28.07</v>
      </c>
      <c r="F1573">
        <f t="shared" si="15"/>
        <v>0</v>
      </c>
    </row>
    <row r="1574" spans="1:6" x14ac:dyDescent="0.25">
      <c r="A1574" t="s">
        <v>27</v>
      </c>
      <c r="B1574" s="1">
        <v>45632</v>
      </c>
      <c r="C1574">
        <v>28.01</v>
      </c>
      <c r="D1574">
        <v>27.56</v>
      </c>
      <c r="E1574">
        <v>28.06</v>
      </c>
      <c r="F1574">
        <f t="shared" si="15"/>
        <v>0</v>
      </c>
    </row>
    <row r="1575" spans="1:6" x14ac:dyDescent="0.25">
      <c r="A1575" t="s">
        <v>63</v>
      </c>
      <c r="B1575" s="1">
        <v>45604</v>
      </c>
      <c r="C1575">
        <v>50.64</v>
      </c>
      <c r="D1575">
        <v>51.68</v>
      </c>
      <c r="E1575">
        <v>56.77</v>
      </c>
      <c r="F1575">
        <f t="shared" si="15"/>
        <v>0</v>
      </c>
    </row>
    <row r="1576" spans="1:6" x14ac:dyDescent="0.25">
      <c r="A1576" t="s">
        <v>63</v>
      </c>
      <c r="B1576" s="1">
        <v>45607</v>
      </c>
      <c r="C1576">
        <v>50.63</v>
      </c>
      <c r="D1576">
        <v>51.59</v>
      </c>
      <c r="E1576">
        <v>56.7</v>
      </c>
      <c r="F1576">
        <f t="shared" si="15"/>
        <v>0</v>
      </c>
    </row>
    <row r="1577" spans="1:6" x14ac:dyDescent="0.25">
      <c r="A1577" t="s">
        <v>63</v>
      </c>
      <c r="B1577" s="1">
        <v>45608</v>
      </c>
      <c r="C1577">
        <v>50.62</v>
      </c>
      <c r="D1577">
        <v>51.5</v>
      </c>
      <c r="E1577">
        <v>56.63</v>
      </c>
      <c r="F1577">
        <f t="shared" si="15"/>
        <v>0</v>
      </c>
    </row>
    <row r="1578" spans="1:6" x14ac:dyDescent="0.25">
      <c r="A1578" t="s">
        <v>63</v>
      </c>
      <c r="B1578" s="1">
        <v>45609</v>
      </c>
      <c r="C1578">
        <v>50.61</v>
      </c>
      <c r="D1578">
        <v>51.42</v>
      </c>
      <c r="E1578">
        <v>56.55</v>
      </c>
      <c r="F1578">
        <f t="shared" si="15"/>
        <v>0</v>
      </c>
    </row>
    <row r="1579" spans="1:6" x14ac:dyDescent="0.25">
      <c r="A1579" t="s">
        <v>63</v>
      </c>
      <c r="B1579" s="1">
        <v>45610</v>
      </c>
      <c r="C1579">
        <v>50.6</v>
      </c>
      <c r="D1579">
        <v>51.33</v>
      </c>
      <c r="E1579">
        <v>56.47</v>
      </c>
      <c r="F1579">
        <f t="shared" si="15"/>
        <v>0</v>
      </c>
    </row>
    <row r="1580" spans="1:6" x14ac:dyDescent="0.25">
      <c r="A1580" t="s">
        <v>63</v>
      </c>
      <c r="B1580" s="1">
        <v>45611</v>
      </c>
      <c r="C1580">
        <v>50.6</v>
      </c>
      <c r="D1580">
        <v>51.25</v>
      </c>
      <c r="E1580">
        <v>56.39</v>
      </c>
      <c r="F1580">
        <f t="shared" si="15"/>
        <v>0</v>
      </c>
    </row>
    <row r="1581" spans="1:6" x14ac:dyDescent="0.25">
      <c r="A1581" t="s">
        <v>63</v>
      </c>
      <c r="B1581" s="1">
        <v>45614</v>
      </c>
      <c r="C1581">
        <v>50.58</v>
      </c>
      <c r="D1581">
        <v>51.16</v>
      </c>
      <c r="E1581">
        <v>56.31</v>
      </c>
      <c r="F1581">
        <f t="shared" si="15"/>
        <v>0</v>
      </c>
    </row>
    <row r="1582" spans="1:6" x14ac:dyDescent="0.25">
      <c r="A1582" t="s">
        <v>63</v>
      </c>
      <c r="B1582" s="1">
        <v>45615</v>
      </c>
      <c r="C1582">
        <v>50.54</v>
      </c>
      <c r="D1582">
        <v>51.08</v>
      </c>
      <c r="E1582">
        <v>56.23</v>
      </c>
      <c r="F1582">
        <f t="shared" si="15"/>
        <v>0</v>
      </c>
    </row>
    <row r="1583" spans="1:6" x14ac:dyDescent="0.25">
      <c r="A1583" t="s">
        <v>63</v>
      </c>
      <c r="B1583" s="1">
        <v>45616</v>
      </c>
      <c r="C1583">
        <v>50.47</v>
      </c>
      <c r="D1583">
        <v>51</v>
      </c>
      <c r="E1583">
        <v>56.15</v>
      </c>
      <c r="F1583">
        <f t="shared" si="15"/>
        <v>0</v>
      </c>
    </row>
    <row r="1584" spans="1:6" x14ac:dyDescent="0.25">
      <c r="A1584" t="s">
        <v>63</v>
      </c>
      <c r="B1584" s="1">
        <v>45617</v>
      </c>
      <c r="C1584">
        <v>50.4</v>
      </c>
      <c r="D1584">
        <v>50.91</v>
      </c>
      <c r="E1584">
        <v>56.08</v>
      </c>
      <c r="F1584">
        <f t="shared" si="15"/>
        <v>0</v>
      </c>
    </row>
    <row r="1585" spans="1:6" x14ac:dyDescent="0.25">
      <c r="A1585" t="s">
        <v>63</v>
      </c>
      <c r="B1585" s="1">
        <v>45618</v>
      </c>
      <c r="C1585">
        <v>50.34</v>
      </c>
      <c r="D1585">
        <v>50.83</v>
      </c>
      <c r="E1585">
        <v>56</v>
      </c>
      <c r="F1585">
        <f t="shared" si="15"/>
        <v>0</v>
      </c>
    </row>
    <row r="1586" spans="1:6" x14ac:dyDescent="0.25">
      <c r="A1586" t="s">
        <v>63</v>
      </c>
      <c r="B1586" s="1">
        <v>45621</v>
      </c>
      <c r="C1586">
        <v>50.31</v>
      </c>
      <c r="D1586">
        <v>50.76</v>
      </c>
      <c r="E1586">
        <v>55.92</v>
      </c>
      <c r="F1586">
        <f t="shared" si="15"/>
        <v>0</v>
      </c>
    </row>
    <row r="1587" spans="1:6" x14ac:dyDescent="0.25">
      <c r="A1587" t="s">
        <v>63</v>
      </c>
      <c r="B1587" s="1">
        <v>45622</v>
      </c>
      <c r="C1587">
        <v>50.3</v>
      </c>
      <c r="D1587">
        <v>50.68</v>
      </c>
      <c r="E1587">
        <v>55.85</v>
      </c>
      <c r="F1587">
        <f t="shared" si="15"/>
        <v>0</v>
      </c>
    </row>
    <row r="1588" spans="1:6" x14ac:dyDescent="0.25">
      <c r="A1588" t="s">
        <v>63</v>
      </c>
      <c r="B1588" s="1">
        <v>45623</v>
      </c>
      <c r="C1588">
        <v>50.31</v>
      </c>
      <c r="D1588">
        <v>50.62</v>
      </c>
      <c r="E1588">
        <v>55.78</v>
      </c>
      <c r="F1588">
        <f t="shared" si="15"/>
        <v>0</v>
      </c>
    </row>
    <row r="1589" spans="1:6" x14ac:dyDescent="0.25">
      <c r="A1589" t="s">
        <v>63</v>
      </c>
      <c r="B1589" s="1">
        <v>45624</v>
      </c>
      <c r="C1589">
        <v>50.34</v>
      </c>
      <c r="D1589">
        <v>50.57</v>
      </c>
      <c r="E1589">
        <v>55.72</v>
      </c>
      <c r="F1589">
        <f t="shared" si="15"/>
        <v>0</v>
      </c>
    </row>
    <row r="1590" spans="1:6" x14ac:dyDescent="0.25">
      <c r="A1590" t="s">
        <v>63</v>
      </c>
      <c r="B1590" s="1">
        <v>45625</v>
      </c>
      <c r="C1590">
        <v>50.38</v>
      </c>
      <c r="D1590">
        <v>50.55</v>
      </c>
      <c r="E1590">
        <v>55.65</v>
      </c>
      <c r="F1590">
        <f t="shared" si="15"/>
        <v>0</v>
      </c>
    </row>
    <row r="1591" spans="1:6" x14ac:dyDescent="0.25">
      <c r="A1591" t="s">
        <v>63</v>
      </c>
      <c r="B1591" s="1">
        <v>45628</v>
      </c>
      <c r="C1591">
        <v>50.43</v>
      </c>
      <c r="D1591">
        <v>50.54</v>
      </c>
      <c r="E1591">
        <v>55.58</v>
      </c>
      <c r="F1591">
        <f t="shared" si="15"/>
        <v>0</v>
      </c>
    </row>
    <row r="1592" spans="1:6" x14ac:dyDescent="0.25">
      <c r="A1592" t="s">
        <v>63</v>
      </c>
      <c r="B1592" s="1">
        <v>45629</v>
      </c>
      <c r="C1592">
        <v>50.42</v>
      </c>
      <c r="D1592">
        <v>50.54</v>
      </c>
      <c r="E1592">
        <v>55.5</v>
      </c>
      <c r="F1592">
        <f t="shared" si="15"/>
        <v>0</v>
      </c>
    </row>
    <row r="1593" spans="1:6" x14ac:dyDescent="0.25">
      <c r="A1593" t="s">
        <v>63</v>
      </c>
      <c r="B1593" s="1">
        <v>45630</v>
      </c>
      <c r="C1593">
        <v>50.44</v>
      </c>
      <c r="D1593">
        <v>50.54</v>
      </c>
      <c r="E1593">
        <v>55.42</v>
      </c>
      <c r="F1593">
        <f t="shared" si="15"/>
        <v>0</v>
      </c>
    </row>
    <row r="1594" spans="1:6" x14ac:dyDescent="0.25">
      <c r="A1594" t="s">
        <v>63</v>
      </c>
      <c r="B1594" s="1">
        <v>45631</v>
      </c>
      <c r="C1594">
        <v>50.44</v>
      </c>
      <c r="D1594">
        <v>50.55</v>
      </c>
      <c r="E1594">
        <v>55.33</v>
      </c>
      <c r="F1594">
        <f t="shared" si="15"/>
        <v>0</v>
      </c>
    </row>
    <row r="1595" spans="1:6" x14ac:dyDescent="0.25">
      <c r="A1595" t="s">
        <v>63</v>
      </c>
      <c r="B1595" s="1">
        <v>45632</v>
      </c>
      <c r="C1595">
        <v>50.42</v>
      </c>
      <c r="D1595">
        <v>50.52</v>
      </c>
      <c r="E1595">
        <v>55.25</v>
      </c>
      <c r="F1595">
        <f t="shared" si="15"/>
        <v>0</v>
      </c>
    </row>
    <row r="1596" spans="1:6" x14ac:dyDescent="0.25">
      <c r="A1596" t="s">
        <v>65</v>
      </c>
      <c r="B1596" s="1">
        <v>45604</v>
      </c>
      <c r="C1596">
        <v>33.28</v>
      </c>
      <c r="D1596">
        <v>34.020000000000003</v>
      </c>
      <c r="E1596">
        <v>33.43</v>
      </c>
      <c r="F1596">
        <f t="shared" si="15"/>
        <v>0</v>
      </c>
    </row>
    <row r="1597" spans="1:6" x14ac:dyDescent="0.25">
      <c r="A1597" t="s">
        <v>65</v>
      </c>
      <c r="B1597" s="1">
        <v>45607</v>
      </c>
      <c r="C1597">
        <v>33.26</v>
      </c>
      <c r="D1597">
        <v>34.01</v>
      </c>
      <c r="E1597">
        <v>33.44</v>
      </c>
      <c r="F1597">
        <f t="shared" si="15"/>
        <v>0</v>
      </c>
    </row>
    <row r="1598" spans="1:6" x14ac:dyDescent="0.25">
      <c r="A1598" t="s">
        <v>65</v>
      </c>
      <c r="B1598" s="1">
        <v>45608</v>
      </c>
      <c r="C1598">
        <v>33.26</v>
      </c>
      <c r="D1598">
        <v>33.99</v>
      </c>
      <c r="E1598">
        <v>33.44</v>
      </c>
      <c r="F1598">
        <f t="shared" si="15"/>
        <v>0</v>
      </c>
    </row>
    <row r="1599" spans="1:6" x14ac:dyDescent="0.25">
      <c r="A1599" t="s">
        <v>65</v>
      </c>
      <c r="B1599" s="1">
        <v>45609</v>
      </c>
      <c r="C1599">
        <v>33.28</v>
      </c>
      <c r="D1599">
        <v>33.97</v>
      </c>
      <c r="E1599">
        <v>33.450000000000003</v>
      </c>
      <c r="F1599">
        <f t="shared" si="15"/>
        <v>0</v>
      </c>
    </row>
    <row r="1600" spans="1:6" x14ac:dyDescent="0.25">
      <c r="A1600" t="s">
        <v>65</v>
      </c>
      <c r="B1600" s="1">
        <v>45610</v>
      </c>
      <c r="C1600">
        <v>33.28</v>
      </c>
      <c r="D1600">
        <v>33.950000000000003</v>
      </c>
      <c r="E1600">
        <v>33.450000000000003</v>
      </c>
      <c r="F1600">
        <f t="shared" si="15"/>
        <v>0</v>
      </c>
    </row>
    <row r="1601" spans="1:6" x14ac:dyDescent="0.25">
      <c r="A1601" t="s">
        <v>65</v>
      </c>
      <c r="B1601" s="1">
        <v>45611</v>
      </c>
      <c r="C1601">
        <v>33.270000000000003</v>
      </c>
      <c r="D1601">
        <v>33.909999999999997</v>
      </c>
      <c r="E1601">
        <v>33.450000000000003</v>
      </c>
      <c r="F1601">
        <f t="shared" si="15"/>
        <v>0</v>
      </c>
    </row>
    <row r="1602" spans="1:6" x14ac:dyDescent="0.25">
      <c r="A1602" t="s">
        <v>65</v>
      </c>
      <c r="B1602" s="1">
        <v>45614</v>
      </c>
      <c r="C1602">
        <v>33.28</v>
      </c>
      <c r="D1602">
        <v>33.880000000000003</v>
      </c>
      <c r="E1602">
        <v>33.450000000000003</v>
      </c>
      <c r="F1602">
        <f t="shared" si="15"/>
        <v>0</v>
      </c>
    </row>
    <row r="1603" spans="1:6" x14ac:dyDescent="0.25">
      <c r="A1603" t="s">
        <v>65</v>
      </c>
      <c r="B1603" s="1">
        <v>45615</v>
      </c>
      <c r="C1603">
        <v>33.24</v>
      </c>
      <c r="D1603">
        <v>33.840000000000003</v>
      </c>
      <c r="E1603">
        <v>33.450000000000003</v>
      </c>
      <c r="F1603">
        <f t="shared" si="15"/>
        <v>0</v>
      </c>
    </row>
    <row r="1604" spans="1:6" x14ac:dyDescent="0.25">
      <c r="A1604" t="s">
        <v>65</v>
      </c>
      <c r="B1604" s="1">
        <v>45616</v>
      </c>
      <c r="C1604">
        <v>33.200000000000003</v>
      </c>
      <c r="D1604">
        <v>33.82</v>
      </c>
      <c r="E1604">
        <v>33.46</v>
      </c>
      <c r="F1604">
        <f t="shared" si="15"/>
        <v>0</v>
      </c>
    </row>
    <row r="1605" spans="1:6" x14ac:dyDescent="0.25">
      <c r="A1605" t="s">
        <v>65</v>
      </c>
      <c r="B1605" s="1">
        <v>45617</v>
      </c>
      <c r="C1605">
        <v>33.159999999999997</v>
      </c>
      <c r="D1605">
        <v>33.799999999999997</v>
      </c>
      <c r="E1605">
        <v>33.479999999999997</v>
      </c>
      <c r="F1605">
        <f t="shared" si="15"/>
        <v>0</v>
      </c>
    </row>
    <row r="1606" spans="1:6" x14ac:dyDescent="0.25">
      <c r="A1606" t="s">
        <v>65</v>
      </c>
      <c r="B1606" s="1">
        <v>45618</v>
      </c>
      <c r="C1606">
        <v>33.130000000000003</v>
      </c>
      <c r="D1606">
        <v>33.770000000000003</v>
      </c>
      <c r="E1606">
        <v>33.49</v>
      </c>
      <c r="F1606">
        <f t="shared" si="15"/>
        <v>0</v>
      </c>
    </row>
    <row r="1607" spans="1:6" x14ac:dyDescent="0.25">
      <c r="A1607" t="s">
        <v>65</v>
      </c>
      <c r="B1607" s="1">
        <v>45621</v>
      </c>
      <c r="C1607">
        <v>33.1</v>
      </c>
      <c r="D1607">
        <v>33.74</v>
      </c>
      <c r="E1607">
        <v>33.51</v>
      </c>
      <c r="F1607">
        <f t="shared" si="15"/>
        <v>0</v>
      </c>
    </row>
    <row r="1608" spans="1:6" x14ac:dyDescent="0.25">
      <c r="A1608" t="s">
        <v>65</v>
      </c>
      <c r="B1608" s="1">
        <v>45622</v>
      </c>
      <c r="C1608">
        <v>33.08</v>
      </c>
      <c r="D1608">
        <v>33.71</v>
      </c>
      <c r="E1608">
        <v>33.53</v>
      </c>
      <c r="F1608">
        <f t="shared" si="15"/>
        <v>0</v>
      </c>
    </row>
    <row r="1609" spans="1:6" x14ac:dyDescent="0.25">
      <c r="A1609" t="s">
        <v>65</v>
      </c>
      <c r="B1609" s="1">
        <v>45623</v>
      </c>
      <c r="C1609">
        <v>33.06</v>
      </c>
      <c r="D1609">
        <v>33.68</v>
      </c>
      <c r="E1609">
        <v>33.54</v>
      </c>
      <c r="F1609">
        <f t="shared" si="15"/>
        <v>0</v>
      </c>
    </row>
    <row r="1610" spans="1:6" x14ac:dyDescent="0.25">
      <c r="A1610" t="s">
        <v>65</v>
      </c>
      <c r="B1610" s="1">
        <v>45624</v>
      </c>
      <c r="C1610">
        <v>33.04</v>
      </c>
      <c r="D1610">
        <v>33.65</v>
      </c>
      <c r="E1610">
        <v>33.549999999999997</v>
      </c>
      <c r="F1610">
        <f t="shared" si="15"/>
        <v>0</v>
      </c>
    </row>
    <row r="1611" spans="1:6" x14ac:dyDescent="0.25">
      <c r="A1611" t="s">
        <v>65</v>
      </c>
      <c r="B1611" s="1">
        <v>45625</v>
      </c>
      <c r="C1611">
        <v>33.04</v>
      </c>
      <c r="D1611">
        <v>33.630000000000003</v>
      </c>
      <c r="E1611">
        <v>33.56</v>
      </c>
      <c r="F1611">
        <f t="shared" si="15"/>
        <v>0</v>
      </c>
    </row>
    <row r="1612" spans="1:6" x14ac:dyDescent="0.25">
      <c r="A1612" t="s">
        <v>65</v>
      </c>
      <c r="B1612" s="1">
        <v>45628</v>
      </c>
      <c r="C1612">
        <v>33.03</v>
      </c>
      <c r="D1612">
        <v>33.6</v>
      </c>
      <c r="E1612">
        <v>33.57</v>
      </c>
      <c r="F1612">
        <f t="shared" si="15"/>
        <v>0</v>
      </c>
    </row>
    <row r="1613" spans="1:6" x14ac:dyDescent="0.25">
      <c r="A1613" t="s">
        <v>65</v>
      </c>
      <c r="B1613" s="1">
        <v>45629</v>
      </c>
      <c r="C1613">
        <v>33.03</v>
      </c>
      <c r="D1613">
        <v>33.549999999999997</v>
      </c>
      <c r="E1613">
        <v>33.57</v>
      </c>
      <c r="F1613">
        <f t="shared" si="15"/>
        <v>0</v>
      </c>
    </row>
    <row r="1614" spans="1:6" x14ac:dyDescent="0.25">
      <c r="A1614" t="s">
        <v>65</v>
      </c>
      <c r="B1614" s="1">
        <v>45630</v>
      </c>
      <c r="C1614">
        <v>33.01</v>
      </c>
      <c r="D1614">
        <v>33.5</v>
      </c>
      <c r="E1614">
        <v>33.57</v>
      </c>
      <c r="F1614">
        <f t="shared" si="15"/>
        <v>0</v>
      </c>
    </row>
    <row r="1615" spans="1:6" x14ac:dyDescent="0.25">
      <c r="A1615" t="s">
        <v>65</v>
      </c>
      <c r="B1615" s="1">
        <v>45631</v>
      </c>
      <c r="C1615">
        <v>32.99</v>
      </c>
      <c r="D1615">
        <v>33.450000000000003</v>
      </c>
      <c r="E1615">
        <v>33.57</v>
      </c>
      <c r="F1615">
        <f t="shared" si="15"/>
        <v>0</v>
      </c>
    </row>
    <row r="1616" spans="1:6" x14ac:dyDescent="0.25">
      <c r="A1616" t="s">
        <v>65</v>
      </c>
      <c r="B1616" s="1">
        <v>45632</v>
      </c>
      <c r="C1616">
        <v>33</v>
      </c>
      <c r="D1616">
        <v>33.42</v>
      </c>
      <c r="E1616">
        <v>33.58</v>
      </c>
      <c r="F1616">
        <f t="shared" si="15"/>
        <v>0</v>
      </c>
    </row>
    <row r="1617" spans="1:6" x14ac:dyDescent="0.25">
      <c r="A1617" t="s">
        <v>18</v>
      </c>
      <c r="B1617" s="1">
        <v>45604</v>
      </c>
      <c r="C1617">
        <v>5.28</v>
      </c>
      <c r="D1617">
        <v>5.28</v>
      </c>
      <c r="E1617">
        <v>5.5</v>
      </c>
      <c r="F1617">
        <f t="shared" si="15"/>
        <v>0</v>
      </c>
    </row>
    <row r="1618" spans="1:6" x14ac:dyDescent="0.25">
      <c r="A1618" t="s">
        <v>18</v>
      </c>
      <c r="B1618" s="1">
        <v>45607</v>
      </c>
      <c r="C1618">
        <v>5.29</v>
      </c>
      <c r="D1618">
        <v>5.28</v>
      </c>
      <c r="E1618">
        <v>5.49</v>
      </c>
      <c r="F1618">
        <f t="shared" si="15"/>
        <v>0</v>
      </c>
    </row>
    <row r="1619" spans="1:6" x14ac:dyDescent="0.25">
      <c r="A1619" t="s">
        <v>18</v>
      </c>
      <c r="B1619" s="1">
        <v>45608</v>
      </c>
      <c r="C1619">
        <v>5.29</v>
      </c>
      <c r="D1619">
        <v>5.28</v>
      </c>
      <c r="E1619">
        <v>5.49</v>
      </c>
      <c r="F1619">
        <f t="shared" si="15"/>
        <v>0</v>
      </c>
    </row>
    <row r="1620" spans="1:6" x14ac:dyDescent="0.25">
      <c r="A1620" t="s">
        <v>18</v>
      </c>
      <c r="B1620" s="1">
        <v>45609</v>
      </c>
      <c r="C1620">
        <v>5.29</v>
      </c>
      <c r="D1620">
        <v>5.28</v>
      </c>
      <c r="E1620">
        <v>5.48</v>
      </c>
      <c r="F1620">
        <f t="shared" si="15"/>
        <v>0</v>
      </c>
    </row>
    <row r="1621" spans="1:6" x14ac:dyDescent="0.25">
      <c r="A1621" t="s">
        <v>18</v>
      </c>
      <c r="B1621" s="1">
        <v>45610</v>
      </c>
      <c r="C1621">
        <v>5.28</v>
      </c>
      <c r="D1621">
        <v>5.28</v>
      </c>
      <c r="E1621">
        <v>5.48</v>
      </c>
      <c r="F1621">
        <f t="shared" si="15"/>
        <v>0</v>
      </c>
    </row>
    <row r="1622" spans="1:6" x14ac:dyDescent="0.25">
      <c r="A1622" t="s">
        <v>18</v>
      </c>
      <c r="B1622" s="1">
        <v>45611</v>
      </c>
      <c r="C1622">
        <v>5.28</v>
      </c>
      <c r="D1622">
        <v>5.28</v>
      </c>
      <c r="E1622">
        <v>5.47</v>
      </c>
      <c r="F1622">
        <f t="shared" si="15"/>
        <v>0</v>
      </c>
    </row>
    <row r="1623" spans="1:6" x14ac:dyDescent="0.25">
      <c r="A1623" t="s">
        <v>18</v>
      </c>
      <c r="B1623" s="1">
        <v>45614</v>
      </c>
      <c r="C1623">
        <v>5.27</v>
      </c>
      <c r="D1623">
        <v>5.28</v>
      </c>
      <c r="E1623">
        <v>5.46</v>
      </c>
      <c r="F1623">
        <f t="shared" si="15"/>
        <v>0</v>
      </c>
    </row>
    <row r="1624" spans="1:6" x14ac:dyDescent="0.25">
      <c r="A1624" t="s">
        <v>18</v>
      </c>
      <c r="B1624" s="1">
        <v>45615</v>
      </c>
      <c r="C1624">
        <v>5.27</v>
      </c>
      <c r="D1624">
        <v>5.27</v>
      </c>
      <c r="E1624">
        <v>5.46</v>
      </c>
      <c r="F1624">
        <f t="shared" si="15"/>
        <v>0</v>
      </c>
    </row>
    <row r="1625" spans="1:6" x14ac:dyDescent="0.25">
      <c r="A1625" t="s">
        <v>18</v>
      </c>
      <c r="B1625" s="1">
        <v>45616</v>
      </c>
      <c r="C1625">
        <v>5.26</v>
      </c>
      <c r="D1625">
        <v>5.27</v>
      </c>
      <c r="E1625">
        <v>5.46</v>
      </c>
      <c r="F1625">
        <f t="shared" si="15"/>
        <v>0</v>
      </c>
    </row>
    <row r="1626" spans="1:6" x14ac:dyDescent="0.25">
      <c r="A1626" t="s">
        <v>18</v>
      </c>
      <c r="B1626" s="1">
        <v>45617</v>
      </c>
      <c r="C1626">
        <v>5.26</v>
      </c>
      <c r="D1626">
        <v>5.27</v>
      </c>
      <c r="E1626">
        <v>5.46</v>
      </c>
      <c r="F1626">
        <f t="shared" si="15"/>
        <v>0</v>
      </c>
    </row>
    <row r="1627" spans="1:6" x14ac:dyDescent="0.25">
      <c r="A1627" t="s">
        <v>18</v>
      </c>
      <c r="B1627" s="1">
        <v>45618</v>
      </c>
      <c r="C1627">
        <v>5.26</v>
      </c>
      <c r="D1627">
        <v>5.27</v>
      </c>
      <c r="E1627">
        <v>5.46</v>
      </c>
      <c r="F1627">
        <f t="shared" si="15"/>
        <v>0</v>
      </c>
    </row>
    <row r="1628" spans="1:6" x14ac:dyDescent="0.25">
      <c r="A1628" t="s">
        <v>18</v>
      </c>
      <c r="B1628" s="1">
        <v>45621</v>
      </c>
      <c r="C1628">
        <v>5.27</v>
      </c>
      <c r="D1628">
        <v>5.28</v>
      </c>
      <c r="E1628">
        <v>5.46</v>
      </c>
      <c r="F1628">
        <f t="shared" si="15"/>
        <v>0</v>
      </c>
    </row>
    <row r="1629" spans="1:6" x14ac:dyDescent="0.25">
      <c r="A1629" t="s">
        <v>18</v>
      </c>
      <c r="B1629" s="1">
        <v>45622</v>
      </c>
      <c r="C1629">
        <v>5.29</v>
      </c>
      <c r="D1629">
        <v>5.28</v>
      </c>
      <c r="E1629">
        <v>5.46</v>
      </c>
      <c r="F1629">
        <f t="shared" si="15"/>
        <v>0</v>
      </c>
    </row>
    <row r="1630" spans="1:6" x14ac:dyDescent="0.25">
      <c r="A1630" t="s">
        <v>18</v>
      </c>
      <c r="B1630" s="1">
        <v>45623</v>
      </c>
      <c r="C1630">
        <v>5.32</v>
      </c>
      <c r="D1630">
        <v>5.29</v>
      </c>
      <c r="E1630">
        <v>5.46</v>
      </c>
      <c r="F1630">
        <f t="shared" si="15"/>
        <v>0</v>
      </c>
    </row>
    <row r="1631" spans="1:6" x14ac:dyDescent="0.25">
      <c r="A1631" t="s">
        <v>18</v>
      </c>
      <c r="B1631" s="1">
        <v>45624</v>
      </c>
      <c r="C1631">
        <v>5.34</v>
      </c>
      <c r="D1631">
        <v>5.3</v>
      </c>
      <c r="E1631">
        <v>5.46</v>
      </c>
      <c r="F1631">
        <f t="shared" si="15"/>
        <v>0</v>
      </c>
    </row>
    <row r="1632" spans="1:6" x14ac:dyDescent="0.25">
      <c r="A1632" t="s">
        <v>18</v>
      </c>
      <c r="B1632" s="1">
        <v>45625</v>
      </c>
      <c r="C1632">
        <v>5.37</v>
      </c>
      <c r="D1632">
        <v>5.31</v>
      </c>
      <c r="E1632">
        <v>5.46</v>
      </c>
      <c r="F1632">
        <f t="shared" ref="F1632:F1695" si="16">IF(OR(ISBLANK(C1632), ISBLANK(D1632), ISBLANK(E1632)), "", IF(AND(C1632&gt;D1632, D1632&gt;E1632), 1, 0))</f>
        <v>0</v>
      </c>
    </row>
    <row r="1633" spans="1:6" x14ac:dyDescent="0.25">
      <c r="A1633" t="s">
        <v>18</v>
      </c>
      <c r="B1633" s="1">
        <v>45628</v>
      </c>
      <c r="C1633">
        <v>5.4</v>
      </c>
      <c r="D1633">
        <v>5.32</v>
      </c>
      <c r="E1633">
        <v>5.47</v>
      </c>
      <c r="F1633">
        <f t="shared" si="16"/>
        <v>0</v>
      </c>
    </row>
    <row r="1634" spans="1:6" x14ac:dyDescent="0.25">
      <c r="A1634" t="s">
        <v>18</v>
      </c>
      <c r="B1634" s="1">
        <v>45629</v>
      </c>
      <c r="C1634">
        <v>5.42</v>
      </c>
      <c r="D1634">
        <v>5.33</v>
      </c>
      <c r="E1634">
        <v>5.47</v>
      </c>
      <c r="F1634">
        <f t="shared" si="16"/>
        <v>0</v>
      </c>
    </row>
    <row r="1635" spans="1:6" x14ac:dyDescent="0.25">
      <c r="A1635" t="s">
        <v>18</v>
      </c>
      <c r="B1635" s="1">
        <v>45630</v>
      </c>
      <c r="C1635">
        <v>5.44</v>
      </c>
      <c r="D1635">
        <v>5.34</v>
      </c>
      <c r="E1635">
        <v>5.47</v>
      </c>
      <c r="F1635">
        <f t="shared" si="16"/>
        <v>0</v>
      </c>
    </row>
    <row r="1636" spans="1:6" x14ac:dyDescent="0.25">
      <c r="A1636" t="s">
        <v>18</v>
      </c>
      <c r="B1636" s="1">
        <v>45631</v>
      </c>
      <c r="C1636">
        <v>5.46</v>
      </c>
      <c r="D1636">
        <v>5.34</v>
      </c>
      <c r="E1636">
        <v>5.47</v>
      </c>
      <c r="F1636">
        <f t="shared" si="16"/>
        <v>0</v>
      </c>
    </row>
    <row r="1637" spans="1:6" x14ac:dyDescent="0.25">
      <c r="A1637" t="s">
        <v>18</v>
      </c>
      <c r="B1637" s="1">
        <v>45632</v>
      </c>
      <c r="C1637">
        <v>5.48</v>
      </c>
      <c r="D1637">
        <v>5.35</v>
      </c>
      <c r="E1637">
        <v>5.47</v>
      </c>
      <c r="F1637">
        <f t="shared" si="16"/>
        <v>0</v>
      </c>
    </row>
    <row r="1638" spans="1:6" x14ac:dyDescent="0.25">
      <c r="A1638" t="s">
        <v>151</v>
      </c>
      <c r="B1638" s="1">
        <v>45621</v>
      </c>
      <c r="C1638">
        <v>12.72</v>
      </c>
      <c r="D1638">
        <v>11.07</v>
      </c>
      <c r="E1638">
        <v>10.25</v>
      </c>
      <c r="F1638">
        <f t="shared" si="16"/>
        <v>1</v>
      </c>
    </row>
    <row r="1639" spans="1:6" x14ac:dyDescent="0.25">
      <c r="A1639" t="s">
        <v>151</v>
      </c>
      <c r="B1639" s="1">
        <v>45622</v>
      </c>
      <c r="C1639">
        <v>12.77</v>
      </c>
      <c r="D1639">
        <v>11.13</v>
      </c>
      <c r="E1639">
        <v>10.28</v>
      </c>
      <c r="F1639">
        <f t="shared" si="16"/>
        <v>1</v>
      </c>
    </row>
    <row r="1640" spans="1:6" x14ac:dyDescent="0.25">
      <c r="A1640" t="s">
        <v>151</v>
      </c>
      <c r="B1640" s="1">
        <v>45623</v>
      </c>
      <c r="C1640">
        <v>12.75</v>
      </c>
      <c r="D1640">
        <v>11.19</v>
      </c>
      <c r="E1640">
        <v>10.3</v>
      </c>
      <c r="F1640">
        <f t="shared" si="16"/>
        <v>1</v>
      </c>
    </row>
    <row r="1641" spans="1:6" x14ac:dyDescent="0.25">
      <c r="A1641" t="s">
        <v>151</v>
      </c>
      <c r="B1641" s="1">
        <v>45624</v>
      </c>
      <c r="C1641">
        <v>12.78</v>
      </c>
      <c r="D1641">
        <v>11.25</v>
      </c>
      <c r="E1641">
        <v>10.33</v>
      </c>
      <c r="F1641">
        <f t="shared" si="16"/>
        <v>1</v>
      </c>
    </row>
    <row r="1642" spans="1:6" x14ac:dyDescent="0.25">
      <c r="A1642" t="s">
        <v>151</v>
      </c>
      <c r="B1642" s="1">
        <v>45625</v>
      </c>
      <c r="C1642">
        <v>12.76</v>
      </c>
      <c r="D1642">
        <v>11.31</v>
      </c>
      <c r="E1642">
        <v>10.35</v>
      </c>
      <c r="F1642">
        <f t="shared" si="16"/>
        <v>1</v>
      </c>
    </row>
    <row r="1643" spans="1:6" x14ac:dyDescent="0.25">
      <c r="A1643" t="s">
        <v>151</v>
      </c>
      <c r="B1643" s="1">
        <v>45628</v>
      </c>
      <c r="C1643">
        <v>12.7</v>
      </c>
      <c r="D1643">
        <v>11.38</v>
      </c>
      <c r="E1643">
        <v>10.37</v>
      </c>
      <c r="F1643">
        <f t="shared" si="16"/>
        <v>1</v>
      </c>
    </row>
    <row r="1644" spans="1:6" x14ac:dyDescent="0.25">
      <c r="A1644" t="s">
        <v>151</v>
      </c>
      <c r="B1644" s="1">
        <v>45629</v>
      </c>
      <c r="C1644">
        <v>12.67</v>
      </c>
      <c r="D1644">
        <v>11.44</v>
      </c>
      <c r="E1644">
        <v>10.4</v>
      </c>
      <c r="F1644">
        <f t="shared" si="16"/>
        <v>1</v>
      </c>
    </row>
    <row r="1645" spans="1:6" x14ac:dyDescent="0.25">
      <c r="A1645" t="s">
        <v>151</v>
      </c>
      <c r="B1645" s="1">
        <v>45630</v>
      </c>
      <c r="C1645">
        <v>12.65</v>
      </c>
      <c r="D1645">
        <v>11.51</v>
      </c>
      <c r="E1645">
        <v>10.42</v>
      </c>
      <c r="F1645">
        <f t="shared" si="16"/>
        <v>1</v>
      </c>
    </row>
    <row r="1646" spans="1:6" x14ac:dyDescent="0.25">
      <c r="A1646" t="s">
        <v>151</v>
      </c>
      <c r="B1646" s="1">
        <v>45631</v>
      </c>
      <c r="C1646">
        <v>12.65</v>
      </c>
      <c r="D1646">
        <v>11.58</v>
      </c>
      <c r="E1646">
        <v>10.45</v>
      </c>
      <c r="F1646">
        <f t="shared" si="16"/>
        <v>1</v>
      </c>
    </row>
    <row r="1647" spans="1:6" x14ac:dyDescent="0.25">
      <c r="A1647" t="s">
        <v>151</v>
      </c>
      <c r="B1647" s="1">
        <v>45632</v>
      </c>
      <c r="C1647">
        <v>12.66</v>
      </c>
      <c r="D1647">
        <v>11.65</v>
      </c>
      <c r="E1647">
        <v>10.48</v>
      </c>
      <c r="F1647">
        <f t="shared" si="16"/>
        <v>1</v>
      </c>
    </row>
    <row r="1648" spans="1:6" x14ac:dyDescent="0.25">
      <c r="A1648" t="s">
        <v>72</v>
      </c>
      <c r="B1648" s="1">
        <v>45604</v>
      </c>
      <c r="C1648">
        <v>38.5</v>
      </c>
      <c r="D1648">
        <v>38.72</v>
      </c>
      <c r="E1648">
        <v>38.799999999999997</v>
      </c>
      <c r="F1648">
        <f t="shared" si="16"/>
        <v>0</v>
      </c>
    </row>
    <row r="1649" spans="1:6" x14ac:dyDescent="0.25">
      <c r="A1649" t="s">
        <v>72</v>
      </c>
      <c r="B1649" s="1">
        <v>45607</v>
      </c>
      <c r="C1649">
        <v>38.51</v>
      </c>
      <c r="D1649">
        <v>38.69</v>
      </c>
      <c r="E1649">
        <v>38.81</v>
      </c>
      <c r="F1649">
        <f t="shared" si="16"/>
        <v>0</v>
      </c>
    </row>
    <row r="1650" spans="1:6" x14ac:dyDescent="0.25">
      <c r="A1650" t="s">
        <v>72</v>
      </c>
      <c r="B1650" s="1">
        <v>45608</v>
      </c>
      <c r="C1650">
        <v>38.520000000000003</v>
      </c>
      <c r="D1650">
        <v>38.659999999999997</v>
      </c>
      <c r="E1650">
        <v>38.82</v>
      </c>
      <c r="F1650">
        <f t="shared" si="16"/>
        <v>0</v>
      </c>
    </row>
    <row r="1651" spans="1:6" x14ac:dyDescent="0.25">
      <c r="A1651" t="s">
        <v>72</v>
      </c>
      <c r="B1651" s="1">
        <v>45609</v>
      </c>
      <c r="C1651">
        <v>38.53</v>
      </c>
      <c r="D1651">
        <v>38.630000000000003</v>
      </c>
      <c r="E1651">
        <v>38.82</v>
      </c>
      <c r="F1651">
        <f t="shared" si="16"/>
        <v>0</v>
      </c>
    </row>
    <row r="1652" spans="1:6" x14ac:dyDescent="0.25">
      <c r="A1652" t="s">
        <v>72</v>
      </c>
      <c r="B1652" s="1">
        <v>45610</v>
      </c>
      <c r="C1652">
        <v>38.54</v>
      </c>
      <c r="D1652">
        <v>38.61</v>
      </c>
      <c r="E1652">
        <v>38.83</v>
      </c>
      <c r="F1652">
        <f t="shared" si="16"/>
        <v>0</v>
      </c>
    </row>
    <row r="1653" spans="1:6" x14ac:dyDescent="0.25">
      <c r="A1653" t="s">
        <v>72</v>
      </c>
      <c r="B1653" s="1">
        <v>45611</v>
      </c>
      <c r="C1653">
        <v>38.53</v>
      </c>
      <c r="D1653">
        <v>38.58</v>
      </c>
      <c r="E1653">
        <v>38.83</v>
      </c>
      <c r="F1653">
        <f t="shared" si="16"/>
        <v>0</v>
      </c>
    </row>
    <row r="1654" spans="1:6" x14ac:dyDescent="0.25">
      <c r="A1654" t="s">
        <v>72</v>
      </c>
      <c r="B1654" s="1">
        <v>45614</v>
      </c>
      <c r="C1654">
        <v>38.53</v>
      </c>
      <c r="D1654">
        <v>38.54</v>
      </c>
      <c r="E1654">
        <v>38.840000000000003</v>
      </c>
      <c r="F1654">
        <f t="shared" si="16"/>
        <v>0</v>
      </c>
    </row>
    <row r="1655" spans="1:6" x14ac:dyDescent="0.25">
      <c r="A1655" t="s">
        <v>72</v>
      </c>
      <c r="B1655" s="1">
        <v>45615</v>
      </c>
      <c r="C1655">
        <v>38.53</v>
      </c>
      <c r="D1655">
        <v>38.520000000000003</v>
      </c>
      <c r="E1655">
        <v>38.85</v>
      </c>
      <c r="F1655">
        <f t="shared" si="16"/>
        <v>0</v>
      </c>
    </row>
    <row r="1656" spans="1:6" x14ac:dyDescent="0.25">
      <c r="A1656" t="s">
        <v>72</v>
      </c>
      <c r="B1656" s="1">
        <v>45616</v>
      </c>
      <c r="C1656">
        <v>38.53</v>
      </c>
      <c r="D1656">
        <v>38.49</v>
      </c>
      <c r="E1656">
        <v>38.86</v>
      </c>
      <c r="F1656">
        <f t="shared" si="16"/>
        <v>0</v>
      </c>
    </row>
    <row r="1657" spans="1:6" x14ac:dyDescent="0.25">
      <c r="A1657" t="s">
        <v>72</v>
      </c>
      <c r="B1657" s="1">
        <v>45617</v>
      </c>
      <c r="C1657">
        <v>38.53</v>
      </c>
      <c r="D1657">
        <v>38.46</v>
      </c>
      <c r="E1657">
        <v>38.86</v>
      </c>
      <c r="F1657">
        <f t="shared" si="16"/>
        <v>0</v>
      </c>
    </row>
    <row r="1658" spans="1:6" x14ac:dyDescent="0.25">
      <c r="A1658" t="s">
        <v>72</v>
      </c>
      <c r="B1658" s="1">
        <v>45618</v>
      </c>
      <c r="C1658">
        <v>38.54</v>
      </c>
      <c r="D1658">
        <v>38.43</v>
      </c>
      <c r="E1658">
        <v>38.869999999999997</v>
      </c>
      <c r="F1658">
        <f t="shared" si="16"/>
        <v>0</v>
      </c>
    </row>
    <row r="1659" spans="1:6" x14ac:dyDescent="0.25">
      <c r="A1659" t="s">
        <v>72</v>
      </c>
      <c r="B1659" s="1">
        <v>45621</v>
      </c>
      <c r="C1659">
        <v>38.54</v>
      </c>
      <c r="D1659">
        <v>38.4</v>
      </c>
      <c r="E1659">
        <v>38.880000000000003</v>
      </c>
      <c r="F1659">
        <f t="shared" si="16"/>
        <v>0</v>
      </c>
    </row>
    <row r="1660" spans="1:6" x14ac:dyDescent="0.25">
      <c r="A1660" t="s">
        <v>72</v>
      </c>
      <c r="B1660" s="1">
        <v>45622</v>
      </c>
      <c r="C1660">
        <v>38.549999999999997</v>
      </c>
      <c r="D1660">
        <v>38.380000000000003</v>
      </c>
      <c r="E1660">
        <v>38.89</v>
      </c>
      <c r="F1660">
        <f t="shared" si="16"/>
        <v>0</v>
      </c>
    </row>
    <row r="1661" spans="1:6" x14ac:dyDescent="0.25">
      <c r="A1661" t="s">
        <v>72</v>
      </c>
      <c r="B1661" s="1">
        <v>45623</v>
      </c>
      <c r="C1661">
        <v>38.549999999999997</v>
      </c>
      <c r="D1661">
        <v>38.35</v>
      </c>
      <c r="E1661">
        <v>38.9</v>
      </c>
      <c r="F1661">
        <f t="shared" si="16"/>
        <v>0</v>
      </c>
    </row>
    <row r="1662" spans="1:6" x14ac:dyDescent="0.25">
      <c r="A1662" t="s">
        <v>72</v>
      </c>
      <c r="B1662" s="1">
        <v>45624</v>
      </c>
      <c r="C1662">
        <v>38.56</v>
      </c>
      <c r="D1662">
        <v>38.33</v>
      </c>
      <c r="E1662">
        <v>38.9</v>
      </c>
      <c r="F1662">
        <f t="shared" si="16"/>
        <v>0</v>
      </c>
    </row>
    <row r="1663" spans="1:6" x14ac:dyDescent="0.25">
      <c r="A1663" t="s">
        <v>72</v>
      </c>
      <c r="B1663" s="1">
        <v>45625</v>
      </c>
      <c r="C1663">
        <v>38.549999999999997</v>
      </c>
      <c r="D1663">
        <v>38.31</v>
      </c>
      <c r="E1663">
        <v>38.909999999999997</v>
      </c>
      <c r="F1663">
        <f t="shared" si="16"/>
        <v>0</v>
      </c>
    </row>
    <row r="1664" spans="1:6" x14ac:dyDescent="0.25">
      <c r="A1664" t="s">
        <v>72</v>
      </c>
      <c r="B1664" s="1">
        <v>45628</v>
      </c>
      <c r="C1664">
        <v>38.56</v>
      </c>
      <c r="D1664">
        <v>38.33</v>
      </c>
      <c r="E1664">
        <v>38.92</v>
      </c>
      <c r="F1664">
        <f t="shared" si="16"/>
        <v>0</v>
      </c>
    </row>
    <row r="1665" spans="1:6" x14ac:dyDescent="0.25">
      <c r="A1665" t="s">
        <v>72</v>
      </c>
      <c r="B1665" s="1">
        <v>45629</v>
      </c>
      <c r="C1665">
        <v>38.57</v>
      </c>
      <c r="D1665">
        <v>38.35</v>
      </c>
      <c r="E1665">
        <v>38.92</v>
      </c>
      <c r="F1665">
        <f t="shared" si="16"/>
        <v>0</v>
      </c>
    </row>
    <row r="1666" spans="1:6" x14ac:dyDescent="0.25">
      <c r="A1666" t="s">
        <v>72</v>
      </c>
      <c r="B1666" s="1">
        <v>45630</v>
      </c>
      <c r="C1666">
        <v>38.58</v>
      </c>
      <c r="D1666">
        <v>38.380000000000003</v>
      </c>
      <c r="E1666">
        <v>38.93</v>
      </c>
      <c r="F1666">
        <f t="shared" si="16"/>
        <v>0</v>
      </c>
    </row>
    <row r="1667" spans="1:6" x14ac:dyDescent="0.25">
      <c r="A1667" t="s">
        <v>72</v>
      </c>
      <c r="B1667" s="1">
        <v>45631</v>
      </c>
      <c r="C1667">
        <v>38.58</v>
      </c>
      <c r="D1667">
        <v>38.4</v>
      </c>
      <c r="E1667">
        <v>38.94</v>
      </c>
      <c r="F1667">
        <f t="shared" si="16"/>
        <v>0</v>
      </c>
    </row>
    <row r="1668" spans="1:6" x14ac:dyDescent="0.25">
      <c r="A1668" t="s">
        <v>72</v>
      </c>
      <c r="B1668" s="1">
        <v>45632</v>
      </c>
      <c r="C1668">
        <v>38.58</v>
      </c>
      <c r="D1668">
        <v>38.409999999999997</v>
      </c>
      <c r="E1668">
        <v>38.94</v>
      </c>
      <c r="F1668">
        <f t="shared" si="16"/>
        <v>0</v>
      </c>
    </row>
    <row r="1669" spans="1:6" x14ac:dyDescent="0.25">
      <c r="A1669" t="s">
        <v>85</v>
      </c>
      <c r="B1669" s="1">
        <v>45604</v>
      </c>
      <c r="C1669">
        <v>18.46</v>
      </c>
      <c r="D1669">
        <v>18.66</v>
      </c>
      <c r="E1669">
        <v>20.239999999999998</v>
      </c>
      <c r="F1669">
        <f t="shared" si="16"/>
        <v>0</v>
      </c>
    </row>
    <row r="1670" spans="1:6" x14ac:dyDescent="0.25">
      <c r="A1670" t="s">
        <v>85</v>
      </c>
      <c r="B1670" s="1">
        <v>45607</v>
      </c>
      <c r="C1670">
        <v>18.43</v>
      </c>
      <c r="D1670">
        <v>18.649999999999999</v>
      </c>
      <c r="E1670">
        <v>20.190000000000001</v>
      </c>
      <c r="F1670">
        <f t="shared" si="16"/>
        <v>0</v>
      </c>
    </row>
    <row r="1671" spans="1:6" x14ac:dyDescent="0.25">
      <c r="A1671" t="s">
        <v>85</v>
      </c>
      <c r="B1671" s="1">
        <v>45608</v>
      </c>
      <c r="C1671">
        <v>18.41</v>
      </c>
      <c r="D1671">
        <v>18.64</v>
      </c>
      <c r="E1671">
        <v>20.149999999999999</v>
      </c>
      <c r="F1671">
        <f t="shared" si="16"/>
        <v>0</v>
      </c>
    </row>
    <row r="1672" spans="1:6" x14ac:dyDescent="0.25">
      <c r="A1672" t="s">
        <v>85</v>
      </c>
      <c r="B1672" s="1">
        <v>45609</v>
      </c>
      <c r="C1672">
        <v>18.39</v>
      </c>
      <c r="D1672">
        <v>18.62</v>
      </c>
      <c r="E1672">
        <v>20.100000000000001</v>
      </c>
      <c r="F1672">
        <f t="shared" si="16"/>
        <v>0</v>
      </c>
    </row>
    <row r="1673" spans="1:6" x14ac:dyDescent="0.25">
      <c r="A1673" t="s">
        <v>85</v>
      </c>
      <c r="B1673" s="1">
        <v>45610</v>
      </c>
      <c r="C1673">
        <v>18.350000000000001</v>
      </c>
      <c r="D1673">
        <v>18.59</v>
      </c>
      <c r="E1673">
        <v>20.05</v>
      </c>
      <c r="F1673">
        <f t="shared" si="16"/>
        <v>0</v>
      </c>
    </row>
    <row r="1674" spans="1:6" x14ac:dyDescent="0.25">
      <c r="A1674" t="s">
        <v>85</v>
      </c>
      <c r="B1674" s="1">
        <v>45611</v>
      </c>
      <c r="C1674">
        <v>18.309999999999999</v>
      </c>
      <c r="D1674">
        <v>18.57</v>
      </c>
      <c r="E1674">
        <v>20.010000000000002</v>
      </c>
      <c r="F1674">
        <f t="shared" si="16"/>
        <v>0</v>
      </c>
    </row>
    <row r="1675" spans="1:6" x14ac:dyDescent="0.25">
      <c r="A1675" t="s">
        <v>85</v>
      </c>
      <c r="B1675" s="1">
        <v>45614</v>
      </c>
      <c r="C1675">
        <v>18.29</v>
      </c>
      <c r="D1675">
        <v>18.559999999999999</v>
      </c>
      <c r="E1675">
        <v>19.96</v>
      </c>
      <c r="F1675">
        <f t="shared" si="16"/>
        <v>0</v>
      </c>
    </row>
    <row r="1676" spans="1:6" x14ac:dyDescent="0.25">
      <c r="A1676" t="s">
        <v>85</v>
      </c>
      <c r="B1676" s="1">
        <v>45615</v>
      </c>
      <c r="C1676">
        <v>18.28</v>
      </c>
      <c r="D1676">
        <v>18.55</v>
      </c>
      <c r="E1676">
        <v>19.93</v>
      </c>
      <c r="F1676">
        <f t="shared" si="16"/>
        <v>0</v>
      </c>
    </row>
    <row r="1677" spans="1:6" x14ac:dyDescent="0.25">
      <c r="A1677" t="s">
        <v>85</v>
      </c>
      <c r="B1677" s="1">
        <v>45616</v>
      </c>
      <c r="C1677">
        <v>18.2</v>
      </c>
      <c r="D1677">
        <v>18.53</v>
      </c>
      <c r="E1677">
        <v>19.899999999999999</v>
      </c>
      <c r="F1677">
        <f t="shared" si="16"/>
        <v>0</v>
      </c>
    </row>
    <row r="1678" spans="1:6" x14ac:dyDescent="0.25">
      <c r="A1678" t="s">
        <v>85</v>
      </c>
      <c r="B1678" s="1">
        <v>45617</v>
      </c>
      <c r="C1678">
        <v>18.149999999999999</v>
      </c>
      <c r="D1678">
        <v>18.510000000000002</v>
      </c>
      <c r="E1678">
        <v>19.87</v>
      </c>
      <c r="F1678">
        <f t="shared" si="16"/>
        <v>0</v>
      </c>
    </row>
    <row r="1679" spans="1:6" x14ac:dyDescent="0.25">
      <c r="A1679" t="s">
        <v>85</v>
      </c>
      <c r="B1679" s="1">
        <v>45618</v>
      </c>
      <c r="C1679">
        <v>18.11</v>
      </c>
      <c r="D1679">
        <v>18.5</v>
      </c>
      <c r="E1679">
        <v>19.86</v>
      </c>
      <c r="F1679">
        <f t="shared" si="16"/>
        <v>0</v>
      </c>
    </row>
    <row r="1680" spans="1:6" x14ac:dyDescent="0.25">
      <c r="A1680" t="s">
        <v>85</v>
      </c>
      <c r="B1680" s="1">
        <v>45621</v>
      </c>
      <c r="C1680">
        <v>18.07</v>
      </c>
      <c r="D1680">
        <v>18.489999999999998</v>
      </c>
      <c r="E1680">
        <v>19.84</v>
      </c>
      <c r="F1680">
        <f t="shared" si="16"/>
        <v>0</v>
      </c>
    </row>
    <row r="1681" spans="1:6" x14ac:dyDescent="0.25">
      <c r="A1681" t="s">
        <v>85</v>
      </c>
      <c r="B1681" s="1">
        <v>45622</v>
      </c>
      <c r="C1681">
        <v>18.04</v>
      </c>
      <c r="D1681">
        <v>18.48</v>
      </c>
      <c r="E1681">
        <v>19.829999999999998</v>
      </c>
      <c r="F1681">
        <f t="shared" si="16"/>
        <v>0</v>
      </c>
    </row>
    <row r="1682" spans="1:6" x14ac:dyDescent="0.25">
      <c r="A1682" t="s">
        <v>85</v>
      </c>
      <c r="B1682" s="1">
        <v>45623</v>
      </c>
      <c r="C1682">
        <v>17.989999999999998</v>
      </c>
      <c r="D1682">
        <v>18.46</v>
      </c>
      <c r="E1682">
        <v>19.8</v>
      </c>
      <c r="F1682">
        <f t="shared" si="16"/>
        <v>0</v>
      </c>
    </row>
    <row r="1683" spans="1:6" x14ac:dyDescent="0.25">
      <c r="A1683" t="s">
        <v>85</v>
      </c>
      <c r="B1683" s="1">
        <v>45624</v>
      </c>
      <c r="C1683">
        <v>17.95</v>
      </c>
      <c r="D1683">
        <v>18.45</v>
      </c>
      <c r="E1683">
        <v>19.78</v>
      </c>
      <c r="F1683">
        <f t="shared" si="16"/>
        <v>0</v>
      </c>
    </row>
    <row r="1684" spans="1:6" x14ac:dyDescent="0.25">
      <c r="A1684" t="s">
        <v>85</v>
      </c>
      <c r="B1684" s="1">
        <v>45625</v>
      </c>
      <c r="C1684">
        <v>17.920000000000002</v>
      </c>
      <c r="D1684">
        <v>18.43</v>
      </c>
      <c r="E1684">
        <v>19.75</v>
      </c>
      <c r="F1684">
        <f t="shared" si="16"/>
        <v>0</v>
      </c>
    </row>
    <row r="1685" spans="1:6" x14ac:dyDescent="0.25">
      <c r="A1685" t="s">
        <v>85</v>
      </c>
      <c r="B1685" s="1">
        <v>45628</v>
      </c>
      <c r="C1685">
        <v>17.899999999999999</v>
      </c>
      <c r="D1685">
        <v>18.41</v>
      </c>
      <c r="E1685">
        <v>19.73</v>
      </c>
      <c r="F1685">
        <f t="shared" si="16"/>
        <v>0</v>
      </c>
    </row>
    <row r="1686" spans="1:6" x14ac:dyDescent="0.25">
      <c r="A1686" t="s">
        <v>85</v>
      </c>
      <c r="B1686" s="1">
        <v>45629</v>
      </c>
      <c r="C1686">
        <v>17.86</v>
      </c>
      <c r="D1686">
        <v>18.39</v>
      </c>
      <c r="E1686">
        <v>19.7</v>
      </c>
      <c r="F1686">
        <f t="shared" si="16"/>
        <v>0</v>
      </c>
    </row>
    <row r="1687" spans="1:6" x14ac:dyDescent="0.25">
      <c r="A1687" t="s">
        <v>85</v>
      </c>
      <c r="B1687" s="1">
        <v>45630</v>
      </c>
      <c r="C1687">
        <v>17.809999999999999</v>
      </c>
      <c r="D1687">
        <v>18.350000000000001</v>
      </c>
      <c r="E1687">
        <v>19.670000000000002</v>
      </c>
      <c r="F1687">
        <f t="shared" si="16"/>
        <v>0</v>
      </c>
    </row>
    <row r="1688" spans="1:6" x14ac:dyDescent="0.25">
      <c r="A1688" t="s">
        <v>85</v>
      </c>
      <c r="B1688" s="1">
        <v>45631</v>
      </c>
      <c r="C1688">
        <v>17.77</v>
      </c>
      <c r="D1688">
        <v>18.329999999999998</v>
      </c>
      <c r="E1688">
        <v>19.649999999999999</v>
      </c>
      <c r="F1688">
        <f t="shared" si="16"/>
        <v>0</v>
      </c>
    </row>
    <row r="1689" spans="1:6" x14ac:dyDescent="0.25">
      <c r="A1689" t="s">
        <v>85</v>
      </c>
      <c r="B1689" s="1">
        <v>45632</v>
      </c>
      <c r="C1689">
        <v>17.75</v>
      </c>
      <c r="D1689">
        <v>18.3</v>
      </c>
      <c r="E1689">
        <v>19.61</v>
      </c>
      <c r="F1689">
        <f t="shared" si="16"/>
        <v>0</v>
      </c>
    </row>
    <row r="1690" spans="1:6" x14ac:dyDescent="0.25">
      <c r="A1690" t="s">
        <v>109</v>
      </c>
      <c r="B1690" s="1">
        <v>45604</v>
      </c>
      <c r="C1690">
        <v>10.63</v>
      </c>
      <c r="D1690">
        <v>10.74</v>
      </c>
      <c r="E1690">
        <v>10.97</v>
      </c>
      <c r="F1690">
        <f t="shared" si="16"/>
        <v>0</v>
      </c>
    </row>
    <row r="1691" spans="1:6" x14ac:dyDescent="0.25">
      <c r="A1691" t="s">
        <v>109</v>
      </c>
      <c r="B1691" s="1">
        <v>45607</v>
      </c>
      <c r="C1691">
        <v>10.61</v>
      </c>
      <c r="D1691">
        <v>10.73</v>
      </c>
      <c r="E1691">
        <v>10.96</v>
      </c>
      <c r="F1691">
        <f t="shared" si="16"/>
        <v>0</v>
      </c>
    </row>
    <row r="1692" spans="1:6" x14ac:dyDescent="0.25">
      <c r="A1692" t="s">
        <v>109</v>
      </c>
      <c r="B1692" s="1">
        <v>45608</v>
      </c>
      <c r="C1692">
        <v>10.59</v>
      </c>
      <c r="D1692">
        <v>10.73</v>
      </c>
      <c r="E1692">
        <v>10.94</v>
      </c>
      <c r="F1692">
        <f t="shared" si="16"/>
        <v>0</v>
      </c>
    </row>
    <row r="1693" spans="1:6" x14ac:dyDescent="0.25">
      <c r="A1693" t="s">
        <v>109</v>
      </c>
      <c r="B1693" s="1">
        <v>45609</v>
      </c>
      <c r="C1693">
        <v>10.57</v>
      </c>
      <c r="D1693">
        <v>10.72</v>
      </c>
      <c r="E1693">
        <v>10.93</v>
      </c>
      <c r="F1693">
        <f t="shared" si="16"/>
        <v>0</v>
      </c>
    </row>
    <row r="1694" spans="1:6" x14ac:dyDescent="0.25">
      <c r="A1694" t="s">
        <v>109</v>
      </c>
      <c r="B1694" s="1">
        <v>45610</v>
      </c>
      <c r="C1694">
        <v>10.53</v>
      </c>
      <c r="D1694">
        <v>10.7</v>
      </c>
      <c r="E1694">
        <v>10.91</v>
      </c>
      <c r="F1694">
        <f t="shared" si="16"/>
        <v>0</v>
      </c>
    </row>
    <row r="1695" spans="1:6" x14ac:dyDescent="0.25">
      <c r="A1695" t="s">
        <v>109</v>
      </c>
      <c r="B1695" s="1">
        <v>45611</v>
      </c>
      <c r="C1695">
        <v>10.49</v>
      </c>
      <c r="D1695">
        <v>10.68</v>
      </c>
      <c r="E1695">
        <v>10.89</v>
      </c>
      <c r="F1695">
        <f t="shared" si="16"/>
        <v>0</v>
      </c>
    </row>
    <row r="1696" spans="1:6" x14ac:dyDescent="0.25">
      <c r="A1696" t="s">
        <v>109</v>
      </c>
      <c r="B1696" s="1">
        <v>45614</v>
      </c>
      <c r="C1696">
        <v>10.45</v>
      </c>
      <c r="D1696">
        <v>10.66</v>
      </c>
      <c r="E1696">
        <v>10.88</v>
      </c>
      <c r="F1696">
        <f t="shared" ref="F1696:F1759" si="17">IF(OR(ISBLANK(C1696), ISBLANK(D1696), ISBLANK(E1696)), "", IF(AND(C1696&gt;D1696, D1696&gt;E1696), 1, 0))</f>
        <v>0</v>
      </c>
    </row>
    <row r="1697" spans="1:6" x14ac:dyDescent="0.25">
      <c r="A1697" t="s">
        <v>109</v>
      </c>
      <c r="B1697" s="1">
        <v>45615</v>
      </c>
      <c r="C1697">
        <v>10.4</v>
      </c>
      <c r="D1697">
        <v>10.64</v>
      </c>
      <c r="E1697">
        <v>10.86</v>
      </c>
      <c r="F1697">
        <f t="shared" si="17"/>
        <v>0</v>
      </c>
    </row>
    <row r="1698" spans="1:6" x14ac:dyDescent="0.25">
      <c r="A1698" t="s">
        <v>109</v>
      </c>
      <c r="B1698" s="1">
        <v>45616</v>
      </c>
      <c r="C1698">
        <v>10.37</v>
      </c>
      <c r="D1698">
        <v>10.63</v>
      </c>
      <c r="E1698">
        <v>10.86</v>
      </c>
      <c r="F1698">
        <f t="shared" si="17"/>
        <v>0</v>
      </c>
    </row>
    <row r="1699" spans="1:6" x14ac:dyDescent="0.25">
      <c r="A1699" t="s">
        <v>109</v>
      </c>
      <c r="B1699" s="1">
        <v>45617</v>
      </c>
      <c r="C1699">
        <v>10.34</v>
      </c>
      <c r="D1699">
        <v>10.62</v>
      </c>
      <c r="E1699">
        <v>10.85</v>
      </c>
      <c r="F1699">
        <f t="shared" si="17"/>
        <v>0</v>
      </c>
    </row>
    <row r="1700" spans="1:6" x14ac:dyDescent="0.25">
      <c r="A1700" t="s">
        <v>109</v>
      </c>
      <c r="B1700" s="1">
        <v>45618</v>
      </c>
      <c r="C1700">
        <v>10.32</v>
      </c>
      <c r="D1700">
        <v>10.61</v>
      </c>
      <c r="E1700">
        <v>10.85</v>
      </c>
      <c r="F1700">
        <f t="shared" si="17"/>
        <v>0</v>
      </c>
    </row>
    <row r="1701" spans="1:6" x14ac:dyDescent="0.25">
      <c r="A1701" t="s">
        <v>109</v>
      </c>
      <c r="B1701" s="1">
        <v>45621</v>
      </c>
      <c r="C1701">
        <v>10.3</v>
      </c>
      <c r="D1701">
        <v>10.6</v>
      </c>
      <c r="E1701">
        <v>10.84</v>
      </c>
      <c r="F1701">
        <f t="shared" si="17"/>
        <v>0</v>
      </c>
    </row>
    <row r="1702" spans="1:6" x14ac:dyDescent="0.25">
      <c r="A1702" t="s">
        <v>109</v>
      </c>
      <c r="B1702" s="1">
        <v>45622</v>
      </c>
      <c r="C1702">
        <v>10.28</v>
      </c>
      <c r="D1702">
        <v>10.59</v>
      </c>
      <c r="E1702">
        <v>10.84</v>
      </c>
      <c r="F1702">
        <f t="shared" si="17"/>
        <v>0</v>
      </c>
    </row>
    <row r="1703" spans="1:6" x14ac:dyDescent="0.25">
      <c r="A1703" t="s">
        <v>109</v>
      </c>
      <c r="B1703" s="1">
        <v>45623</v>
      </c>
      <c r="C1703">
        <v>10.25</v>
      </c>
      <c r="D1703">
        <v>10.57</v>
      </c>
      <c r="E1703">
        <v>10.83</v>
      </c>
      <c r="F1703">
        <f t="shared" si="17"/>
        <v>0</v>
      </c>
    </row>
    <row r="1704" spans="1:6" x14ac:dyDescent="0.25">
      <c r="A1704" t="s">
        <v>109</v>
      </c>
      <c r="B1704" s="1">
        <v>45624</v>
      </c>
      <c r="C1704">
        <v>10.220000000000001</v>
      </c>
      <c r="D1704">
        <v>10.56</v>
      </c>
      <c r="E1704">
        <v>10.82</v>
      </c>
      <c r="F1704">
        <f t="shared" si="17"/>
        <v>0</v>
      </c>
    </row>
    <row r="1705" spans="1:6" x14ac:dyDescent="0.25">
      <c r="A1705" t="s">
        <v>109</v>
      </c>
      <c r="B1705" s="1">
        <v>45625</v>
      </c>
      <c r="C1705">
        <v>10.199999999999999</v>
      </c>
      <c r="D1705">
        <v>10.54</v>
      </c>
      <c r="E1705">
        <v>10.82</v>
      </c>
      <c r="F1705">
        <f t="shared" si="17"/>
        <v>0</v>
      </c>
    </row>
    <row r="1706" spans="1:6" x14ac:dyDescent="0.25">
      <c r="A1706" t="s">
        <v>109</v>
      </c>
      <c r="B1706" s="1">
        <v>45628</v>
      </c>
      <c r="C1706">
        <v>10.199999999999999</v>
      </c>
      <c r="D1706">
        <v>10.53</v>
      </c>
      <c r="E1706">
        <v>10.81</v>
      </c>
      <c r="F1706">
        <f t="shared" si="17"/>
        <v>0</v>
      </c>
    </row>
    <row r="1707" spans="1:6" x14ac:dyDescent="0.25">
      <c r="A1707" t="s">
        <v>109</v>
      </c>
      <c r="B1707" s="1">
        <v>45629</v>
      </c>
      <c r="C1707">
        <v>10.19</v>
      </c>
      <c r="D1707">
        <v>10.52</v>
      </c>
      <c r="E1707">
        <v>10.81</v>
      </c>
      <c r="F1707">
        <f t="shared" si="17"/>
        <v>0</v>
      </c>
    </row>
    <row r="1708" spans="1:6" x14ac:dyDescent="0.25">
      <c r="A1708" t="s">
        <v>109</v>
      </c>
      <c r="B1708" s="1">
        <v>45630</v>
      </c>
      <c r="C1708">
        <v>10.16</v>
      </c>
      <c r="D1708">
        <v>10.5</v>
      </c>
      <c r="E1708">
        <v>10.8</v>
      </c>
      <c r="F1708">
        <f t="shared" si="17"/>
        <v>0</v>
      </c>
    </row>
    <row r="1709" spans="1:6" x14ac:dyDescent="0.25">
      <c r="A1709" t="s">
        <v>109</v>
      </c>
      <c r="B1709" s="1">
        <v>45631</v>
      </c>
      <c r="C1709">
        <v>10.15</v>
      </c>
      <c r="D1709">
        <v>10.49</v>
      </c>
      <c r="E1709">
        <v>10.79</v>
      </c>
      <c r="F1709">
        <f t="shared" si="17"/>
        <v>0</v>
      </c>
    </row>
    <row r="1710" spans="1:6" x14ac:dyDescent="0.25">
      <c r="A1710" t="s">
        <v>109</v>
      </c>
      <c r="B1710" s="1">
        <v>45632</v>
      </c>
      <c r="C1710">
        <v>10.14</v>
      </c>
      <c r="D1710">
        <v>10.47</v>
      </c>
      <c r="E1710">
        <v>10.78</v>
      </c>
      <c r="F1710">
        <f t="shared" si="17"/>
        <v>0</v>
      </c>
    </row>
    <row r="1711" spans="1:6" x14ac:dyDescent="0.25">
      <c r="A1711" t="s">
        <v>32</v>
      </c>
      <c r="B1711" s="1">
        <v>45604</v>
      </c>
      <c r="C1711">
        <v>1.9</v>
      </c>
      <c r="D1711">
        <v>1.91</v>
      </c>
      <c r="E1711">
        <v>2.36</v>
      </c>
      <c r="F1711">
        <f t="shared" si="17"/>
        <v>0</v>
      </c>
    </row>
    <row r="1712" spans="1:6" x14ac:dyDescent="0.25">
      <c r="A1712" t="s">
        <v>32</v>
      </c>
      <c r="B1712" s="1">
        <v>45607</v>
      </c>
      <c r="C1712">
        <v>1.9</v>
      </c>
      <c r="D1712">
        <v>1.91</v>
      </c>
      <c r="E1712">
        <v>2.36</v>
      </c>
      <c r="F1712">
        <f t="shared" si="17"/>
        <v>0</v>
      </c>
    </row>
    <row r="1713" spans="1:6" x14ac:dyDescent="0.25">
      <c r="A1713" t="s">
        <v>32</v>
      </c>
      <c r="B1713" s="1">
        <v>45608</v>
      </c>
      <c r="C1713">
        <v>1.9</v>
      </c>
      <c r="D1713">
        <v>1.91</v>
      </c>
      <c r="E1713">
        <v>2.35</v>
      </c>
      <c r="F1713">
        <f t="shared" si="17"/>
        <v>0</v>
      </c>
    </row>
    <row r="1714" spans="1:6" x14ac:dyDescent="0.25">
      <c r="A1714" t="s">
        <v>32</v>
      </c>
      <c r="B1714" s="1">
        <v>45609</v>
      </c>
      <c r="C1714">
        <v>1.9</v>
      </c>
      <c r="D1714">
        <v>1.91</v>
      </c>
      <c r="E1714">
        <v>2.34</v>
      </c>
      <c r="F1714">
        <f t="shared" si="17"/>
        <v>0</v>
      </c>
    </row>
    <row r="1715" spans="1:6" x14ac:dyDescent="0.25">
      <c r="A1715" t="s">
        <v>32</v>
      </c>
      <c r="B1715" s="1">
        <v>45610</v>
      </c>
      <c r="C1715">
        <v>1.9</v>
      </c>
      <c r="D1715">
        <v>1.91</v>
      </c>
      <c r="E1715">
        <v>2.33</v>
      </c>
      <c r="F1715">
        <f t="shared" si="17"/>
        <v>0</v>
      </c>
    </row>
    <row r="1716" spans="1:6" x14ac:dyDescent="0.25">
      <c r="A1716" t="s">
        <v>32</v>
      </c>
      <c r="B1716" s="1">
        <v>45611</v>
      </c>
      <c r="C1716">
        <v>1.9</v>
      </c>
      <c r="D1716">
        <v>1.91</v>
      </c>
      <c r="E1716">
        <v>2.33</v>
      </c>
      <c r="F1716">
        <f t="shared" si="17"/>
        <v>0</v>
      </c>
    </row>
    <row r="1717" spans="1:6" x14ac:dyDescent="0.25">
      <c r="A1717" t="s">
        <v>32</v>
      </c>
      <c r="B1717" s="1">
        <v>45614</v>
      </c>
      <c r="C1717">
        <v>1.9</v>
      </c>
      <c r="D1717">
        <v>1.91</v>
      </c>
      <c r="E1717">
        <v>2.3199999999999998</v>
      </c>
      <c r="F1717">
        <f t="shared" si="17"/>
        <v>0</v>
      </c>
    </row>
    <row r="1718" spans="1:6" x14ac:dyDescent="0.25">
      <c r="A1718" t="s">
        <v>32</v>
      </c>
      <c r="B1718" s="1">
        <v>45615</v>
      </c>
      <c r="C1718">
        <v>1.9</v>
      </c>
      <c r="D1718">
        <v>1.91</v>
      </c>
      <c r="E1718">
        <v>2.31</v>
      </c>
      <c r="F1718">
        <f t="shared" si="17"/>
        <v>0</v>
      </c>
    </row>
    <row r="1719" spans="1:6" x14ac:dyDescent="0.25">
      <c r="A1719" t="s">
        <v>32</v>
      </c>
      <c r="B1719" s="1">
        <v>45616</v>
      </c>
      <c r="C1719">
        <v>1.89</v>
      </c>
      <c r="D1719">
        <v>1.91</v>
      </c>
      <c r="E1719">
        <v>2.31</v>
      </c>
      <c r="F1719">
        <f t="shared" si="17"/>
        <v>0</v>
      </c>
    </row>
    <row r="1720" spans="1:6" x14ac:dyDescent="0.25">
      <c r="A1720" t="s">
        <v>32</v>
      </c>
      <c r="B1720" s="1">
        <v>45617</v>
      </c>
      <c r="C1720">
        <v>1.89</v>
      </c>
      <c r="D1720">
        <v>1.92</v>
      </c>
      <c r="E1720">
        <v>2.2999999999999998</v>
      </c>
      <c r="F1720">
        <f t="shared" si="17"/>
        <v>0</v>
      </c>
    </row>
    <row r="1721" spans="1:6" x14ac:dyDescent="0.25">
      <c r="A1721" t="s">
        <v>32</v>
      </c>
      <c r="B1721" s="1">
        <v>45618</v>
      </c>
      <c r="C1721">
        <v>1.89</v>
      </c>
      <c r="D1721">
        <v>1.92</v>
      </c>
      <c r="E1721">
        <v>2.2999999999999998</v>
      </c>
      <c r="F1721">
        <f t="shared" si="17"/>
        <v>0</v>
      </c>
    </row>
    <row r="1722" spans="1:6" x14ac:dyDescent="0.25">
      <c r="A1722" t="s">
        <v>32</v>
      </c>
      <c r="B1722" s="1">
        <v>45621</v>
      </c>
      <c r="C1722">
        <v>1.89</v>
      </c>
      <c r="D1722">
        <v>1.92</v>
      </c>
      <c r="E1722">
        <v>2.29</v>
      </c>
      <c r="F1722">
        <f t="shared" si="17"/>
        <v>0</v>
      </c>
    </row>
    <row r="1723" spans="1:6" x14ac:dyDescent="0.25">
      <c r="A1723" t="s">
        <v>32</v>
      </c>
      <c r="B1723" s="1">
        <v>45622</v>
      </c>
      <c r="C1723">
        <v>1.89</v>
      </c>
      <c r="D1723">
        <v>1.92</v>
      </c>
      <c r="E1723">
        <v>2.29</v>
      </c>
      <c r="F1723">
        <f t="shared" si="17"/>
        <v>0</v>
      </c>
    </row>
    <row r="1724" spans="1:6" x14ac:dyDescent="0.25">
      <c r="A1724" t="s">
        <v>32</v>
      </c>
      <c r="B1724" s="1">
        <v>45623</v>
      </c>
      <c r="C1724">
        <v>1.88</v>
      </c>
      <c r="D1724">
        <v>1.92</v>
      </c>
      <c r="E1724">
        <v>2.2799999999999998</v>
      </c>
      <c r="F1724">
        <f t="shared" si="17"/>
        <v>0</v>
      </c>
    </row>
    <row r="1725" spans="1:6" x14ac:dyDescent="0.25">
      <c r="A1725" t="s">
        <v>32</v>
      </c>
      <c r="B1725" s="1">
        <v>45624</v>
      </c>
      <c r="C1725">
        <v>1.88</v>
      </c>
      <c r="D1725">
        <v>1.92</v>
      </c>
      <c r="E1725">
        <v>2.27</v>
      </c>
      <c r="F1725">
        <f t="shared" si="17"/>
        <v>0</v>
      </c>
    </row>
    <row r="1726" spans="1:6" x14ac:dyDescent="0.25">
      <c r="A1726" t="s">
        <v>32</v>
      </c>
      <c r="B1726" s="1">
        <v>45625</v>
      </c>
      <c r="C1726">
        <v>1.88</v>
      </c>
      <c r="D1726">
        <v>1.92</v>
      </c>
      <c r="E1726">
        <v>2.27</v>
      </c>
      <c r="F1726">
        <f t="shared" si="17"/>
        <v>0</v>
      </c>
    </row>
    <row r="1727" spans="1:6" x14ac:dyDescent="0.25">
      <c r="A1727" t="s">
        <v>32</v>
      </c>
      <c r="B1727" s="1">
        <v>45628</v>
      </c>
      <c r="C1727">
        <v>1.88</v>
      </c>
      <c r="D1727">
        <v>1.92</v>
      </c>
      <c r="E1727">
        <v>2.2599999999999998</v>
      </c>
      <c r="F1727">
        <f t="shared" si="17"/>
        <v>0</v>
      </c>
    </row>
    <row r="1728" spans="1:6" x14ac:dyDescent="0.25">
      <c r="A1728" t="s">
        <v>32</v>
      </c>
      <c r="B1728" s="1">
        <v>45629</v>
      </c>
      <c r="C1728">
        <v>1.88</v>
      </c>
      <c r="D1728">
        <v>1.92</v>
      </c>
      <c r="E1728">
        <v>2.2599999999999998</v>
      </c>
      <c r="F1728">
        <f t="shared" si="17"/>
        <v>0</v>
      </c>
    </row>
    <row r="1729" spans="1:6" x14ac:dyDescent="0.25">
      <c r="A1729" t="s">
        <v>32</v>
      </c>
      <c r="B1729" s="1">
        <v>45630</v>
      </c>
      <c r="C1729">
        <v>1.87</v>
      </c>
      <c r="D1729">
        <v>1.92</v>
      </c>
      <c r="E1729">
        <v>2.25</v>
      </c>
      <c r="F1729">
        <f t="shared" si="17"/>
        <v>0</v>
      </c>
    </row>
    <row r="1730" spans="1:6" x14ac:dyDescent="0.25">
      <c r="A1730" t="s">
        <v>32</v>
      </c>
      <c r="B1730" s="1">
        <v>45631</v>
      </c>
      <c r="C1730">
        <v>1.87</v>
      </c>
      <c r="D1730">
        <v>1.91</v>
      </c>
      <c r="E1730">
        <v>2.25</v>
      </c>
      <c r="F1730">
        <f t="shared" si="17"/>
        <v>0</v>
      </c>
    </row>
    <row r="1731" spans="1:6" x14ac:dyDescent="0.25">
      <c r="A1731" t="s">
        <v>32</v>
      </c>
      <c r="B1731" s="1">
        <v>45632</v>
      </c>
      <c r="C1731">
        <v>1.86</v>
      </c>
      <c r="D1731">
        <v>1.91</v>
      </c>
      <c r="E1731">
        <v>2.2400000000000002</v>
      </c>
      <c r="F1731">
        <f t="shared" si="17"/>
        <v>0</v>
      </c>
    </row>
    <row r="1732" spans="1:6" x14ac:dyDescent="0.25">
      <c r="A1732" t="s">
        <v>75</v>
      </c>
      <c r="B1732" s="1">
        <v>45604</v>
      </c>
      <c r="C1732">
        <v>32.270000000000003</v>
      </c>
      <c r="D1732">
        <v>31.8</v>
      </c>
      <c r="E1732">
        <v>28.13</v>
      </c>
      <c r="F1732">
        <f t="shared" si="17"/>
        <v>1</v>
      </c>
    </row>
    <row r="1733" spans="1:6" x14ac:dyDescent="0.25">
      <c r="A1733" t="s">
        <v>75</v>
      </c>
      <c r="B1733" s="1">
        <v>45607</v>
      </c>
      <c r="C1733">
        <v>32.24</v>
      </c>
      <c r="D1733">
        <v>31.81</v>
      </c>
      <c r="E1733">
        <v>28.23</v>
      </c>
      <c r="F1733">
        <f t="shared" si="17"/>
        <v>1</v>
      </c>
    </row>
    <row r="1734" spans="1:6" x14ac:dyDescent="0.25">
      <c r="A1734" t="s">
        <v>75</v>
      </c>
      <c r="B1734" s="1">
        <v>45608</v>
      </c>
      <c r="C1734">
        <v>32.21</v>
      </c>
      <c r="D1734">
        <v>31.81</v>
      </c>
      <c r="E1734">
        <v>28.32</v>
      </c>
      <c r="F1734">
        <f t="shared" si="17"/>
        <v>1</v>
      </c>
    </row>
    <row r="1735" spans="1:6" x14ac:dyDescent="0.25">
      <c r="A1735" t="s">
        <v>75</v>
      </c>
      <c r="B1735" s="1">
        <v>45609</v>
      </c>
      <c r="C1735">
        <v>32.21</v>
      </c>
      <c r="D1735">
        <v>31.83</v>
      </c>
      <c r="E1735">
        <v>28.41</v>
      </c>
      <c r="F1735">
        <f t="shared" si="17"/>
        <v>1</v>
      </c>
    </row>
    <row r="1736" spans="1:6" x14ac:dyDescent="0.25">
      <c r="A1736" t="s">
        <v>75</v>
      </c>
      <c r="B1736" s="1">
        <v>45610</v>
      </c>
      <c r="C1736">
        <v>32.18</v>
      </c>
      <c r="D1736">
        <v>31.84</v>
      </c>
      <c r="E1736">
        <v>28.49</v>
      </c>
      <c r="F1736">
        <f t="shared" si="17"/>
        <v>1</v>
      </c>
    </row>
    <row r="1737" spans="1:6" x14ac:dyDescent="0.25">
      <c r="A1737" t="s">
        <v>75</v>
      </c>
      <c r="B1737" s="1">
        <v>45611</v>
      </c>
      <c r="C1737">
        <v>32.130000000000003</v>
      </c>
      <c r="D1737">
        <v>31.85</v>
      </c>
      <c r="E1737">
        <v>28.58</v>
      </c>
      <c r="F1737">
        <f t="shared" si="17"/>
        <v>1</v>
      </c>
    </row>
    <row r="1738" spans="1:6" x14ac:dyDescent="0.25">
      <c r="A1738" t="s">
        <v>75</v>
      </c>
      <c r="B1738" s="1">
        <v>45614</v>
      </c>
      <c r="C1738">
        <v>32.1</v>
      </c>
      <c r="D1738">
        <v>31.86</v>
      </c>
      <c r="E1738">
        <v>28.66</v>
      </c>
      <c r="F1738">
        <f t="shared" si="17"/>
        <v>1</v>
      </c>
    </row>
    <row r="1739" spans="1:6" x14ac:dyDescent="0.25">
      <c r="A1739" t="s">
        <v>75</v>
      </c>
      <c r="B1739" s="1">
        <v>45615</v>
      </c>
      <c r="C1739">
        <v>32.08</v>
      </c>
      <c r="D1739">
        <v>31.87</v>
      </c>
      <c r="E1739">
        <v>28.75</v>
      </c>
      <c r="F1739">
        <f t="shared" si="17"/>
        <v>1</v>
      </c>
    </row>
    <row r="1740" spans="1:6" x14ac:dyDescent="0.25">
      <c r="A1740" t="s">
        <v>75</v>
      </c>
      <c r="B1740" s="1">
        <v>45616</v>
      </c>
      <c r="C1740">
        <v>32.06</v>
      </c>
      <c r="D1740">
        <v>31.89</v>
      </c>
      <c r="E1740">
        <v>28.83</v>
      </c>
      <c r="F1740">
        <f t="shared" si="17"/>
        <v>1</v>
      </c>
    </row>
    <row r="1741" spans="1:6" x14ac:dyDescent="0.25">
      <c r="A1741" t="s">
        <v>75</v>
      </c>
      <c r="B1741" s="1">
        <v>45617</v>
      </c>
      <c r="C1741">
        <v>32.06</v>
      </c>
      <c r="D1741">
        <v>31.91</v>
      </c>
      <c r="E1741">
        <v>28.9</v>
      </c>
      <c r="F1741">
        <f t="shared" si="17"/>
        <v>1</v>
      </c>
    </row>
    <row r="1742" spans="1:6" x14ac:dyDescent="0.25">
      <c r="A1742" t="s">
        <v>75</v>
      </c>
      <c r="B1742" s="1">
        <v>45618</v>
      </c>
      <c r="C1742">
        <v>32.04</v>
      </c>
      <c r="D1742">
        <v>31.93</v>
      </c>
      <c r="E1742">
        <v>28.98</v>
      </c>
      <c r="F1742">
        <f t="shared" si="17"/>
        <v>1</v>
      </c>
    </row>
    <row r="1743" spans="1:6" x14ac:dyDescent="0.25">
      <c r="A1743" t="s">
        <v>75</v>
      </c>
      <c r="B1743" s="1">
        <v>45621</v>
      </c>
      <c r="C1743">
        <v>32.03</v>
      </c>
      <c r="D1743">
        <v>31.97</v>
      </c>
      <c r="E1743">
        <v>29.06</v>
      </c>
      <c r="F1743">
        <f t="shared" si="17"/>
        <v>1</v>
      </c>
    </row>
    <row r="1744" spans="1:6" x14ac:dyDescent="0.25">
      <c r="A1744" t="s">
        <v>75</v>
      </c>
      <c r="B1744" s="1">
        <v>45622</v>
      </c>
      <c r="C1744">
        <v>32.01</v>
      </c>
      <c r="D1744">
        <v>31.99</v>
      </c>
      <c r="E1744">
        <v>29.13</v>
      </c>
      <c r="F1744">
        <f t="shared" si="17"/>
        <v>1</v>
      </c>
    </row>
    <row r="1745" spans="1:6" x14ac:dyDescent="0.25">
      <c r="A1745" t="s">
        <v>75</v>
      </c>
      <c r="B1745" s="1">
        <v>45623</v>
      </c>
      <c r="C1745">
        <v>31.99</v>
      </c>
      <c r="D1745">
        <v>32.03</v>
      </c>
      <c r="E1745">
        <v>29.21</v>
      </c>
      <c r="F1745">
        <f t="shared" si="17"/>
        <v>0</v>
      </c>
    </row>
    <row r="1746" spans="1:6" x14ac:dyDescent="0.25">
      <c r="A1746" t="s">
        <v>75</v>
      </c>
      <c r="B1746" s="1">
        <v>45624</v>
      </c>
      <c r="C1746">
        <v>31.94</v>
      </c>
      <c r="D1746">
        <v>32.049999999999997</v>
      </c>
      <c r="E1746">
        <v>29.28</v>
      </c>
      <c r="F1746">
        <f t="shared" si="17"/>
        <v>0</v>
      </c>
    </row>
    <row r="1747" spans="1:6" x14ac:dyDescent="0.25">
      <c r="A1747" t="s">
        <v>75</v>
      </c>
      <c r="B1747" s="1">
        <v>45625</v>
      </c>
      <c r="C1747">
        <v>31.92</v>
      </c>
      <c r="D1747">
        <v>32.07</v>
      </c>
      <c r="E1747">
        <v>29.36</v>
      </c>
      <c r="F1747">
        <f t="shared" si="17"/>
        <v>0</v>
      </c>
    </row>
    <row r="1748" spans="1:6" x14ac:dyDescent="0.25">
      <c r="A1748" t="s">
        <v>75</v>
      </c>
      <c r="B1748" s="1">
        <v>45628</v>
      </c>
      <c r="C1748">
        <v>31.96</v>
      </c>
      <c r="D1748">
        <v>32.11</v>
      </c>
      <c r="E1748">
        <v>29.44</v>
      </c>
      <c r="F1748">
        <f t="shared" si="17"/>
        <v>0</v>
      </c>
    </row>
    <row r="1749" spans="1:6" x14ac:dyDescent="0.25">
      <c r="A1749" t="s">
        <v>75</v>
      </c>
      <c r="B1749" s="1">
        <v>45629</v>
      </c>
      <c r="C1749">
        <v>32.04</v>
      </c>
      <c r="D1749">
        <v>32.15</v>
      </c>
      <c r="E1749">
        <v>29.54</v>
      </c>
      <c r="F1749">
        <f t="shared" si="17"/>
        <v>0</v>
      </c>
    </row>
    <row r="1750" spans="1:6" x14ac:dyDescent="0.25">
      <c r="A1750" t="s">
        <v>75</v>
      </c>
      <c r="B1750" s="1">
        <v>45630</v>
      </c>
      <c r="C1750">
        <v>32.08</v>
      </c>
      <c r="D1750">
        <v>32.19</v>
      </c>
      <c r="E1750">
        <v>29.62</v>
      </c>
      <c r="F1750">
        <f t="shared" si="17"/>
        <v>0</v>
      </c>
    </row>
    <row r="1751" spans="1:6" x14ac:dyDescent="0.25">
      <c r="A1751" t="s">
        <v>75</v>
      </c>
      <c r="B1751" s="1">
        <v>45631</v>
      </c>
      <c r="C1751">
        <v>32.14</v>
      </c>
      <c r="D1751">
        <v>32.22</v>
      </c>
      <c r="E1751">
        <v>29.71</v>
      </c>
      <c r="F1751">
        <f t="shared" si="17"/>
        <v>0</v>
      </c>
    </row>
    <row r="1752" spans="1:6" x14ac:dyDescent="0.25">
      <c r="A1752" t="s">
        <v>75</v>
      </c>
      <c r="B1752" s="1">
        <v>45632</v>
      </c>
      <c r="C1752">
        <v>32.24</v>
      </c>
      <c r="D1752">
        <v>32.26</v>
      </c>
      <c r="E1752">
        <v>29.81</v>
      </c>
      <c r="F1752">
        <f t="shared" si="17"/>
        <v>0</v>
      </c>
    </row>
    <row r="1753" spans="1:6" x14ac:dyDescent="0.25">
      <c r="A1753" t="s">
        <v>106</v>
      </c>
      <c r="B1753" s="1">
        <v>45604</v>
      </c>
      <c r="C1753">
        <v>25.08</v>
      </c>
      <c r="D1753">
        <v>24.93</v>
      </c>
      <c r="E1753">
        <v>23.71</v>
      </c>
      <c r="F1753">
        <f t="shared" si="17"/>
        <v>1</v>
      </c>
    </row>
    <row r="1754" spans="1:6" x14ac:dyDescent="0.25">
      <c r="A1754" t="s">
        <v>106</v>
      </c>
      <c r="B1754" s="1">
        <v>45607</v>
      </c>
      <c r="C1754">
        <v>25</v>
      </c>
      <c r="D1754">
        <v>24.92</v>
      </c>
      <c r="E1754">
        <v>23.72</v>
      </c>
      <c r="F1754">
        <f t="shared" si="17"/>
        <v>1</v>
      </c>
    </row>
    <row r="1755" spans="1:6" x14ac:dyDescent="0.25">
      <c r="A1755" t="s">
        <v>106</v>
      </c>
      <c r="B1755" s="1">
        <v>45608</v>
      </c>
      <c r="C1755">
        <v>24.92</v>
      </c>
      <c r="D1755">
        <v>24.91</v>
      </c>
      <c r="E1755">
        <v>23.73</v>
      </c>
      <c r="F1755">
        <f t="shared" si="17"/>
        <v>1</v>
      </c>
    </row>
    <row r="1756" spans="1:6" x14ac:dyDescent="0.25">
      <c r="A1756" t="s">
        <v>106</v>
      </c>
      <c r="B1756" s="1">
        <v>45609</v>
      </c>
      <c r="C1756">
        <v>24.86</v>
      </c>
      <c r="D1756">
        <v>24.9</v>
      </c>
      <c r="E1756">
        <v>23.73</v>
      </c>
      <c r="F1756">
        <f t="shared" si="17"/>
        <v>0</v>
      </c>
    </row>
    <row r="1757" spans="1:6" x14ac:dyDescent="0.25">
      <c r="A1757" t="s">
        <v>106</v>
      </c>
      <c r="B1757" s="1">
        <v>45610</v>
      </c>
      <c r="C1757">
        <v>24.75</v>
      </c>
      <c r="D1757">
        <v>24.9</v>
      </c>
      <c r="E1757">
        <v>23.74</v>
      </c>
      <c r="F1757">
        <f t="shared" si="17"/>
        <v>0</v>
      </c>
    </row>
    <row r="1758" spans="1:6" x14ac:dyDescent="0.25">
      <c r="A1758" t="s">
        <v>106</v>
      </c>
      <c r="B1758" s="1">
        <v>45611</v>
      </c>
      <c r="C1758">
        <v>24.64</v>
      </c>
      <c r="D1758">
        <v>24.89</v>
      </c>
      <c r="E1758">
        <v>23.74</v>
      </c>
      <c r="F1758">
        <f t="shared" si="17"/>
        <v>0</v>
      </c>
    </row>
    <row r="1759" spans="1:6" x14ac:dyDescent="0.25">
      <c r="A1759" t="s">
        <v>106</v>
      </c>
      <c r="B1759" s="1">
        <v>45614</v>
      </c>
      <c r="C1759">
        <v>24.53</v>
      </c>
      <c r="D1759">
        <v>24.88</v>
      </c>
      <c r="E1759">
        <v>23.73</v>
      </c>
      <c r="F1759">
        <f t="shared" si="17"/>
        <v>0</v>
      </c>
    </row>
    <row r="1760" spans="1:6" x14ac:dyDescent="0.25">
      <c r="A1760" t="s">
        <v>106</v>
      </c>
      <c r="B1760" s="1">
        <v>45615</v>
      </c>
      <c r="C1760">
        <v>24.43</v>
      </c>
      <c r="D1760">
        <v>24.87</v>
      </c>
      <c r="E1760">
        <v>23.73</v>
      </c>
      <c r="F1760">
        <f t="shared" ref="F1760:F1823" si="18">IF(OR(ISBLANK(C1760), ISBLANK(D1760), ISBLANK(E1760)), "", IF(AND(C1760&gt;D1760, D1760&gt;E1760), 1, 0))</f>
        <v>0</v>
      </c>
    </row>
    <row r="1761" spans="1:6" x14ac:dyDescent="0.25">
      <c r="A1761" t="s">
        <v>106</v>
      </c>
      <c r="B1761" s="1">
        <v>45616</v>
      </c>
      <c r="C1761">
        <v>24.34</v>
      </c>
      <c r="D1761">
        <v>24.86</v>
      </c>
      <c r="E1761">
        <v>23.74</v>
      </c>
      <c r="F1761">
        <f t="shared" si="18"/>
        <v>0</v>
      </c>
    </row>
    <row r="1762" spans="1:6" x14ac:dyDescent="0.25">
      <c r="A1762" t="s">
        <v>106</v>
      </c>
      <c r="B1762" s="1">
        <v>45617</v>
      </c>
      <c r="C1762">
        <v>24.31</v>
      </c>
      <c r="D1762">
        <v>24.86</v>
      </c>
      <c r="E1762">
        <v>23.75</v>
      </c>
      <c r="F1762">
        <f t="shared" si="18"/>
        <v>0</v>
      </c>
    </row>
    <row r="1763" spans="1:6" x14ac:dyDescent="0.25">
      <c r="A1763" t="s">
        <v>106</v>
      </c>
      <c r="B1763" s="1">
        <v>45618</v>
      </c>
      <c r="C1763">
        <v>24.27</v>
      </c>
      <c r="D1763">
        <v>24.86</v>
      </c>
      <c r="E1763">
        <v>23.76</v>
      </c>
      <c r="F1763">
        <f t="shared" si="18"/>
        <v>0</v>
      </c>
    </row>
    <row r="1764" spans="1:6" x14ac:dyDescent="0.25">
      <c r="A1764" t="s">
        <v>106</v>
      </c>
      <c r="B1764" s="1">
        <v>45621</v>
      </c>
      <c r="C1764">
        <v>24.23</v>
      </c>
      <c r="D1764">
        <v>24.86</v>
      </c>
      <c r="E1764">
        <v>23.77</v>
      </c>
      <c r="F1764">
        <f t="shared" si="18"/>
        <v>0</v>
      </c>
    </row>
    <row r="1765" spans="1:6" x14ac:dyDescent="0.25">
      <c r="A1765" t="s">
        <v>106</v>
      </c>
      <c r="B1765" s="1">
        <v>45622</v>
      </c>
      <c r="C1765">
        <v>24.19</v>
      </c>
      <c r="D1765">
        <v>24.86</v>
      </c>
      <c r="E1765">
        <v>23.79</v>
      </c>
      <c r="F1765">
        <f t="shared" si="18"/>
        <v>0</v>
      </c>
    </row>
    <row r="1766" spans="1:6" x14ac:dyDescent="0.25">
      <c r="A1766" t="s">
        <v>106</v>
      </c>
      <c r="B1766" s="1">
        <v>45623</v>
      </c>
      <c r="C1766">
        <v>24.14</v>
      </c>
      <c r="D1766">
        <v>24.85</v>
      </c>
      <c r="E1766">
        <v>23.8</v>
      </c>
      <c r="F1766">
        <f t="shared" si="18"/>
        <v>0</v>
      </c>
    </row>
    <row r="1767" spans="1:6" x14ac:dyDescent="0.25">
      <c r="A1767" t="s">
        <v>106</v>
      </c>
      <c r="B1767" s="1">
        <v>45624</v>
      </c>
      <c r="C1767">
        <v>24.09</v>
      </c>
      <c r="D1767">
        <v>24.85</v>
      </c>
      <c r="E1767">
        <v>23.81</v>
      </c>
      <c r="F1767">
        <f t="shared" si="18"/>
        <v>0</v>
      </c>
    </row>
    <row r="1768" spans="1:6" x14ac:dyDescent="0.25">
      <c r="A1768" t="s">
        <v>106</v>
      </c>
      <c r="B1768" s="1">
        <v>45625</v>
      </c>
      <c r="C1768">
        <v>24.07</v>
      </c>
      <c r="D1768">
        <v>24.83</v>
      </c>
      <c r="E1768">
        <v>23.83</v>
      </c>
      <c r="F1768">
        <f t="shared" si="18"/>
        <v>0</v>
      </c>
    </row>
    <row r="1769" spans="1:6" x14ac:dyDescent="0.25">
      <c r="A1769" t="s">
        <v>106</v>
      </c>
      <c r="B1769" s="1">
        <v>45628</v>
      </c>
      <c r="C1769">
        <v>24.05</v>
      </c>
      <c r="D1769">
        <v>24.82</v>
      </c>
      <c r="E1769">
        <v>23.85</v>
      </c>
      <c r="F1769">
        <f t="shared" si="18"/>
        <v>0</v>
      </c>
    </row>
    <row r="1770" spans="1:6" x14ac:dyDescent="0.25">
      <c r="A1770" t="s">
        <v>106</v>
      </c>
      <c r="B1770" s="1">
        <v>45629</v>
      </c>
      <c r="C1770">
        <v>24.03</v>
      </c>
      <c r="D1770">
        <v>24.8</v>
      </c>
      <c r="E1770">
        <v>23.86</v>
      </c>
      <c r="F1770">
        <f t="shared" si="18"/>
        <v>0</v>
      </c>
    </row>
    <row r="1771" spans="1:6" x14ac:dyDescent="0.25">
      <c r="A1771" t="s">
        <v>106</v>
      </c>
      <c r="B1771" s="1">
        <v>45630</v>
      </c>
      <c r="C1771">
        <v>23.98</v>
      </c>
      <c r="D1771">
        <v>24.76</v>
      </c>
      <c r="E1771">
        <v>23.87</v>
      </c>
      <c r="F1771">
        <f t="shared" si="18"/>
        <v>0</v>
      </c>
    </row>
    <row r="1772" spans="1:6" x14ac:dyDescent="0.25">
      <c r="A1772" t="s">
        <v>106</v>
      </c>
      <c r="B1772" s="1">
        <v>45631</v>
      </c>
      <c r="C1772">
        <v>23.97</v>
      </c>
      <c r="D1772">
        <v>24.74</v>
      </c>
      <c r="E1772">
        <v>23.88</v>
      </c>
      <c r="F1772">
        <f t="shared" si="18"/>
        <v>0</v>
      </c>
    </row>
    <row r="1773" spans="1:6" x14ac:dyDescent="0.25">
      <c r="A1773" t="s">
        <v>106</v>
      </c>
      <c r="B1773" s="1">
        <v>45632</v>
      </c>
      <c r="C1773">
        <v>23.95</v>
      </c>
      <c r="D1773">
        <v>24.71</v>
      </c>
      <c r="E1773">
        <v>23.9</v>
      </c>
      <c r="F1773">
        <f t="shared" si="18"/>
        <v>0</v>
      </c>
    </row>
    <row r="1774" spans="1:6" x14ac:dyDescent="0.25">
      <c r="A1774" t="s">
        <v>77</v>
      </c>
      <c r="B1774" s="1">
        <v>45604</v>
      </c>
      <c r="C1774">
        <v>28.85</v>
      </c>
      <c r="D1774">
        <v>29.02</v>
      </c>
      <c r="E1774">
        <v>27.26</v>
      </c>
      <c r="F1774">
        <f t="shared" si="18"/>
        <v>0</v>
      </c>
    </row>
    <row r="1775" spans="1:6" x14ac:dyDescent="0.25">
      <c r="A1775" t="s">
        <v>77</v>
      </c>
      <c r="B1775" s="1">
        <v>45607</v>
      </c>
      <c r="C1775">
        <v>28.8</v>
      </c>
      <c r="D1775">
        <v>29.03</v>
      </c>
      <c r="E1775">
        <v>27.3</v>
      </c>
      <c r="F1775">
        <f t="shared" si="18"/>
        <v>0</v>
      </c>
    </row>
    <row r="1776" spans="1:6" x14ac:dyDescent="0.25">
      <c r="A1776" t="s">
        <v>77</v>
      </c>
      <c r="B1776" s="1">
        <v>45608</v>
      </c>
      <c r="C1776">
        <v>28.76</v>
      </c>
      <c r="D1776">
        <v>29.04</v>
      </c>
      <c r="E1776">
        <v>27.33</v>
      </c>
      <c r="F1776">
        <f t="shared" si="18"/>
        <v>0</v>
      </c>
    </row>
    <row r="1777" spans="1:6" x14ac:dyDescent="0.25">
      <c r="A1777" t="s">
        <v>77</v>
      </c>
      <c r="B1777" s="1">
        <v>45609</v>
      </c>
      <c r="C1777">
        <v>28.72</v>
      </c>
      <c r="D1777">
        <v>29.06</v>
      </c>
      <c r="E1777">
        <v>27.36</v>
      </c>
      <c r="F1777">
        <f t="shared" si="18"/>
        <v>0</v>
      </c>
    </row>
    <row r="1778" spans="1:6" x14ac:dyDescent="0.25">
      <c r="A1778" t="s">
        <v>77</v>
      </c>
      <c r="B1778" s="1">
        <v>45610</v>
      </c>
      <c r="C1778">
        <v>28.59</v>
      </c>
      <c r="D1778">
        <v>29.05</v>
      </c>
      <c r="E1778">
        <v>27.38</v>
      </c>
      <c r="F1778">
        <f t="shared" si="18"/>
        <v>0</v>
      </c>
    </row>
    <row r="1779" spans="1:6" x14ac:dyDescent="0.25">
      <c r="A1779" t="s">
        <v>77</v>
      </c>
      <c r="B1779" s="1">
        <v>45611</v>
      </c>
      <c r="C1779">
        <v>28.43</v>
      </c>
      <c r="D1779">
        <v>29.04</v>
      </c>
      <c r="E1779">
        <v>27.39</v>
      </c>
      <c r="F1779">
        <f t="shared" si="18"/>
        <v>0</v>
      </c>
    </row>
    <row r="1780" spans="1:6" x14ac:dyDescent="0.25">
      <c r="A1780" t="s">
        <v>77</v>
      </c>
      <c r="B1780" s="1">
        <v>45614</v>
      </c>
      <c r="C1780">
        <v>28.34</v>
      </c>
      <c r="D1780">
        <v>29.06</v>
      </c>
      <c r="E1780">
        <v>27.41</v>
      </c>
      <c r="F1780">
        <f t="shared" si="18"/>
        <v>0</v>
      </c>
    </row>
    <row r="1781" spans="1:6" x14ac:dyDescent="0.25">
      <c r="A1781" t="s">
        <v>77</v>
      </c>
      <c r="B1781" s="1">
        <v>45615</v>
      </c>
      <c r="C1781">
        <v>28.24</v>
      </c>
      <c r="D1781">
        <v>29.07</v>
      </c>
      <c r="E1781">
        <v>27.43</v>
      </c>
      <c r="F1781">
        <f t="shared" si="18"/>
        <v>0</v>
      </c>
    </row>
    <row r="1782" spans="1:6" x14ac:dyDescent="0.25">
      <c r="A1782" t="s">
        <v>77</v>
      </c>
      <c r="B1782" s="1">
        <v>45616</v>
      </c>
      <c r="C1782">
        <v>28.15</v>
      </c>
      <c r="D1782">
        <v>29.07</v>
      </c>
      <c r="E1782">
        <v>27.46</v>
      </c>
      <c r="F1782">
        <f t="shared" si="18"/>
        <v>0</v>
      </c>
    </row>
    <row r="1783" spans="1:6" x14ac:dyDescent="0.25">
      <c r="A1783" t="s">
        <v>77</v>
      </c>
      <c r="B1783" s="1">
        <v>45617</v>
      </c>
      <c r="C1783">
        <v>28.09</v>
      </c>
      <c r="D1783">
        <v>29.08</v>
      </c>
      <c r="E1783">
        <v>27.49</v>
      </c>
      <c r="F1783">
        <f t="shared" si="18"/>
        <v>0</v>
      </c>
    </row>
    <row r="1784" spans="1:6" x14ac:dyDescent="0.25">
      <c r="A1784" t="s">
        <v>77</v>
      </c>
      <c r="B1784" s="1">
        <v>45618</v>
      </c>
      <c r="C1784">
        <v>28.01</v>
      </c>
      <c r="D1784">
        <v>29.07</v>
      </c>
      <c r="E1784">
        <v>27.52</v>
      </c>
      <c r="F1784">
        <f t="shared" si="18"/>
        <v>0</v>
      </c>
    </row>
    <row r="1785" spans="1:6" x14ac:dyDescent="0.25">
      <c r="A1785" t="s">
        <v>77</v>
      </c>
      <c r="B1785" s="1">
        <v>45621</v>
      </c>
      <c r="C1785">
        <v>27.94</v>
      </c>
      <c r="D1785">
        <v>29.08</v>
      </c>
      <c r="E1785">
        <v>27.55</v>
      </c>
      <c r="F1785">
        <f t="shared" si="18"/>
        <v>0</v>
      </c>
    </row>
    <row r="1786" spans="1:6" x14ac:dyDescent="0.25">
      <c r="A1786" t="s">
        <v>77</v>
      </c>
      <c r="B1786" s="1">
        <v>45622</v>
      </c>
      <c r="C1786">
        <v>27.89</v>
      </c>
      <c r="D1786">
        <v>29.08</v>
      </c>
      <c r="E1786">
        <v>27.59</v>
      </c>
      <c r="F1786">
        <f t="shared" si="18"/>
        <v>0</v>
      </c>
    </row>
    <row r="1787" spans="1:6" x14ac:dyDescent="0.25">
      <c r="A1787" t="s">
        <v>77</v>
      </c>
      <c r="B1787" s="1">
        <v>45623</v>
      </c>
      <c r="C1787">
        <v>27.85</v>
      </c>
      <c r="D1787">
        <v>29.07</v>
      </c>
      <c r="E1787">
        <v>27.62</v>
      </c>
      <c r="F1787">
        <f t="shared" si="18"/>
        <v>0</v>
      </c>
    </row>
    <row r="1788" spans="1:6" x14ac:dyDescent="0.25">
      <c r="A1788" t="s">
        <v>77</v>
      </c>
      <c r="B1788" s="1">
        <v>45624</v>
      </c>
      <c r="C1788">
        <v>27.81</v>
      </c>
      <c r="D1788">
        <v>29.05</v>
      </c>
      <c r="E1788">
        <v>27.65</v>
      </c>
      <c r="F1788">
        <f t="shared" si="18"/>
        <v>0</v>
      </c>
    </row>
    <row r="1789" spans="1:6" x14ac:dyDescent="0.25">
      <c r="A1789" t="s">
        <v>77</v>
      </c>
      <c r="B1789" s="1">
        <v>45625</v>
      </c>
      <c r="C1789">
        <v>27.83</v>
      </c>
      <c r="D1789">
        <v>29.04</v>
      </c>
      <c r="E1789">
        <v>27.68</v>
      </c>
      <c r="F1789">
        <f t="shared" si="18"/>
        <v>0</v>
      </c>
    </row>
    <row r="1790" spans="1:6" x14ac:dyDescent="0.25">
      <c r="A1790" t="s">
        <v>77</v>
      </c>
      <c r="B1790" s="1">
        <v>45628</v>
      </c>
      <c r="C1790">
        <v>27.84</v>
      </c>
      <c r="D1790">
        <v>29.03</v>
      </c>
      <c r="E1790">
        <v>27.72</v>
      </c>
      <c r="F1790">
        <f t="shared" si="18"/>
        <v>0</v>
      </c>
    </row>
    <row r="1791" spans="1:6" x14ac:dyDescent="0.25">
      <c r="A1791" t="s">
        <v>77</v>
      </c>
      <c r="B1791" s="1">
        <v>45629</v>
      </c>
      <c r="C1791">
        <v>27.82</v>
      </c>
      <c r="D1791">
        <v>29</v>
      </c>
      <c r="E1791">
        <v>27.76</v>
      </c>
      <c r="F1791">
        <f t="shared" si="18"/>
        <v>0</v>
      </c>
    </row>
    <row r="1792" spans="1:6" x14ac:dyDescent="0.25">
      <c r="A1792" t="s">
        <v>77</v>
      </c>
      <c r="B1792" s="1">
        <v>45630</v>
      </c>
      <c r="C1792">
        <v>27.73</v>
      </c>
      <c r="D1792">
        <v>28.92</v>
      </c>
      <c r="E1792">
        <v>27.79</v>
      </c>
      <c r="F1792">
        <f t="shared" si="18"/>
        <v>0</v>
      </c>
    </row>
    <row r="1793" spans="1:6" x14ac:dyDescent="0.25">
      <c r="A1793" t="s">
        <v>77</v>
      </c>
      <c r="B1793" s="1">
        <v>45631</v>
      </c>
      <c r="C1793">
        <v>27.77</v>
      </c>
      <c r="D1793">
        <v>28.9</v>
      </c>
      <c r="E1793">
        <v>27.83</v>
      </c>
      <c r="F1793">
        <f t="shared" si="18"/>
        <v>0</v>
      </c>
    </row>
    <row r="1794" spans="1:6" x14ac:dyDescent="0.25">
      <c r="A1794" t="s">
        <v>77</v>
      </c>
      <c r="B1794" s="1">
        <v>45632</v>
      </c>
      <c r="C1794">
        <v>27.8</v>
      </c>
      <c r="D1794">
        <v>28.85</v>
      </c>
      <c r="E1794">
        <v>27.87</v>
      </c>
      <c r="F1794">
        <f t="shared" si="18"/>
        <v>0</v>
      </c>
    </row>
    <row r="1795" spans="1:6" x14ac:dyDescent="0.25">
      <c r="A1795" t="s">
        <v>192</v>
      </c>
      <c r="B1795" s="1">
        <v>45632</v>
      </c>
      <c r="C1795">
        <v>17.420000000000002</v>
      </c>
      <c r="D1795">
        <v>17.100000000000001</v>
      </c>
      <c r="E1795">
        <v>18.71</v>
      </c>
      <c r="F1795">
        <f t="shared" si="18"/>
        <v>0</v>
      </c>
    </row>
    <row r="1796" spans="1:6" x14ac:dyDescent="0.25">
      <c r="A1796" t="s">
        <v>71</v>
      </c>
      <c r="B1796" s="1">
        <v>45604</v>
      </c>
      <c r="C1796">
        <v>12.41</v>
      </c>
      <c r="D1796">
        <v>12.17</v>
      </c>
      <c r="E1796">
        <v>11.44</v>
      </c>
      <c r="F1796">
        <f t="shared" si="18"/>
        <v>1</v>
      </c>
    </row>
    <row r="1797" spans="1:6" x14ac:dyDescent="0.25">
      <c r="A1797" t="s">
        <v>71</v>
      </c>
      <c r="B1797" s="1">
        <v>45607</v>
      </c>
      <c r="C1797">
        <v>12.36</v>
      </c>
      <c r="D1797">
        <v>12.17</v>
      </c>
      <c r="E1797">
        <v>11.45</v>
      </c>
      <c r="F1797">
        <f t="shared" si="18"/>
        <v>1</v>
      </c>
    </row>
    <row r="1798" spans="1:6" x14ac:dyDescent="0.25">
      <c r="A1798" t="s">
        <v>71</v>
      </c>
      <c r="B1798" s="1">
        <v>45608</v>
      </c>
      <c r="C1798">
        <v>12.31</v>
      </c>
      <c r="D1798">
        <v>12.18</v>
      </c>
      <c r="E1798">
        <v>11.45</v>
      </c>
      <c r="F1798">
        <f t="shared" si="18"/>
        <v>1</v>
      </c>
    </row>
    <row r="1799" spans="1:6" x14ac:dyDescent="0.25">
      <c r="A1799" t="s">
        <v>71</v>
      </c>
      <c r="B1799" s="1">
        <v>45609</v>
      </c>
      <c r="C1799">
        <v>12.26</v>
      </c>
      <c r="D1799">
        <v>12.18</v>
      </c>
      <c r="E1799">
        <v>11.46</v>
      </c>
      <c r="F1799">
        <f t="shared" si="18"/>
        <v>1</v>
      </c>
    </row>
    <row r="1800" spans="1:6" x14ac:dyDescent="0.25">
      <c r="A1800" t="s">
        <v>71</v>
      </c>
      <c r="B1800" s="1">
        <v>45610</v>
      </c>
      <c r="C1800">
        <v>12.18</v>
      </c>
      <c r="D1800">
        <v>12.19</v>
      </c>
      <c r="E1800">
        <v>11.46</v>
      </c>
      <c r="F1800">
        <f t="shared" si="18"/>
        <v>0</v>
      </c>
    </row>
    <row r="1801" spans="1:6" x14ac:dyDescent="0.25">
      <c r="A1801" t="s">
        <v>71</v>
      </c>
      <c r="B1801" s="1">
        <v>45611</v>
      </c>
      <c r="C1801">
        <v>12.09</v>
      </c>
      <c r="D1801">
        <v>12.19</v>
      </c>
      <c r="E1801">
        <v>11.46</v>
      </c>
      <c r="F1801">
        <f t="shared" si="18"/>
        <v>0</v>
      </c>
    </row>
    <row r="1802" spans="1:6" x14ac:dyDescent="0.25">
      <c r="A1802" t="s">
        <v>71</v>
      </c>
      <c r="B1802" s="1">
        <v>45614</v>
      </c>
      <c r="C1802">
        <v>12.02</v>
      </c>
      <c r="D1802">
        <v>12.18</v>
      </c>
      <c r="E1802">
        <v>11.46</v>
      </c>
      <c r="F1802">
        <f t="shared" si="18"/>
        <v>0</v>
      </c>
    </row>
    <row r="1803" spans="1:6" x14ac:dyDescent="0.25">
      <c r="A1803" t="s">
        <v>71</v>
      </c>
      <c r="B1803" s="1">
        <v>45615</v>
      </c>
      <c r="C1803">
        <v>11.94</v>
      </c>
      <c r="D1803">
        <v>12.18</v>
      </c>
      <c r="E1803">
        <v>11.47</v>
      </c>
      <c r="F1803">
        <f t="shared" si="18"/>
        <v>0</v>
      </c>
    </row>
    <row r="1804" spans="1:6" x14ac:dyDescent="0.25">
      <c r="A1804" t="s">
        <v>71</v>
      </c>
      <c r="B1804" s="1">
        <v>45616</v>
      </c>
      <c r="C1804">
        <v>11.86</v>
      </c>
      <c r="D1804">
        <v>12.18</v>
      </c>
      <c r="E1804">
        <v>11.47</v>
      </c>
      <c r="F1804">
        <f t="shared" si="18"/>
        <v>0</v>
      </c>
    </row>
    <row r="1805" spans="1:6" x14ac:dyDescent="0.25">
      <c r="A1805" t="s">
        <v>71</v>
      </c>
      <c r="B1805" s="1">
        <v>45617</v>
      </c>
      <c r="C1805">
        <v>11.82</v>
      </c>
      <c r="D1805">
        <v>12.18</v>
      </c>
      <c r="E1805">
        <v>11.48</v>
      </c>
      <c r="F1805">
        <f t="shared" si="18"/>
        <v>0</v>
      </c>
    </row>
    <row r="1806" spans="1:6" x14ac:dyDescent="0.25">
      <c r="A1806" t="s">
        <v>71</v>
      </c>
      <c r="B1806" s="1">
        <v>45618</v>
      </c>
      <c r="C1806">
        <v>11.78</v>
      </c>
      <c r="D1806">
        <v>12.18</v>
      </c>
      <c r="E1806">
        <v>11.49</v>
      </c>
      <c r="F1806">
        <f t="shared" si="18"/>
        <v>0</v>
      </c>
    </row>
    <row r="1807" spans="1:6" x14ac:dyDescent="0.25">
      <c r="A1807" t="s">
        <v>71</v>
      </c>
      <c r="B1807" s="1">
        <v>45621</v>
      </c>
      <c r="C1807">
        <v>11.73</v>
      </c>
      <c r="D1807">
        <v>12.18</v>
      </c>
      <c r="E1807">
        <v>11.49</v>
      </c>
      <c r="F1807">
        <f t="shared" si="18"/>
        <v>0</v>
      </c>
    </row>
    <row r="1808" spans="1:6" x14ac:dyDescent="0.25">
      <c r="A1808" t="s">
        <v>71</v>
      </c>
      <c r="B1808" s="1">
        <v>45622</v>
      </c>
      <c r="C1808">
        <v>11.69</v>
      </c>
      <c r="D1808">
        <v>12.18</v>
      </c>
      <c r="E1808">
        <v>11.5</v>
      </c>
      <c r="F1808">
        <f t="shared" si="18"/>
        <v>0</v>
      </c>
    </row>
    <row r="1809" spans="1:6" x14ac:dyDescent="0.25">
      <c r="A1809" t="s">
        <v>71</v>
      </c>
      <c r="B1809" s="1">
        <v>45623</v>
      </c>
      <c r="C1809">
        <v>11.64</v>
      </c>
      <c r="D1809">
        <v>12.18</v>
      </c>
      <c r="E1809">
        <v>11.51</v>
      </c>
      <c r="F1809">
        <f t="shared" si="18"/>
        <v>0</v>
      </c>
    </row>
    <row r="1810" spans="1:6" x14ac:dyDescent="0.25">
      <c r="A1810" t="s">
        <v>71</v>
      </c>
      <c r="B1810" s="1">
        <v>45624</v>
      </c>
      <c r="C1810">
        <v>11.59</v>
      </c>
      <c r="D1810">
        <v>12.18</v>
      </c>
      <c r="E1810">
        <v>11.51</v>
      </c>
      <c r="F1810">
        <f t="shared" si="18"/>
        <v>0</v>
      </c>
    </row>
    <row r="1811" spans="1:6" x14ac:dyDescent="0.25">
      <c r="A1811" t="s">
        <v>71</v>
      </c>
      <c r="B1811" s="1">
        <v>45625</v>
      </c>
      <c r="C1811">
        <v>11.56</v>
      </c>
      <c r="D1811">
        <v>12.18</v>
      </c>
      <c r="E1811">
        <v>11.52</v>
      </c>
      <c r="F1811">
        <f t="shared" si="18"/>
        <v>0</v>
      </c>
    </row>
    <row r="1812" spans="1:6" x14ac:dyDescent="0.25">
      <c r="A1812" t="s">
        <v>71</v>
      </c>
      <c r="B1812" s="1">
        <v>45628</v>
      </c>
      <c r="C1812">
        <v>11.55</v>
      </c>
      <c r="D1812">
        <v>12.18</v>
      </c>
      <c r="E1812">
        <v>11.53</v>
      </c>
      <c r="F1812">
        <f t="shared" si="18"/>
        <v>0</v>
      </c>
    </row>
    <row r="1813" spans="1:6" x14ac:dyDescent="0.25">
      <c r="A1813" t="s">
        <v>71</v>
      </c>
      <c r="B1813" s="1">
        <v>45629</v>
      </c>
      <c r="C1813">
        <v>11.53</v>
      </c>
      <c r="D1813">
        <v>12.18</v>
      </c>
      <c r="E1813">
        <v>11.53</v>
      </c>
      <c r="F1813">
        <f t="shared" si="18"/>
        <v>0</v>
      </c>
    </row>
    <row r="1814" spans="1:6" x14ac:dyDescent="0.25">
      <c r="A1814" t="s">
        <v>71</v>
      </c>
      <c r="B1814" s="1">
        <v>45630</v>
      </c>
      <c r="C1814">
        <v>11.49</v>
      </c>
      <c r="D1814">
        <v>12.16</v>
      </c>
      <c r="E1814">
        <v>11.54</v>
      </c>
      <c r="F1814">
        <f t="shared" si="18"/>
        <v>0</v>
      </c>
    </row>
    <row r="1815" spans="1:6" x14ac:dyDescent="0.25">
      <c r="A1815" t="s">
        <v>71</v>
      </c>
      <c r="B1815" s="1">
        <v>45631</v>
      </c>
      <c r="C1815">
        <v>11.48</v>
      </c>
      <c r="D1815">
        <v>12.14</v>
      </c>
      <c r="E1815">
        <v>11.54</v>
      </c>
      <c r="F1815">
        <f t="shared" si="18"/>
        <v>0</v>
      </c>
    </row>
    <row r="1816" spans="1:6" x14ac:dyDescent="0.25">
      <c r="A1816" t="s">
        <v>71</v>
      </c>
      <c r="B1816" s="1">
        <v>45632</v>
      </c>
      <c r="C1816">
        <v>11.45</v>
      </c>
      <c r="D1816">
        <v>12.12</v>
      </c>
      <c r="E1816">
        <v>11.54</v>
      </c>
      <c r="F1816">
        <f t="shared" si="18"/>
        <v>0</v>
      </c>
    </row>
    <row r="1817" spans="1:6" x14ac:dyDescent="0.25">
      <c r="A1817" t="s">
        <v>100</v>
      </c>
      <c r="B1817" s="1">
        <v>45604</v>
      </c>
      <c r="C1817">
        <v>77.42</v>
      </c>
      <c r="D1817">
        <v>76.349999999999994</v>
      </c>
      <c r="E1817">
        <v>74.69</v>
      </c>
      <c r="F1817">
        <f t="shared" si="18"/>
        <v>1</v>
      </c>
    </row>
    <row r="1818" spans="1:6" x14ac:dyDescent="0.25">
      <c r="A1818" t="s">
        <v>100</v>
      </c>
      <c r="B1818" s="1">
        <v>45607</v>
      </c>
      <c r="C1818">
        <v>77.069999999999993</v>
      </c>
      <c r="D1818">
        <v>76.290000000000006</v>
      </c>
      <c r="E1818">
        <v>74.7</v>
      </c>
      <c r="F1818">
        <f t="shared" si="18"/>
        <v>1</v>
      </c>
    </row>
    <row r="1819" spans="1:6" x14ac:dyDescent="0.25">
      <c r="A1819" t="s">
        <v>100</v>
      </c>
      <c r="B1819" s="1">
        <v>45608</v>
      </c>
      <c r="C1819">
        <v>76.66</v>
      </c>
      <c r="D1819">
        <v>76.209999999999994</v>
      </c>
      <c r="E1819">
        <v>74.7</v>
      </c>
      <c r="F1819">
        <f t="shared" si="18"/>
        <v>1</v>
      </c>
    </row>
    <row r="1820" spans="1:6" x14ac:dyDescent="0.25">
      <c r="A1820" t="s">
        <v>100</v>
      </c>
      <c r="B1820" s="1">
        <v>45609</v>
      </c>
      <c r="C1820">
        <v>76.290000000000006</v>
      </c>
      <c r="D1820">
        <v>76.16</v>
      </c>
      <c r="E1820">
        <v>74.7</v>
      </c>
      <c r="F1820">
        <f t="shared" si="18"/>
        <v>1</v>
      </c>
    </row>
    <row r="1821" spans="1:6" x14ac:dyDescent="0.25">
      <c r="A1821" t="s">
        <v>100</v>
      </c>
      <c r="B1821" s="1">
        <v>45610</v>
      </c>
      <c r="C1821">
        <v>75.81</v>
      </c>
      <c r="D1821">
        <v>76.11</v>
      </c>
      <c r="E1821">
        <v>74.69</v>
      </c>
      <c r="F1821">
        <f t="shared" si="18"/>
        <v>0</v>
      </c>
    </row>
    <row r="1822" spans="1:6" x14ac:dyDescent="0.25">
      <c r="A1822" t="s">
        <v>100</v>
      </c>
      <c r="B1822" s="1">
        <v>45611</v>
      </c>
      <c r="C1822">
        <v>75.319999999999993</v>
      </c>
      <c r="D1822">
        <v>76</v>
      </c>
      <c r="E1822">
        <v>74.680000000000007</v>
      </c>
      <c r="F1822">
        <f t="shared" si="18"/>
        <v>0</v>
      </c>
    </row>
    <row r="1823" spans="1:6" x14ac:dyDescent="0.25">
      <c r="A1823" t="s">
        <v>100</v>
      </c>
      <c r="B1823" s="1">
        <v>45614</v>
      </c>
      <c r="C1823">
        <v>74.819999999999993</v>
      </c>
      <c r="D1823">
        <v>75.900000000000006</v>
      </c>
      <c r="E1823">
        <v>74.67</v>
      </c>
      <c r="F1823">
        <f t="shared" si="18"/>
        <v>0</v>
      </c>
    </row>
    <row r="1824" spans="1:6" x14ac:dyDescent="0.25">
      <c r="A1824" t="s">
        <v>100</v>
      </c>
      <c r="B1824" s="1">
        <v>45615</v>
      </c>
      <c r="C1824">
        <v>74.38</v>
      </c>
      <c r="D1824">
        <v>75.790000000000006</v>
      </c>
      <c r="E1824">
        <v>74.69</v>
      </c>
      <c r="F1824">
        <f t="shared" ref="F1824:F1887" si="19">IF(OR(ISBLANK(C1824), ISBLANK(D1824), ISBLANK(E1824)), "", IF(AND(C1824&gt;D1824, D1824&gt;E1824), 1, 0))</f>
        <v>0</v>
      </c>
    </row>
    <row r="1825" spans="1:6" x14ac:dyDescent="0.25">
      <c r="A1825" t="s">
        <v>100</v>
      </c>
      <c r="B1825" s="1">
        <v>45616</v>
      </c>
      <c r="C1825">
        <v>73.930000000000007</v>
      </c>
      <c r="D1825">
        <v>75.7</v>
      </c>
      <c r="E1825">
        <v>74.72</v>
      </c>
      <c r="F1825">
        <f t="shared" si="19"/>
        <v>0</v>
      </c>
    </row>
    <row r="1826" spans="1:6" x14ac:dyDescent="0.25">
      <c r="A1826" t="s">
        <v>100</v>
      </c>
      <c r="B1826" s="1">
        <v>45617</v>
      </c>
      <c r="C1826">
        <v>73.569999999999993</v>
      </c>
      <c r="D1826">
        <v>75.62</v>
      </c>
      <c r="E1826">
        <v>74.75</v>
      </c>
      <c r="F1826">
        <f t="shared" si="19"/>
        <v>0</v>
      </c>
    </row>
    <row r="1827" spans="1:6" x14ac:dyDescent="0.25">
      <c r="A1827" t="s">
        <v>100</v>
      </c>
      <c r="B1827" s="1">
        <v>45618</v>
      </c>
      <c r="C1827">
        <v>73.25</v>
      </c>
      <c r="D1827">
        <v>75.56</v>
      </c>
      <c r="E1827">
        <v>74.78</v>
      </c>
      <c r="F1827">
        <f t="shared" si="19"/>
        <v>0</v>
      </c>
    </row>
    <row r="1828" spans="1:6" x14ac:dyDescent="0.25">
      <c r="A1828" t="s">
        <v>100</v>
      </c>
      <c r="B1828" s="1">
        <v>45621</v>
      </c>
      <c r="C1828">
        <v>72.97</v>
      </c>
      <c r="D1828">
        <v>75.540000000000006</v>
      </c>
      <c r="E1828">
        <v>74.819999999999993</v>
      </c>
      <c r="F1828">
        <f t="shared" si="19"/>
        <v>0</v>
      </c>
    </row>
    <row r="1829" spans="1:6" x14ac:dyDescent="0.25">
      <c r="A1829" t="s">
        <v>100</v>
      </c>
      <c r="B1829" s="1">
        <v>45622</v>
      </c>
      <c r="C1829">
        <v>72.709999999999994</v>
      </c>
      <c r="D1829">
        <v>75.510000000000005</v>
      </c>
      <c r="E1829">
        <v>74.87</v>
      </c>
      <c r="F1829">
        <f t="shared" si="19"/>
        <v>0</v>
      </c>
    </row>
    <row r="1830" spans="1:6" x14ac:dyDescent="0.25">
      <c r="A1830" t="s">
        <v>100</v>
      </c>
      <c r="B1830" s="1">
        <v>45623</v>
      </c>
      <c r="C1830">
        <v>72.430000000000007</v>
      </c>
      <c r="D1830">
        <v>75.47</v>
      </c>
      <c r="E1830">
        <v>74.91</v>
      </c>
      <c r="F1830">
        <f t="shared" si="19"/>
        <v>0</v>
      </c>
    </row>
    <row r="1831" spans="1:6" x14ac:dyDescent="0.25">
      <c r="A1831" t="s">
        <v>100</v>
      </c>
      <c r="B1831" s="1">
        <v>45624</v>
      </c>
      <c r="C1831">
        <v>72.22</v>
      </c>
      <c r="D1831">
        <v>75.430000000000007</v>
      </c>
      <c r="E1831">
        <v>74.94</v>
      </c>
      <c r="F1831">
        <f t="shared" si="19"/>
        <v>0</v>
      </c>
    </row>
    <row r="1832" spans="1:6" x14ac:dyDescent="0.25">
      <c r="A1832" t="s">
        <v>100</v>
      </c>
      <c r="B1832" s="1">
        <v>45625</v>
      </c>
      <c r="C1832">
        <v>72.16</v>
      </c>
      <c r="D1832">
        <v>75.400000000000006</v>
      </c>
      <c r="E1832">
        <v>74.98</v>
      </c>
      <c r="F1832">
        <f t="shared" si="19"/>
        <v>0</v>
      </c>
    </row>
    <row r="1833" spans="1:6" x14ac:dyDescent="0.25">
      <c r="A1833" t="s">
        <v>100</v>
      </c>
      <c r="B1833" s="1">
        <v>45628</v>
      </c>
      <c r="C1833">
        <v>72.13</v>
      </c>
      <c r="D1833">
        <v>75.37</v>
      </c>
      <c r="E1833">
        <v>75.010000000000005</v>
      </c>
      <c r="F1833">
        <f t="shared" si="19"/>
        <v>0</v>
      </c>
    </row>
    <row r="1834" spans="1:6" x14ac:dyDescent="0.25">
      <c r="A1834" t="s">
        <v>100</v>
      </c>
      <c r="B1834" s="1">
        <v>45629</v>
      </c>
      <c r="C1834">
        <v>72.11</v>
      </c>
      <c r="D1834">
        <v>75.319999999999993</v>
      </c>
      <c r="E1834">
        <v>75.03</v>
      </c>
      <c r="F1834">
        <f t="shared" si="19"/>
        <v>0</v>
      </c>
    </row>
    <row r="1835" spans="1:6" x14ac:dyDescent="0.25">
      <c r="A1835" t="s">
        <v>100</v>
      </c>
      <c r="B1835" s="1">
        <v>45630</v>
      </c>
      <c r="C1835">
        <v>72</v>
      </c>
      <c r="D1835">
        <v>75.260000000000005</v>
      </c>
      <c r="E1835">
        <v>75.03</v>
      </c>
      <c r="F1835">
        <f t="shared" si="19"/>
        <v>0</v>
      </c>
    </row>
    <row r="1836" spans="1:6" x14ac:dyDescent="0.25">
      <c r="A1836" t="s">
        <v>100</v>
      </c>
      <c r="B1836" s="1">
        <v>45631</v>
      </c>
      <c r="C1836">
        <v>72.03</v>
      </c>
      <c r="D1836">
        <v>75.209999999999994</v>
      </c>
      <c r="E1836">
        <v>75.05</v>
      </c>
      <c r="F1836">
        <f t="shared" si="19"/>
        <v>0</v>
      </c>
    </row>
    <row r="1837" spans="1:6" x14ac:dyDescent="0.25">
      <c r="A1837" t="s">
        <v>100</v>
      </c>
      <c r="B1837" s="1">
        <v>45632</v>
      </c>
      <c r="C1837">
        <v>72.08</v>
      </c>
      <c r="D1837">
        <v>75.16</v>
      </c>
      <c r="E1837">
        <v>75.06</v>
      </c>
      <c r="F1837">
        <f t="shared" si="19"/>
        <v>0</v>
      </c>
    </row>
    <row r="1838" spans="1:6" x14ac:dyDescent="0.25">
      <c r="A1838" t="s">
        <v>17</v>
      </c>
      <c r="B1838" s="1">
        <v>45604</v>
      </c>
      <c r="C1838">
        <v>5.64</v>
      </c>
      <c r="D1838">
        <v>5.43</v>
      </c>
      <c r="E1838">
        <v>5.37</v>
      </c>
      <c r="F1838">
        <f t="shared" si="19"/>
        <v>1</v>
      </c>
    </row>
    <row r="1839" spans="1:6" x14ac:dyDescent="0.25">
      <c r="A1839" t="s">
        <v>17</v>
      </c>
      <c r="B1839" s="1">
        <v>45607</v>
      </c>
      <c r="C1839">
        <v>5.65</v>
      </c>
      <c r="D1839">
        <v>5.45</v>
      </c>
      <c r="E1839">
        <v>5.36</v>
      </c>
      <c r="F1839">
        <f t="shared" si="19"/>
        <v>1</v>
      </c>
    </row>
    <row r="1840" spans="1:6" x14ac:dyDescent="0.25">
      <c r="A1840" t="s">
        <v>17</v>
      </c>
      <c r="B1840" s="1">
        <v>45608</v>
      </c>
      <c r="C1840">
        <v>5.64</v>
      </c>
      <c r="D1840">
        <v>5.46</v>
      </c>
      <c r="E1840">
        <v>5.36</v>
      </c>
      <c r="F1840">
        <f t="shared" si="19"/>
        <v>1</v>
      </c>
    </row>
    <row r="1841" spans="1:6" x14ac:dyDescent="0.25">
      <c r="A1841" t="s">
        <v>17</v>
      </c>
      <c r="B1841" s="1">
        <v>45609</v>
      </c>
      <c r="C1841">
        <v>5.63</v>
      </c>
      <c r="D1841">
        <v>5.47</v>
      </c>
      <c r="E1841">
        <v>5.36</v>
      </c>
      <c r="F1841">
        <f t="shared" si="19"/>
        <v>1</v>
      </c>
    </row>
    <row r="1842" spans="1:6" x14ac:dyDescent="0.25">
      <c r="A1842" t="s">
        <v>17</v>
      </c>
      <c r="B1842" s="1">
        <v>45610</v>
      </c>
      <c r="C1842">
        <v>5.61</v>
      </c>
      <c r="D1842">
        <v>5.48</v>
      </c>
      <c r="E1842">
        <v>5.36</v>
      </c>
      <c r="F1842">
        <f t="shared" si="19"/>
        <v>1</v>
      </c>
    </row>
    <row r="1843" spans="1:6" x14ac:dyDescent="0.25">
      <c r="A1843" t="s">
        <v>17</v>
      </c>
      <c r="B1843" s="1">
        <v>45611</v>
      </c>
      <c r="C1843">
        <v>5.59</v>
      </c>
      <c r="D1843">
        <v>5.48</v>
      </c>
      <c r="E1843">
        <v>5.35</v>
      </c>
      <c r="F1843">
        <f t="shared" si="19"/>
        <v>1</v>
      </c>
    </row>
    <row r="1844" spans="1:6" x14ac:dyDescent="0.25">
      <c r="A1844" t="s">
        <v>17</v>
      </c>
      <c r="B1844" s="1">
        <v>45614</v>
      </c>
      <c r="C1844">
        <v>5.58</v>
      </c>
      <c r="D1844">
        <v>5.5</v>
      </c>
      <c r="E1844">
        <v>5.35</v>
      </c>
      <c r="F1844">
        <f t="shared" si="19"/>
        <v>1</v>
      </c>
    </row>
    <row r="1845" spans="1:6" x14ac:dyDescent="0.25">
      <c r="A1845" t="s">
        <v>17</v>
      </c>
      <c r="B1845" s="1">
        <v>45615</v>
      </c>
      <c r="C1845">
        <v>5.58</v>
      </c>
      <c r="D1845">
        <v>5.51</v>
      </c>
      <c r="E1845">
        <v>5.35</v>
      </c>
      <c r="F1845">
        <f t="shared" si="19"/>
        <v>1</v>
      </c>
    </row>
    <row r="1846" spans="1:6" x14ac:dyDescent="0.25">
      <c r="A1846" t="s">
        <v>17</v>
      </c>
      <c r="B1846" s="1">
        <v>45616</v>
      </c>
      <c r="C1846">
        <v>5.59</v>
      </c>
      <c r="D1846">
        <v>5.53</v>
      </c>
      <c r="E1846">
        <v>5.35</v>
      </c>
      <c r="F1846">
        <f t="shared" si="19"/>
        <v>1</v>
      </c>
    </row>
    <row r="1847" spans="1:6" x14ac:dyDescent="0.25">
      <c r="A1847" t="s">
        <v>17</v>
      </c>
      <c r="B1847" s="1">
        <v>45617</v>
      </c>
      <c r="C1847">
        <v>5.61</v>
      </c>
      <c r="D1847">
        <v>5.54</v>
      </c>
      <c r="E1847">
        <v>5.36</v>
      </c>
      <c r="F1847">
        <f t="shared" si="19"/>
        <v>1</v>
      </c>
    </row>
    <row r="1848" spans="1:6" x14ac:dyDescent="0.25">
      <c r="A1848" t="s">
        <v>17</v>
      </c>
      <c r="B1848" s="1">
        <v>45618</v>
      </c>
      <c r="C1848">
        <v>5.64</v>
      </c>
      <c r="D1848">
        <v>5.55</v>
      </c>
      <c r="E1848">
        <v>5.37</v>
      </c>
      <c r="F1848">
        <f t="shared" si="19"/>
        <v>1</v>
      </c>
    </row>
    <row r="1849" spans="1:6" x14ac:dyDescent="0.25">
      <c r="A1849" t="s">
        <v>17</v>
      </c>
      <c r="B1849" s="1">
        <v>45621</v>
      </c>
      <c r="C1849">
        <v>5.66</v>
      </c>
      <c r="D1849">
        <v>5.57</v>
      </c>
      <c r="E1849">
        <v>5.37</v>
      </c>
      <c r="F1849">
        <f t="shared" si="19"/>
        <v>1</v>
      </c>
    </row>
    <row r="1850" spans="1:6" x14ac:dyDescent="0.25">
      <c r="A1850" t="s">
        <v>17</v>
      </c>
      <c r="B1850" s="1">
        <v>45622</v>
      </c>
      <c r="C1850">
        <v>5.67</v>
      </c>
      <c r="D1850">
        <v>5.59</v>
      </c>
      <c r="E1850">
        <v>5.38</v>
      </c>
      <c r="F1850">
        <f t="shared" si="19"/>
        <v>1</v>
      </c>
    </row>
    <row r="1851" spans="1:6" x14ac:dyDescent="0.25">
      <c r="A1851" t="s">
        <v>17</v>
      </c>
      <c r="B1851" s="1">
        <v>45623</v>
      </c>
      <c r="C1851">
        <v>5.68</v>
      </c>
      <c r="D1851">
        <v>5.6</v>
      </c>
      <c r="E1851">
        <v>5.38</v>
      </c>
      <c r="F1851">
        <f t="shared" si="19"/>
        <v>1</v>
      </c>
    </row>
    <row r="1852" spans="1:6" x14ac:dyDescent="0.25">
      <c r="A1852" t="s">
        <v>17</v>
      </c>
      <c r="B1852" s="1">
        <v>45624</v>
      </c>
      <c r="C1852">
        <v>5.7</v>
      </c>
      <c r="D1852">
        <v>5.61</v>
      </c>
      <c r="E1852">
        <v>5.39</v>
      </c>
      <c r="F1852">
        <f t="shared" si="19"/>
        <v>1</v>
      </c>
    </row>
    <row r="1853" spans="1:6" x14ac:dyDescent="0.25">
      <c r="A1853" t="s">
        <v>17</v>
      </c>
      <c r="B1853" s="1">
        <v>45625</v>
      </c>
      <c r="C1853">
        <v>5.72</v>
      </c>
      <c r="D1853">
        <v>5.63</v>
      </c>
      <c r="E1853">
        <v>5.39</v>
      </c>
      <c r="F1853">
        <f t="shared" si="19"/>
        <v>1</v>
      </c>
    </row>
    <row r="1854" spans="1:6" x14ac:dyDescent="0.25">
      <c r="A1854" t="s">
        <v>17</v>
      </c>
      <c r="B1854" s="1">
        <v>45628</v>
      </c>
      <c r="C1854">
        <v>5.74</v>
      </c>
      <c r="D1854">
        <v>5.64</v>
      </c>
      <c r="E1854">
        <v>5.4</v>
      </c>
      <c r="F1854">
        <f t="shared" si="19"/>
        <v>1</v>
      </c>
    </row>
    <row r="1855" spans="1:6" x14ac:dyDescent="0.25">
      <c r="A1855" t="s">
        <v>17</v>
      </c>
      <c r="B1855" s="1">
        <v>45629</v>
      </c>
      <c r="C1855">
        <v>5.76</v>
      </c>
      <c r="D1855">
        <v>5.66</v>
      </c>
      <c r="E1855">
        <v>5.4</v>
      </c>
      <c r="F1855">
        <f t="shared" si="19"/>
        <v>1</v>
      </c>
    </row>
    <row r="1856" spans="1:6" x14ac:dyDescent="0.25">
      <c r="A1856" t="s">
        <v>17</v>
      </c>
      <c r="B1856" s="1">
        <v>45630</v>
      </c>
      <c r="C1856">
        <v>5.8</v>
      </c>
      <c r="D1856">
        <v>5.67</v>
      </c>
      <c r="E1856">
        <v>5.41</v>
      </c>
      <c r="F1856">
        <f t="shared" si="19"/>
        <v>1</v>
      </c>
    </row>
    <row r="1857" spans="1:6" x14ac:dyDescent="0.25">
      <c r="A1857" t="s">
        <v>17</v>
      </c>
      <c r="B1857" s="1">
        <v>45631</v>
      </c>
      <c r="C1857">
        <v>5.86</v>
      </c>
      <c r="D1857">
        <v>5.7</v>
      </c>
      <c r="E1857">
        <v>5.42</v>
      </c>
      <c r="F1857">
        <f t="shared" si="19"/>
        <v>1</v>
      </c>
    </row>
    <row r="1858" spans="1:6" x14ac:dyDescent="0.25">
      <c r="A1858" t="s">
        <v>17</v>
      </c>
      <c r="B1858" s="1">
        <v>45632</v>
      </c>
      <c r="C1858">
        <v>5.94</v>
      </c>
      <c r="D1858">
        <v>5.73</v>
      </c>
      <c r="E1858">
        <v>5.43</v>
      </c>
      <c r="F1858">
        <f t="shared" si="19"/>
        <v>1</v>
      </c>
    </row>
    <row r="1859" spans="1:6" x14ac:dyDescent="0.25">
      <c r="A1859" t="s">
        <v>117</v>
      </c>
      <c r="B1859" s="1">
        <v>45604</v>
      </c>
      <c r="C1859">
        <v>65.540000000000006</v>
      </c>
      <c r="D1859">
        <v>66.62</v>
      </c>
      <c r="E1859">
        <v>63.04</v>
      </c>
      <c r="F1859">
        <f t="shared" si="19"/>
        <v>0</v>
      </c>
    </row>
    <row r="1860" spans="1:6" x14ac:dyDescent="0.25">
      <c r="A1860" t="s">
        <v>117</v>
      </c>
      <c r="B1860" s="1">
        <v>45607</v>
      </c>
      <c r="C1860">
        <v>65.510000000000005</v>
      </c>
      <c r="D1860">
        <v>66.5</v>
      </c>
      <c r="E1860">
        <v>63.12</v>
      </c>
      <c r="F1860">
        <f t="shared" si="19"/>
        <v>0</v>
      </c>
    </row>
    <row r="1861" spans="1:6" x14ac:dyDescent="0.25">
      <c r="A1861" t="s">
        <v>117</v>
      </c>
      <c r="B1861" s="1">
        <v>45608</v>
      </c>
      <c r="C1861">
        <v>65.33</v>
      </c>
      <c r="D1861">
        <v>66.319999999999993</v>
      </c>
      <c r="E1861">
        <v>63.2</v>
      </c>
      <c r="F1861">
        <f t="shared" si="19"/>
        <v>0</v>
      </c>
    </row>
    <row r="1862" spans="1:6" x14ac:dyDescent="0.25">
      <c r="A1862" t="s">
        <v>117</v>
      </c>
      <c r="B1862" s="1">
        <v>45609</v>
      </c>
      <c r="C1862">
        <v>65.150000000000006</v>
      </c>
      <c r="D1862">
        <v>66.17</v>
      </c>
      <c r="E1862">
        <v>63.26</v>
      </c>
      <c r="F1862">
        <f t="shared" si="19"/>
        <v>0</v>
      </c>
    </row>
    <row r="1863" spans="1:6" x14ac:dyDescent="0.25">
      <c r="A1863" t="s">
        <v>117</v>
      </c>
      <c r="B1863" s="1">
        <v>45610</v>
      </c>
      <c r="C1863">
        <v>64.930000000000007</v>
      </c>
      <c r="D1863">
        <v>66.040000000000006</v>
      </c>
      <c r="E1863">
        <v>63.32</v>
      </c>
      <c r="F1863">
        <f t="shared" si="19"/>
        <v>0</v>
      </c>
    </row>
    <row r="1864" spans="1:6" x14ac:dyDescent="0.25">
      <c r="A1864" t="s">
        <v>117</v>
      </c>
      <c r="B1864" s="1">
        <v>45611</v>
      </c>
      <c r="C1864">
        <v>64.64</v>
      </c>
      <c r="D1864">
        <v>65.88</v>
      </c>
      <c r="E1864">
        <v>63.38</v>
      </c>
      <c r="F1864">
        <f t="shared" si="19"/>
        <v>0</v>
      </c>
    </row>
    <row r="1865" spans="1:6" x14ac:dyDescent="0.25">
      <c r="A1865" t="s">
        <v>117</v>
      </c>
      <c r="B1865" s="1">
        <v>45614</v>
      </c>
      <c r="C1865">
        <v>64.290000000000006</v>
      </c>
      <c r="D1865">
        <v>65.709999999999994</v>
      </c>
      <c r="E1865">
        <v>63.43</v>
      </c>
      <c r="F1865">
        <f t="shared" si="19"/>
        <v>0</v>
      </c>
    </row>
    <row r="1866" spans="1:6" x14ac:dyDescent="0.25">
      <c r="A1866" t="s">
        <v>117</v>
      </c>
      <c r="B1866" s="1">
        <v>45615</v>
      </c>
      <c r="C1866">
        <v>63.85</v>
      </c>
      <c r="D1866">
        <v>65.5</v>
      </c>
      <c r="E1866">
        <v>63.48</v>
      </c>
      <c r="F1866">
        <f t="shared" si="19"/>
        <v>0</v>
      </c>
    </row>
    <row r="1867" spans="1:6" x14ac:dyDescent="0.25">
      <c r="A1867" t="s">
        <v>117</v>
      </c>
      <c r="B1867" s="1">
        <v>45616</v>
      </c>
      <c r="C1867">
        <v>63.41</v>
      </c>
      <c r="D1867">
        <v>65.28</v>
      </c>
      <c r="E1867">
        <v>63.53</v>
      </c>
      <c r="F1867">
        <f t="shared" si="19"/>
        <v>0</v>
      </c>
    </row>
    <row r="1868" spans="1:6" x14ac:dyDescent="0.25">
      <c r="A1868" t="s">
        <v>117</v>
      </c>
      <c r="B1868" s="1">
        <v>45617</v>
      </c>
      <c r="C1868">
        <v>63.08</v>
      </c>
      <c r="D1868">
        <v>65.11</v>
      </c>
      <c r="E1868">
        <v>63.59</v>
      </c>
      <c r="F1868">
        <f t="shared" si="19"/>
        <v>0</v>
      </c>
    </row>
    <row r="1869" spans="1:6" x14ac:dyDescent="0.25">
      <c r="A1869" t="s">
        <v>117</v>
      </c>
      <c r="B1869" s="1">
        <v>45618</v>
      </c>
      <c r="C1869">
        <v>62.75</v>
      </c>
      <c r="D1869">
        <v>64.94</v>
      </c>
      <c r="E1869">
        <v>63.67</v>
      </c>
      <c r="F1869">
        <f t="shared" si="19"/>
        <v>0</v>
      </c>
    </row>
    <row r="1870" spans="1:6" x14ac:dyDescent="0.25">
      <c r="A1870" t="s">
        <v>117</v>
      </c>
      <c r="B1870" s="1">
        <v>45621</v>
      </c>
      <c r="C1870">
        <v>62.42</v>
      </c>
      <c r="D1870">
        <v>64.8</v>
      </c>
      <c r="E1870">
        <v>63.74</v>
      </c>
      <c r="F1870">
        <f t="shared" si="19"/>
        <v>0</v>
      </c>
    </row>
    <row r="1871" spans="1:6" x14ac:dyDescent="0.25">
      <c r="A1871" t="s">
        <v>117</v>
      </c>
      <c r="B1871" s="1">
        <v>45622</v>
      </c>
      <c r="C1871">
        <v>62.1</v>
      </c>
      <c r="D1871">
        <v>64.66</v>
      </c>
      <c r="E1871">
        <v>63.81</v>
      </c>
      <c r="F1871">
        <f t="shared" si="19"/>
        <v>0</v>
      </c>
    </row>
    <row r="1872" spans="1:6" x14ac:dyDescent="0.25">
      <c r="A1872" t="s">
        <v>117</v>
      </c>
      <c r="B1872" s="1">
        <v>45623</v>
      </c>
      <c r="C1872">
        <v>61.81</v>
      </c>
      <c r="D1872">
        <v>64.5</v>
      </c>
      <c r="E1872">
        <v>63.87</v>
      </c>
      <c r="F1872">
        <f t="shared" si="19"/>
        <v>0</v>
      </c>
    </row>
    <row r="1873" spans="1:6" x14ac:dyDescent="0.25">
      <c r="A1873" t="s">
        <v>117</v>
      </c>
      <c r="B1873" s="1">
        <v>45624</v>
      </c>
      <c r="C1873">
        <v>61.49</v>
      </c>
      <c r="D1873">
        <v>64.34</v>
      </c>
      <c r="E1873">
        <v>63.91</v>
      </c>
      <c r="F1873">
        <f t="shared" si="19"/>
        <v>0</v>
      </c>
    </row>
    <row r="1874" spans="1:6" x14ac:dyDescent="0.25">
      <c r="A1874" t="s">
        <v>117</v>
      </c>
      <c r="B1874" s="1">
        <v>45625</v>
      </c>
      <c r="C1874">
        <v>61.21</v>
      </c>
      <c r="D1874">
        <v>64.19</v>
      </c>
      <c r="E1874">
        <v>63.95</v>
      </c>
      <c r="F1874">
        <f t="shared" si="19"/>
        <v>0</v>
      </c>
    </row>
    <row r="1875" spans="1:6" x14ac:dyDescent="0.25">
      <c r="A1875" t="s">
        <v>117</v>
      </c>
      <c r="B1875" s="1">
        <v>45628</v>
      </c>
      <c r="C1875">
        <v>60.97</v>
      </c>
      <c r="D1875">
        <v>64.05</v>
      </c>
      <c r="E1875">
        <v>63.98</v>
      </c>
      <c r="F1875">
        <f t="shared" si="19"/>
        <v>0</v>
      </c>
    </row>
    <row r="1876" spans="1:6" x14ac:dyDescent="0.25">
      <c r="A1876" t="s">
        <v>117</v>
      </c>
      <c r="B1876" s="1">
        <v>45629</v>
      </c>
      <c r="C1876">
        <v>60.69</v>
      </c>
      <c r="D1876">
        <v>63.89</v>
      </c>
      <c r="E1876">
        <v>64.010000000000005</v>
      </c>
      <c r="F1876">
        <f t="shared" si="19"/>
        <v>0</v>
      </c>
    </row>
    <row r="1877" spans="1:6" x14ac:dyDescent="0.25">
      <c r="A1877" t="s">
        <v>117</v>
      </c>
      <c r="B1877" s="1">
        <v>45630</v>
      </c>
      <c r="C1877">
        <v>60.31</v>
      </c>
      <c r="D1877">
        <v>63.67</v>
      </c>
      <c r="E1877">
        <v>64.02</v>
      </c>
      <c r="F1877">
        <f t="shared" si="19"/>
        <v>0</v>
      </c>
    </row>
    <row r="1878" spans="1:6" x14ac:dyDescent="0.25">
      <c r="A1878" t="s">
        <v>117</v>
      </c>
      <c r="B1878" s="1">
        <v>45631</v>
      </c>
      <c r="C1878">
        <v>60.09</v>
      </c>
      <c r="D1878">
        <v>63.53</v>
      </c>
      <c r="E1878">
        <v>64.03</v>
      </c>
      <c r="F1878">
        <f t="shared" si="19"/>
        <v>0</v>
      </c>
    </row>
    <row r="1879" spans="1:6" x14ac:dyDescent="0.25">
      <c r="A1879" t="s">
        <v>117</v>
      </c>
      <c r="B1879" s="1">
        <v>45632</v>
      </c>
      <c r="C1879">
        <v>59.9</v>
      </c>
      <c r="D1879">
        <v>63.4</v>
      </c>
      <c r="E1879">
        <v>64.05</v>
      </c>
      <c r="F1879">
        <f t="shared" si="19"/>
        <v>0</v>
      </c>
    </row>
    <row r="1880" spans="1:6" x14ac:dyDescent="0.25">
      <c r="A1880" t="s">
        <v>193</v>
      </c>
      <c r="B1880" s="1">
        <v>45604</v>
      </c>
      <c r="C1880">
        <v>21.18</v>
      </c>
      <c r="D1880">
        <v>20.399999999999999</v>
      </c>
      <c r="E1880">
        <v>17.84</v>
      </c>
      <c r="F1880">
        <f t="shared" si="19"/>
        <v>1</v>
      </c>
    </row>
    <row r="1881" spans="1:6" x14ac:dyDescent="0.25">
      <c r="A1881" t="s">
        <v>193</v>
      </c>
      <c r="B1881" s="1">
        <v>45607</v>
      </c>
      <c r="C1881">
        <v>21.13</v>
      </c>
      <c r="D1881">
        <v>20.46</v>
      </c>
      <c r="E1881">
        <v>17.87</v>
      </c>
      <c r="F1881">
        <f t="shared" si="19"/>
        <v>1</v>
      </c>
    </row>
    <row r="1882" spans="1:6" x14ac:dyDescent="0.25">
      <c r="A1882" t="s">
        <v>193</v>
      </c>
      <c r="B1882" s="1">
        <v>45608</v>
      </c>
      <c r="C1882">
        <v>21.07</v>
      </c>
      <c r="D1882">
        <v>20.49</v>
      </c>
      <c r="E1882">
        <v>17.899999999999999</v>
      </c>
      <c r="F1882">
        <f t="shared" si="19"/>
        <v>1</v>
      </c>
    </row>
    <row r="1883" spans="1:6" x14ac:dyDescent="0.25">
      <c r="A1883" t="s">
        <v>193</v>
      </c>
      <c r="B1883" s="1">
        <v>45609</v>
      </c>
      <c r="C1883">
        <v>21.01</v>
      </c>
      <c r="D1883">
        <v>20.5</v>
      </c>
      <c r="E1883">
        <v>17.920000000000002</v>
      </c>
      <c r="F1883">
        <f t="shared" si="19"/>
        <v>1</v>
      </c>
    </row>
    <row r="1884" spans="1:6" x14ac:dyDescent="0.25">
      <c r="A1884" t="s">
        <v>193</v>
      </c>
      <c r="B1884" s="1">
        <v>45616</v>
      </c>
      <c r="C1884">
        <v>20.41</v>
      </c>
      <c r="D1884">
        <v>20.55</v>
      </c>
      <c r="E1884">
        <v>18.059999999999999</v>
      </c>
      <c r="F1884">
        <f t="shared" si="19"/>
        <v>0</v>
      </c>
    </row>
    <row r="1885" spans="1:6" x14ac:dyDescent="0.25">
      <c r="A1885" t="s">
        <v>193</v>
      </c>
      <c r="B1885" s="1">
        <v>45617</v>
      </c>
      <c r="C1885">
        <v>20.34</v>
      </c>
      <c r="D1885">
        <v>20.55</v>
      </c>
      <c r="E1885">
        <v>18.09</v>
      </c>
      <c r="F1885">
        <f t="shared" si="19"/>
        <v>0</v>
      </c>
    </row>
    <row r="1886" spans="1:6" x14ac:dyDescent="0.25">
      <c r="A1886" t="s">
        <v>193</v>
      </c>
      <c r="B1886" s="1">
        <v>45618</v>
      </c>
      <c r="C1886">
        <v>20.27</v>
      </c>
      <c r="D1886">
        <v>20.55</v>
      </c>
      <c r="E1886">
        <v>18.12</v>
      </c>
      <c r="F1886">
        <f t="shared" si="19"/>
        <v>0</v>
      </c>
    </row>
    <row r="1887" spans="1:6" x14ac:dyDescent="0.25">
      <c r="A1887" t="s">
        <v>193</v>
      </c>
      <c r="B1887" s="1">
        <v>45622</v>
      </c>
      <c r="C1887">
        <v>20.149999999999999</v>
      </c>
      <c r="D1887">
        <v>20.58</v>
      </c>
      <c r="E1887">
        <v>18.170000000000002</v>
      </c>
      <c r="F1887">
        <f t="shared" si="19"/>
        <v>0</v>
      </c>
    </row>
    <row r="1888" spans="1:6" x14ac:dyDescent="0.25">
      <c r="A1888" t="s">
        <v>193</v>
      </c>
      <c r="B1888" s="1">
        <v>45623</v>
      </c>
      <c r="C1888">
        <v>20.13</v>
      </c>
      <c r="D1888">
        <v>20.61</v>
      </c>
      <c r="E1888">
        <v>18.2</v>
      </c>
      <c r="F1888">
        <f t="shared" ref="F1888:F1951" si="20">IF(OR(ISBLANK(C1888), ISBLANK(D1888), ISBLANK(E1888)), "", IF(AND(C1888&gt;D1888, D1888&gt;E1888), 1, 0))</f>
        <v>0</v>
      </c>
    </row>
    <row r="1889" spans="1:6" x14ac:dyDescent="0.25">
      <c r="A1889" t="s">
        <v>8</v>
      </c>
      <c r="B1889" s="1">
        <v>45604</v>
      </c>
      <c r="C1889">
        <v>25.26</v>
      </c>
      <c r="D1889">
        <v>25.11</v>
      </c>
      <c r="E1889">
        <v>25.94</v>
      </c>
      <c r="F1889">
        <f t="shared" si="20"/>
        <v>0</v>
      </c>
    </row>
    <row r="1890" spans="1:6" x14ac:dyDescent="0.25">
      <c r="A1890" t="s">
        <v>8</v>
      </c>
      <c r="B1890" s="1">
        <v>45607</v>
      </c>
      <c r="C1890">
        <v>25.3</v>
      </c>
      <c r="D1890">
        <v>25.09</v>
      </c>
      <c r="E1890">
        <v>25.96</v>
      </c>
      <c r="F1890">
        <f t="shared" si="20"/>
        <v>0</v>
      </c>
    </row>
    <row r="1891" spans="1:6" x14ac:dyDescent="0.25">
      <c r="A1891" t="s">
        <v>8</v>
      </c>
      <c r="B1891" s="1">
        <v>45608</v>
      </c>
      <c r="C1891">
        <v>25.38</v>
      </c>
      <c r="D1891">
        <v>25.09</v>
      </c>
      <c r="E1891">
        <v>25.98</v>
      </c>
      <c r="F1891">
        <f t="shared" si="20"/>
        <v>0</v>
      </c>
    </row>
    <row r="1892" spans="1:6" x14ac:dyDescent="0.25">
      <c r="A1892" t="s">
        <v>8</v>
      </c>
      <c r="B1892" s="1">
        <v>45609</v>
      </c>
      <c r="C1892">
        <v>25.5</v>
      </c>
      <c r="D1892">
        <v>25.09</v>
      </c>
      <c r="E1892">
        <v>26.01</v>
      </c>
      <c r="F1892">
        <f t="shared" si="20"/>
        <v>0</v>
      </c>
    </row>
    <row r="1893" spans="1:6" x14ac:dyDescent="0.25">
      <c r="A1893" t="s">
        <v>8</v>
      </c>
      <c r="B1893" s="1">
        <v>45610</v>
      </c>
      <c r="C1893">
        <v>25.48</v>
      </c>
      <c r="D1893">
        <v>25.08</v>
      </c>
      <c r="E1893">
        <v>26.02</v>
      </c>
      <c r="F1893">
        <f t="shared" si="20"/>
        <v>0</v>
      </c>
    </row>
    <row r="1894" spans="1:6" x14ac:dyDescent="0.25">
      <c r="A1894" t="s">
        <v>8</v>
      </c>
      <c r="B1894" s="1">
        <v>45611</v>
      </c>
      <c r="C1894">
        <v>25.44</v>
      </c>
      <c r="D1894">
        <v>25.06</v>
      </c>
      <c r="E1894">
        <v>26.04</v>
      </c>
      <c r="F1894">
        <f t="shared" si="20"/>
        <v>0</v>
      </c>
    </row>
    <row r="1895" spans="1:6" x14ac:dyDescent="0.25">
      <c r="A1895" t="s">
        <v>8</v>
      </c>
      <c r="B1895" s="1">
        <v>45614</v>
      </c>
      <c r="C1895">
        <v>25.44</v>
      </c>
      <c r="D1895">
        <v>25.08</v>
      </c>
      <c r="E1895">
        <v>26.05</v>
      </c>
      <c r="F1895">
        <f t="shared" si="20"/>
        <v>0</v>
      </c>
    </row>
    <row r="1896" spans="1:6" x14ac:dyDescent="0.25">
      <c r="A1896" t="s">
        <v>8</v>
      </c>
      <c r="B1896" s="1">
        <v>45615</v>
      </c>
      <c r="C1896">
        <v>25.35</v>
      </c>
      <c r="D1896">
        <v>25.08</v>
      </c>
      <c r="E1896">
        <v>26.08</v>
      </c>
      <c r="F1896">
        <f t="shared" si="20"/>
        <v>0</v>
      </c>
    </row>
    <row r="1897" spans="1:6" x14ac:dyDescent="0.25">
      <c r="A1897" t="s">
        <v>8</v>
      </c>
      <c r="B1897" s="1">
        <v>45616</v>
      </c>
      <c r="C1897">
        <v>25.32</v>
      </c>
      <c r="D1897">
        <v>25.13</v>
      </c>
      <c r="E1897">
        <v>26.12</v>
      </c>
      <c r="F1897">
        <f t="shared" si="20"/>
        <v>0</v>
      </c>
    </row>
    <row r="1898" spans="1:6" x14ac:dyDescent="0.25">
      <c r="A1898" t="s">
        <v>8</v>
      </c>
      <c r="B1898" s="1">
        <v>45617</v>
      </c>
      <c r="C1898">
        <v>25.35</v>
      </c>
      <c r="D1898">
        <v>25.17</v>
      </c>
      <c r="E1898">
        <v>26.16</v>
      </c>
      <c r="F1898">
        <f t="shared" si="20"/>
        <v>0</v>
      </c>
    </row>
    <row r="1899" spans="1:6" x14ac:dyDescent="0.25">
      <c r="A1899" t="s">
        <v>8</v>
      </c>
      <c r="B1899" s="1">
        <v>45618</v>
      </c>
      <c r="C1899">
        <v>25.37</v>
      </c>
      <c r="D1899">
        <v>25.2</v>
      </c>
      <c r="E1899">
        <v>26.21</v>
      </c>
      <c r="F1899">
        <f t="shared" si="20"/>
        <v>0</v>
      </c>
    </row>
    <row r="1900" spans="1:6" x14ac:dyDescent="0.25">
      <c r="A1900" t="s">
        <v>8</v>
      </c>
      <c r="B1900" s="1">
        <v>45621</v>
      </c>
      <c r="C1900">
        <v>25.38</v>
      </c>
      <c r="D1900">
        <v>25.24</v>
      </c>
      <c r="E1900">
        <v>26.26</v>
      </c>
      <c r="F1900">
        <f t="shared" si="20"/>
        <v>0</v>
      </c>
    </row>
    <row r="1901" spans="1:6" x14ac:dyDescent="0.25">
      <c r="A1901" t="s">
        <v>8</v>
      </c>
      <c r="B1901" s="1">
        <v>45622</v>
      </c>
      <c r="C1901">
        <v>25.51</v>
      </c>
      <c r="D1901">
        <v>25.3</v>
      </c>
      <c r="E1901">
        <v>26.32</v>
      </c>
      <c r="F1901">
        <f t="shared" si="20"/>
        <v>0</v>
      </c>
    </row>
    <row r="1902" spans="1:6" x14ac:dyDescent="0.25">
      <c r="A1902" t="s">
        <v>8</v>
      </c>
      <c r="B1902" s="1">
        <v>45623</v>
      </c>
      <c r="C1902">
        <v>25.66</v>
      </c>
      <c r="D1902">
        <v>25.37</v>
      </c>
      <c r="E1902">
        <v>26.38</v>
      </c>
      <c r="F1902">
        <f t="shared" si="20"/>
        <v>0</v>
      </c>
    </row>
    <row r="1903" spans="1:6" x14ac:dyDescent="0.25">
      <c r="A1903" t="s">
        <v>8</v>
      </c>
      <c r="B1903" s="1">
        <v>45624</v>
      </c>
      <c r="C1903">
        <v>25.83</v>
      </c>
      <c r="D1903">
        <v>25.44</v>
      </c>
      <c r="E1903">
        <v>26.44</v>
      </c>
      <c r="F1903">
        <f t="shared" si="20"/>
        <v>0</v>
      </c>
    </row>
    <row r="1904" spans="1:6" x14ac:dyDescent="0.25">
      <c r="A1904" t="s">
        <v>8</v>
      </c>
      <c r="B1904" s="1">
        <v>45625</v>
      </c>
      <c r="C1904">
        <v>26</v>
      </c>
      <c r="D1904">
        <v>25.5</v>
      </c>
      <c r="E1904">
        <v>26.51</v>
      </c>
      <c r="F1904">
        <f t="shared" si="20"/>
        <v>0</v>
      </c>
    </row>
    <row r="1905" spans="1:6" x14ac:dyDescent="0.25">
      <c r="A1905" t="s">
        <v>8</v>
      </c>
      <c r="B1905" s="1">
        <v>45628</v>
      </c>
      <c r="C1905">
        <v>26.18</v>
      </c>
      <c r="D1905">
        <v>25.56</v>
      </c>
      <c r="E1905">
        <v>26.57</v>
      </c>
      <c r="F1905">
        <f t="shared" si="20"/>
        <v>0</v>
      </c>
    </row>
    <row r="1906" spans="1:6" x14ac:dyDescent="0.25">
      <c r="A1906" t="s">
        <v>8</v>
      </c>
      <c r="B1906" s="1">
        <v>45629</v>
      </c>
      <c r="C1906">
        <v>26.34</v>
      </c>
      <c r="D1906">
        <v>25.61</v>
      </c>
      <c r="E1906">
        <v>26.63</v>
      </c>
      <c r="F1906">
        <f t="shared" si="20"/>
        <v>0</v>
      </c>
    </row>
    <row r="1907" spans="1:6" x14ac:dyDescent="0.25">
      <c r="A1907" t="s">
        <v>8</v>
      </c>
      <c r="B1907" s="1">
        <v>45630</v>
      </c>
      <c r="C1907">
        <v>26.51</v>
      </c>
      <c r="D1907">
        <v>25.65</v>
      </c>
      <c r="E1907">
        <v>26.68</v>
      </c>
      <c r="F1907">
        <f t="shared" si="20"/>
        <v>0</v>
      </c>
    </row>
    <row r="1908" spans="1:6" x14ac:dyDescent="0.25">
      <c r="A1908" t="s">
        <v>8</v>
      </c>
      <c r="B1908" s="1">
        <v>45631</v>
      </c>
      <c r="C1908">
        <v>26.76</v>
      </c>
      <c r="D1908">
        <v>25.74</v>
      </c>
      <c r="E1908">
        <v>26.75</v>
      </c>
      <c r="F1908">
        <f t="shared" si="20"/>
        <v>0</v>
      </c>
    </row>
    <row r="1909" spans="1:6" x14ac:dyDescent="0.25">
      <c r="A1909" t="s">
        <v>8</v>
      </c>
      <c r="B1909" s="1">
        <v>45632</v>
      </c>
      <c r="C1909">
        <v>27.01</v>
      </c>
      <c r="D1909">
        <v>25.82</v>
      </c>
      <c r="E1909">
        <v>26.8</v>
      </c>
      <c r="F1909">
        <f t="shared" si="20"/>
        <v>0</v>
      </c>
    </row>
    <row r="1910" spans="1:6" x14ac:dyDescent="0.25">
      <c r="A1910" t="s">
        <v>108</v>
      </c>
      <c r="B1910" s="1">
        <v>45604</v>
      </c>
      <c r="C1910">
        <v>20.89</v>
      </c>
      <c r="D1910">
        <v>21.26</v>
      </c>
      <c r="E1910">
        <v>22.99</v>
      </c>
      <c r="F1910">
        <f t="shared" si="20"/>
        <v>0</v>
      </c>
    </row>
    <row r="1911" spans="1:6" x14ac:dyDescent="0.25">
      <c r="A1911" t="s">
        <v>108</v>
      </c>
      <c r="B1911" s="1">
        <v>45607</v>
      </c>
      <c r="C1911">
        <v>20.89</v>
      </c>
      <c r="D1911">
        <v>21.25</v>
      </c>
      <c r="E1911">
        <v>22.97</v>
      </c>
      <c r="F1911">
        <f t="shared" si="20"/>
        <v>0</v>
      </c>
    </row>
    <row r="1912" spans="1:6" x14ac:dyDescent="0.25">
      <c r="A1912" t="s">
        <v>108</v>
      </c>
      <c r="B1912" s="1">
        <v>45608</v>
      </c>
      <c r="C1912">
        <v>20.88</v>
      </c>
      <c r="D1912">
        <v>21.24</v>
      </c>
      <c r="E1912">
        <v>22.95</v>
      </c>
      <c r="F1912">
        <f t="shared" si="20"/>
        <v>0</v>
      </c>
    </row>
    <row r="1913" spans="1:6" x14ac:dyDescent="0.25">
      <c r="A1913" t="s">
        <v>108</v>
      </c>
      <c r="B1913" s="1">
        <v>45609</v>
      </c>
      <c r="C1913">
        <v>20.86</v>
      </c>
      <c r="D1913">
        <v>21.23</v>
      </c>
      <c r="E1913">
        <v>22.92</v>
      </c>
      <c r="F1913">
        <f t="shared" si="20"/>
        <v>0</v>
      </c>
    </row>
    <row r="1914" spans="1:6" x14ac:dyDescent="0.25">
      <c r="A1914" t="s">
        <v>108</v>
      </c>
      <c r="B1914" s="1">
        <v>45610</v>
      </c>
      <c r="C1914">
        <v>20.8</v>
      </c>
      <c r="D1914">
        <v>21.21</v>
      </c>
      <c r="E1914">
        <v>22.89</v>
      </c>
      <c r="F1914">
        <f t="shared" si="20"/>
        <v>0</v>
      </c>
    </row>
    <row r="1915" spans="1:6" x14ac:dyDescent="0.25">
      <c r="A1915" t="s">
        <v>108</v>
      </c>
      <c r="B1915" s="1">
        <v>45611</v>
      </c>
      <c r="C1915">
        <v>20.7</v>
      </c>
      <c r="D1915">
        <v>21.18</v>
      </c>
      <c r="E1915">
        <v>22.84</v>
      </c>
      <c r="F1915">
        <f t="shared" si="20"/>
        <v>0</v>
      </c>
    </row>
    <row r="1916" spans="1:6" x14ac:dyDescent="0.25">
      <c r="A1916" t="s">
        <v>108</v>
      </c>
      <c r="B1916" s="1">
        <v>45614</v>
      </c>
      <c r="C1916">
        <v>20.64</v>
      </c>
      <c r="D1916">
        <v>21.13</v>
      </c>
      <c r="E1916">
        <v>22.8</v>
      </c>
      <c r="F1916">
        <f t="shared" si="20"/>
        <v>0</v>
      </c>
    </row>
    <row r="1917" spans="1:6" x14ac:dyDescent="0.25">
      <c r="A1917" t="s">
        <v>108</v>
      </c>
      <c r="B1917" s="1">
        <v>45615</v>
      </c>
      <c r="C1917">
        <v>20.56</v>
      </c>
      <c r="D1917">
        <v>21.09</v>
      </c>
      <c r="E1917">
        <v>22.77</v>
      </c>
      <c r="F1917">
        <f t="shared" si="20"/>
        <v>0</v>
      </c>
    </row>
    <row r="1918" spans="1:6" x14ac:dyDescent="0.25">
      <c r="A1918" t="s">
        <v>108</v>
      </c>
      <c r="B1918" s="1">
        <v>45616</v>
      </c>
      <c r="C1918">
        <v>20.5</v>
      </c>
      <c r="D1918">
        <v>21.04</v>
      </c>
      <c r="E1918">
        <v>22.74</v>
      </c>
      <c r="F1918">
        <f t="shared" si="20"/>
        <v>0</v>
      </c>
    </row>
    <row r="1919" spans="1:6" x14ac:dyDescent="0.25">
      <c r="A1919" t="s">
        <v>108</v>
      </c>
      <c r="B1919" s="1">
        <v>45617</v>
      </c>
      <c r="C1919">
        <v>20.440000000000001</v>
      </c>
      <c r="D1919">
        <v>21.01</v>
      </c>
      <c r="E1919">
        <v>22.71</v>
      </c>
      <c r="F1919">
        <f t="shared" si="20"/>
        <v>0</v>
      </c>
    </row>
    <row r="1920" spans="1:6" x14ac:dyDescent="0.25">
      <c r="A1920" t="s">
        <v>108</v>
      </c>
      <c r="B1920" s="1">
        <v>45618</v>
      </c>
      <c r="C1920">
        <v>20.38</v>
      </c>
      <c r="D1920">
        <v>20.97</v>
      </c>
      <c r="E1920">
        <v>22.69</v>
      </c>
      <c r="F1920">
        <f t="shared" si="20"/>
        <v>0</v>
      </c>
    </row>
    <row r="1921" spans="1:6" x14ac:dyDescent="0.25">
      <c r="A1921" t="s">
        <v>108</v>
      </c>
      <c r="B1921" s="1">
        <v>45621</v>
      </c>
      <c r="C1921">
        <v>20.32</v>
      </c>
      <c r="D1921">
        <v>20.95</v>
      </c>
      <c r="E1921">
        <v>22.67</v>
      </c>
      <c r="F1921">
        <f t="shared" si="20"/>
        <v>0</v>
      </c>
    </row>
    <row r="1922" spans="1:6" x14ac:dyDescent="0.25">
      <c r="A1922" t="s">
        <v>108</v>
      </c>
      <c r="B1922" s="1">
        <v>45622</v>
      </c>
      <c r="C1922">
        <v>20.25</v>
      </c>
      <c r="D1922">
        <v>20.91</v>
      </c>
      <c r="E1922">
        <v>22.66</v>
      </c>
      <c r="F1922">
        <f t="shared" si="20"/>
        <v>0</v>
      </c>
    </row>
    <row r="1923" spans="1:6" x14ac:dyDescent="0.25">
      <c r="A1923" t="s">
        <v>108</v>
      </c>
      <c r="B1923" s="1">
        <v>45623</v>
      </c>
      <c r="C1923">
        <v>20.190000000000001</v>
      </c>
      <c r="D1923">
        <v>20.88</v>
      </c>
      <c r="E1923">
        <v>22.64</v>
      </c>
      <c r="F1923">
        <f t="shared" si="20"/>
        <v>0</v>
      </c>
    </row>
    <row r="1924" spans="1:6" x14ac:dyDescent="0.25">
      <c r="A1924" t="s">
        <v>108</v>
      </c>
      <c r="B1924" s="1">
        <v>45624</v>
      </c>
      <c r="C1924">
        <v>20.13</v>
      </c>
      <c r="D1924">
        <v>20.84</v>
      </c>
      <c r="E1924">
        <v>22.62</v>
      </c>
      <c r="F1924">
        <f t="shared" si="20"/>
        <v>0</v>
      </c>
    </row>
    <row r="1925" spans="1:6" x14ac:dyDescent="0.25">
      <c r="A1925" t="s">
        <v>108</v>
      </c>
      <c r="B1925" s="1">
        <v>45625</v>
      </c>
      <c r="C1925">
        <v>20.05</v>
      </c>
      <c r="D1925">
        <v>20.8</v>
      </c>
      <c r="E1925">
        <v>22.6</v>
      </c>
      <c r="F1925">
        <f t="shared" si="20"/>
        <v>0</v>
      </c>
    </row>
    <row r="1926" spans="1:6" x14ac:dyDescent="0.25">
      <c r="A1926" t="s">
        <v>108</v>
      </c>
      <c r="B1926" s="1">
        <v>45628</v>
      </c>
      <c r="C1926">
        <v>19.989999999999998</v>
      </c>
      <c r="D1926">
        <v>20.76</v>
      </c>
      <c r="E1926">
        <v>22.58</v>
      </c>
      <c r="F1926">
        <f t="shared" si="20"/>
        <v>0</v>
      </c>
    </row>
    <row r="1927" spans="1:6" x14ac:dyDescent="0.25">
      <c r="A1927" t="s">
        <v>108</v>
      </c>
      <c r="B1927" s="1">
        <v>45629</v>
      </c>
      <c r="C1927">
        <v>19.899999999999999</v>
      </c>
      <c r="D1927">
        <v>20.72</v>
      </c>
      <c r="E1927">
        <v>22.56</v>
      </c>
      <c r="F1927">
        <f t="shared" si="20"/>
        <v>0</v>
      </c>
    </row>
    <row r="1928" spans="1:6" x14ac:dyDescent="0.25">
      <c r="A1928" t="s">
        <v>108</v>
      </c>
      <c r="B1928" s="1">
        <v>45630</v>
      </c>
      <c r="C1928">
        <v>19.77</v>
      </c>
      <c r="D1928">
        <v>20.66</v>
      </c>
      <c r="E1928">
        <v>22.53</v>
      </c>
      <c r="F1928">
        <f t="shared" si="20"/>
        <v>0</v>
      </c>
    </row>
    <row r="1929" spans="1:6" x14ac:dyDescent="0.25">
      <c r="A1929" t="s">
        <v>108</v>
      </c>
      <c r="B1929" s="1">
        <v>45631</v>
      </c>
      <c r="C1929">
        <v>19.670000000000002</v>
      </c>
      <c r="D1929">
        <v>20.61</v>
      </c>
      <c r="E1929">
        <v>22.5</v>
      </c>
      <c r="F1929">
        <f t="shared" si="20"/>
        <v>0</v>
      </c>
    </row>
    <row r="1930" spans="1:6" x14ac:dyDescent="0.25">
      <c r="A1930" t="s">
        <v>108</v>
      </c>
      <c r="B1930" s="1">
        <v>45632</v>
      </c>
      <c r="C1930">
        <v>19.55</v>
      </c>
      <c r="D1930">
        <v>20.56</v>
      </c>
      <c r="E1930">
        <v>22.47</v>
      </c>
      <c r="F1930">
        <f t="shared" si="20"/>
        <v>0</v>
      </c>
    </row>
    <row r="1931" spans="1:6" x14ac:dyDescent="0.25">
      <c r="A1931" t="s">
        <v>74</v>
      </c>
      <c r="B1931" s="1">
        <v>45604</v>
      </c>
      <c r="C1931">
        <v>39.229999999999997</v>
      </c>
      <c r="D1931">
        <v>40.4</v>
      </c>
      <c r="E1931">
        <v>41.05</v>
      </c>
      <c r="F1931">
        <f t="shared" si="20"/>
        <v>0</v>
      </c>
    </row>
    <row r="1932" spans="1:6" x14ac:dyDescent="0.25">
      <c r="A1932" t="s">
        <v>74</v>
      </c>
      <c r="B1932" s="1">
        <v>45607</v>
      </c>
      <c r="C1932">
        <v>39.22</v>
      </c>
      <c r="D1932">
        <v>40.380000000000003</v>
      </c>
      <c r="E1932">
        <v>41.03</v>
      </c>
      <c r="F1932">
        <f t="shared" si="20"/>
        <v>0</v>
      </c>
    </row>
    <row r="1933" spans="1:6" x14ac:dyDescent="0.25">
      <c r="A1933" t="s">
        <v>74</v>
      </c>
      <c r="B1933" s="1">
        <v>45608</v>
      </c>
      <c r="C1933">
        <v>39.24</v>
      </c>
      <c r="D1933">
        <v>40.35</v>
      </c>
      <c r="E1933">
        <v>41</v>
      </c>
      <c r="F1933">
        <f t="shared" si="20"/>
        <v>0</v>
      </c>
    </row>
    <row r="1934" spans="1:6" x14ac:dyDescent="0.25">
      <c r="A1934" t="s">
        <v>74</v>
      </c>
      <c r="B1934" s="1">
        <v>45609</v>
      </c>
      <c r="C1934">
        <v>39.299999999999997</v>
      </c>
      <c r="D1934">
        <v>40.29</v>
      </c>
      <c r="E1934">
        <v>40.98</v>
      </c>
      <c r="F1934">
        <f t="shared" si="20"/>
        <v>0</v>
      </c>
    </row>
    <row r="1935" spans="1:6" x14ac:dyDescent="0.25">
      <c r="A1935" t="s">
        <v>74</v>
      </c>
      <c r="B1935" s="1">
        <v>45610</v>
      </c>
      <c r="C1935">
        <v>39.29</v>
      </c>
      <c r="D1935">
        <v>40.24</v>
      </c>
      <c r="E1935">
        <v>40.96</v>
      </c>
      <c r="F1935">
        <f t="shared" si="20"/>
        <v>0</v>
      </c>
    </row>
    <row r="1936" spans="1:6" x14ac:dyDescent="0.25">
      <c r="A1936" t="s">
        <v>74</v>
      </c>
      <c r="B1936" s="1">
        <v>45611</v>
      </c>
      <c r="C1936">
        <v>39.229999999999997</v>
      </c>
      <c r="D1936">
        <v>40.18</v>
      </c>
      <c r="E1936">
        <v>40.93</v>
      </c>
      <c r="F1936">
        <f t="shared" si="20"/>
        <v>0</v>
      </c>
    </row>
    <row r="1937" spans="1:6" x14ac:dyDescent="0.25">
      <c r="A1937" t="s">
        <v>74</v>
      </c>
      <c r="B1937" s="1">
        <v>45614</v>
      </c>
      <c r="C1937">
        <v>39.17</v>
      </c>
      <c r="D1937">
        <v>40.1</v>
      </c>
      <c r="E1937">
        <v>40.9</v>
      </c>
      <c r="F1937">
        <f t="shared" si="20"/>
        <v>0</v>
      </c>
    </row>
    <row r="1938" spans="1:6" x14ac:dyDescent="0.25">
      <c r="A1938" t="s">
        <v>74</v>
      </c>
      <c r="B1938" s="1">
        <v>45615</v>
      </c>
      <c r="C1938">
        <v>39.11</v>
      </c>
      <c r="D1938">
        <v>40.020000000000003</v>
      </c>
      <c r="E1938">
        <v>40.880000000000003</v>
      </c>
      <c r="F1938">
        <f t="shared" si="20"/>
        <v>0</v>
      </c>
    </row>
    <row r="1939" spans="1:6" x14ac:dyDescent="0.25">
      <c r="A1939" t="s">
        <v>74</v>
      </c>
      <c r="B1939" s="1">
        <v>45616</v>
      </c>
      <c r="C1939">
        <v>39.04</v>
      </c>
      <c r="D1939">
        <v>39.96</v>
      </c>
      <c r="E1939">
        <v>40.869999999999997</v>
      </c>
      <c r="F1939">
        <f t="shared" si="20"/>
        <v>0</v>
      </c>
    </row>
    <row r="1940" spans="1:6" x14ac:dyDescent="0.25">
      <c r="A1940" t="s">
        <v>74</v>
      </c>
      <c r="B1940" s="1">
        <v>45617</v>
      </c>
      <c r="C1940">
        <v>38.99</v>
      </c>
      <c r="D1940">
        <v>39.9</v>
      </c>
      <c r="E1940">
        <v>40.880000000000003</v>
      </c>
      <c r="F1940">
        <f t="shared" si="20"/>
        <v>0</v>
      </c>
    </row>
    <row r="1941" spans="1:6" x14ac:dyDescent="0.25">
      <c r="A1941" t="s">
        <v>74</v>
      </c>
      <c r="B1941" s="1">
        <v>45618</v>
      </c>
      <c r="C1941">
        <v>38.93</v>
      </c>
      <c r="D1941">
        <v>39.81</v>
      </c>
      <c r="E1941">
        <v>40.89</v>
      </c>
      <c r="F1941">
        <f t="shared" si="20"/>
        <v>0</v>
      </c>
    </row>
    <row r="1942" spans="1:6" x14ac:dyDescent="0.25">
      <c r="A1942" t="s">
        <v>74</v>
      </c>
      <c r="B1942" s="1">
        <v>45621</v>
      </c>
      <c r="C1942">
        <v>38.869999999999997</v>
      </c>
      <c r="D1942">
        <v>39.75</v>
      </c>
      <c r="E1942">
        <v>40.9</v>
      </c>
      <c r="F1942">
        <f t="shared" si="20"/>
        <v>0</v>
      </c>
    </row>
    <row r="1943" spans="1:6" x14ac:dyDescent="0.25">
      <c r="A1943" t="s">
        <v>74</v>
      </c>
      <c r="B1943" s="1">
        <v>45622</v>
      </c>
      <c r="C1943">
        <v>38.840000000000003</v>
      </c>
      <c r="D1943">
        <v>39.68</v>
      </c>
      <c r="E1943">
        <v>40.92</v>
      </c>
      <c r="F1943">
        <f t="shared" si="20"/>
        <v>0</v>
      </c>
    </row>
    <row r="1944" spans="1:6" x14ac:dyDescent="0.25">
      <c r="A1944" t="s">
        <v>74</v>
      </c>
      <c r="B1944" s="1">
        <v>45623</v>
      </c>
      <c r="C1944">
        <v>38.76</v>
      </c>
      <c r="D1944">
        <v>39.6</v>
      </c>
      <c r="E1944">
        <v>40.92</v>
      </c>
      <c r="F1944">
        <f t="shared" si="20"/>
        <v>0</v>
      </c>
    </row>
    <row r="1945" spans="1:6" x14ac:dyDescent="0.25">
      <c r="A1945" t="s">
        <v>74</v>
      </c>
      <c r="B1945" s="1">
        <v>45624</v>
      </c>
      <c r="C1945">
        <v>38.69</v>
      </c>
      <c r="D1945">
        <v>39.520000000000003</v>
      </c>
      <c r="E1945">
        <v>40.92</v>
      </c>
      <c r="F1945">
        <f t="shared" si="20"/>
        <v>0</v>
      </c>
    </row>
    <row r="1946" spans="1:6" x14ac:dyDescent="0.25">
      <c r="A1946" t="s">
        <v>74</v>
      </c>
      <c r="B1946" s="1">
        <v>45625</v>
      </c>
      <c r="C1946">
        <v>38.57</v>
      </c>
      <c r="D1946">
        <v>39.46</v>
      </c>
      <c r="E1946">
        <v>40.93</v>
      </c>
      <c r="F1946">
        <f t="shared" si="20"/>
        <v>0</v>
      </c>
    </row>
    <row r="1947" spans="1:6" x14ac:dyDescent="0.25">
      <c r="A1947" t="s">
        <v>74</v>
      </c>
      <c r="B1947" s="1">
        <v>45628</v>
      </c>
      <c r="C1947">
        <v>38.49</v>
      </c>
      <c r="D1947">
        <v>39.380000000000003</v>
      </c>
      <c r="E1947">
        <v>40.92</v>
      </c>
      <c r="F1947">
        <f t="shared" si="20"/>
        <v>0</v>
      </c>
    </row>
    <row r="1948" spans="1:6" x14ac:dyDescent="0.25">
      <c r="A1948" t="s">
        <v>74</v>
      </c>
      <c r="B1948" s="1">
        <v>45629</v>
      </c>
      <c r="C1948">
        <v>38.4</v>
      </c>
      <c r="D1948">
        <v>39.299999999999997</v>
      </c>
      <c r="E1948">
        <v>40.9</v>
      </c>
      <c r="F1948">
        <f t="shared" si="20"/>
        <v>0</v>
      </c>
    </row>
    <row r="1949" spans="1:6" x14ac:dyDescent="0.25">
      <c r="A1949" t="s">
        <v>74</v>
      </c>
      <c r="B1949" s="1">
        <v>45630</v>
      </c>
      <c r="C1949">
        <v>38.26</v>
      </c>
      <c r="D1949">
        <v>39.19</v>
      </c>
      <c r="E1949">
        <v>40.880000000000003</v>
      </c>
      <c r="F1949">
        <f t="shared" si="20"/>
        <v>0</v>
      </c>
    </row>
    <row r="1950" spans="1:6" x14ac:dyDescent="0.25">
      <c r="A1950" t="s">
        <v>74</v>
      </c>
      <c r="B1950" s="1">
        <v>45631</v>
      </c>
      <c r="C1950">
        <v>38.17</v>
      </c>
      <c r="D1950">
        <v>39.11</v>
      </c>
      <c r="E1950">
        <v>40.869999999999997</v>
      </c>
      <c r="F1950">
        <f t="shared" si="20"/>
        <v>0</v>
      </c>
    </row>
    <row r="1951" spans="1:6" x14ac:dyDescent="0.25">
      <c r="A1951" t="s">
        <v>74</v>
      </c>
      <c r="B1951" s="1">
        <v>45632</v>
      </c>
      <c r="C1951">
        <v>38.11</v>
      </c>
      <c r="D1951">
        <v>39.049999999999997</v>
      </c>
      <c r="E1951">
        <v>40.85</v>
      </c>
      <c r="F1951">
        <f t="shared" si="20"/>
        <v>0</v>
      </c>
    </row>
    <row r="1952" spans="1:6" x14ac:dyDescent="0.25">
      <c r="A1952" t="s">
        <v>1</v>
      </c>
      <c r="B1952" s="1">
        <v>45604</v>
      </c>
      <c r="C1952">
        <v>3.87</v>
      </c>
      <c r="D1952">
        <v>3.4</v>
      </c>
      <c r="E1952">
        <v>4.1100000000000003</v>
      </c>
      <c r="F1952">
        <f t="shared" ref="F1952:F2015" si="21">IF(OR(ISBLANK(C1952), ISBLANK(D1952), ISBLANK(E1952)), "", IF(AND(C1952&gt;D1952, D1952&gt;E1952), 1, 0))</f>
        <v>0</v>
      </c>
    </row>
    <row r="1953" spans="1:6" x14ac:dyDescent="0.25">
      <c r="A1953" t="s">
        <v>1</v>
      </c>
      <c r="B1953" s="1">
        <v>45607</v>
      </c>
      <c r="C1953">
        <v>3.92</v>
      </c>
      <c r="D1953">
        <v>3.42</v>
      </c>
      <c r="E1953">
        <v>4.1100000000000003</v>
      </c>
      <c r="F1953">
        <f t="shared" si="21"/>
        <v>0</v>
      </c>
    </row>
    <row r="1954" spans="1:6" x14ac:dyDescent="0.25">
      <c r="A1954" t="s">
        <v>1</v>
      </c>
      <c r="B1954" s="1">
        <v>45608</v>
      </c>
      <c r="C1954">
        <v>3.97</v>
      </c>
      <c r="D1954">
        <v>3.44</v>
      </c>
      <c r="E1954">
        <v>4.1100000000000003</v>
      </c>
      <c r="F1954">
        <f t="shared" si="21"/>
        <v>0</v>
      </c>
    </row>
    <row r="1955" spans="1:6" x14ac:dyDescent="0.25">
      <c r="A1955" t="s">
        <v>1</v>
      </c>
      <c r="B1955" s="1">
        <v>45609</v>
      </c>
      <c r="C1955">
        <v>4.0199999999999996</v>
      </c>
      <c r="D1955">
        <v>3.45</v>
      </c>
      <c r="E1955">
        <v>4.0999999999999996</v>
      </c>
      <c r="F1955">
        <f t="shared" si="21"/>
        <v>0</v>
      </c>
    </row>
    <row r="1956" spans="1:6" x14ac:dyDescent="0.25">
      <c r="A1956" t="s">
        <v>1</v>
      </c>
      <c r="B1956" s="1">
        <v>45610</v>
      </c>
      <c r="C1956">
        <v>4.05</v>
      </c>
      <c r="D1956">
        <v>3.46</v>
      </c>
      <c r="E1956">
        <v>4.0999999999999996</v>
      </c>
      <c r="F1956">
        <f t="shared" si="21"/>
        <v>0</v>
      </c>
    </row>
    <row r="1957" spans="1:6" x14ac:dyDescent="0.25">
      <c r="A1957" t="s">
        <v>1</v>
      </c>
      <c r="B1957" s="1">
        <v>45611</v>
      </c>
      <c r="C1957">
        <v>4.09</v>
      </c>
      <c r="D1957">
        <v>3.48</v>
      </c>
      <c r="E1957">
        <v>4.09</v>
      </c>
      <c r="F1957">
        <f t="shared" si="21"/>
        <v>0</v>
      </c>
    </row>
    <row r="1958" spans="1:6" x14ac:dyDescent="0.25">
      <c r="A1958" t="s">
        <v>1</v>
      </c>
      <c r="B1958" s="1">
        <v>45614</v>
      </c>
      <c r="C1958">
        <v>4.13</v>
      </c>
      <c r="D1958">
        <v>3.49</v>
      </c>
      <c r="E1958">
        <v>4.09</v>
      </c>
      <c r="F1958">
        <f t="shared" si="21"/>
        <v>0</v>
      </c>
    </row>
    <row r="1959" spans="1:6" x14ac:dyDescent="0.25">
      <c r="A1959" t="s">
        <v>1</v>
      </c>
      <c r="B1959" s="1">
        <v>45615</v>
      </c>
      <c r="C1959">
        <v>4.1399999999999997</v>
      </c>
      <c r="D1959">
        <v>3.5</v>
      </c>
      <c r="E1959">
        <v>4.08</v>
      </c>
      <c r="F1959">
        <f t="shared" si="21"/>
        <v>0</v>
      </c>
    </row>
    <row r="1960" spans="1:6" x14ac:dyDescent="0.25">
      <c r="A1960" t="s">
        <v>1</v>
      </c>
      <c r="B1960" s="1">
        <v>45616</v>
      </c>
      <c r="C1960">
        <v>4.16</v>
      </c>
      <c r="D1960">
        <v>3.52</v>
      </c>
      <c r="E1960">
        <v>4.08</v>
      </c>
      <c r="F1960">
        <f t="shared" si="21"/>
        <v>0</v>
      </c>
    </row>
    <row r="1961" spans="1:6" x14ac:dyDescent="0.25">
      <c r="A1961" t="s">
        <v>1</v>
      </c>
      <c r="B1961" s="1">
        <v>45617</v>
      </c>
      <c r="C1961">
        <v>4.18</v>
      </c>
      <c r="D1961">
        <v>3.54</v>
      </c>
      <c r="E1961">
        <v>4.08</v>
      </c>
      <c r="F1961">
        <f t="shared" si="21"/>
        <v>0</v>
      </c>
    </row>
    <row r="1962" spans="1:6" x14ac:dyDescent="0.25">
      <c r="A1962" t="s">
        <v>1</v>
      </c>
      <c r="B1962" s="1">
        <v>45618</v>
      </c>
      <c r="C1962">
        <v>4.2</v>
      </c>
      <c r="D1962">
        <v>3.56</v>
      </c>
      <c r="E1962">
        <v>4.07</v>
      </c>
      <c r="F1962">
        <f t="shared" si="21"/>
        <v>0</v>
      </c>
    </row>
    <row r="1963" spans="1:6" x14ac:dyDescent="0.25">
      <c r="A1963" t="s">
        <v>1</v>
      </c>
      <c r="B1963" s="1">
        <v>45621</v>
      </c>
      <c r="C1963">
        <v>4.1900000000000004</v>
      </c>
      <c r="D1963">
        <v>3.58</v>
      </c>
      <c r="E1963">
        <v>4.07</v>
      </c>
      <c r="F1963">
        <f t="shared" si="21"/>
        <v>0</v>
      </c>
    </row>
    <row r="1964" spans="1:6" x14ac:dyDescent="0.25">
      <c r="A1964" t="s">
        <v>1</v>
      </c>
      <c r="B1964" s="1">
        <v>45622</v>
      </c>
      <c r="C1964">
        <v>4.18</v>
      </c>
      <c r="D1964">
        <v>3.6</v>
      </c>
      <c r="E1964">
        <v>4.07</v>
      </c>
      <c r="F1964">
        <f t="shared" si="21"/>
        <v>0</v>
      </c>
    </row>
    <row r="1965" spans="1:6" x14ac:dyDescent="0.25">
      <c r="A1965" t="s">
        <v>1</v>
      </c>
      <c r="B1965" s="1">
        <v>45623</v>
      </c>
      <c r="C1965">
        <v>4.1900000000000004</v>
      </c>
      <c r="D1965">
        <v>3.63</v>
      </c>
      <c r="E1965">
        <v>4.0599999999999996</v>
      </c>
      <c r="F1965">
        <f t="shared" si="21"/>
        <v>0</v>
      </c>
    </row>
    <row r="1966" spans="1:6" x14ac:dyDescent="0.25">
      <c r="A1966" t="s">
        <v>1</v>
      </c>
      <c r="B1966" s="1">
        <v>45624</v>
      </c>
      <c r="C1966">
        <v>4.18</v>
      </c>
      <c r="D1966">
        <v>3.65</v>
      </c>
      <c r="E1966">
        <v>4.0599999999999996</v>
      </c>
      <c r="F1966">
        <f t="shared" si="21"/>
        <v>0</v>
      </c>
    </row>
    <row r="1967" spans="1:6" x14ac:dyDescent="0.25">
      <c r="A1967" t="s">
        <v>1</v>
      </c>
      <c r="B1967" s="1">
        <v>45625</v>
      </c>
      <c r="C1967">
        <v>4.18</v>
      </c>
      <c r="D1967">
        <v>3.68</v>
      </c>
      <c r="E1967">
        <v>4.0599999999999996</v>
      </c>
      <c r="F1967">
        <f t="shared" si="21"/>
        <v>0</v>
      </c>
    </row>
    <row r="1968" spans="1:6" x14ac:dyDescent="0.25">
      <c r="A1968" t="s">
        <v>1</v>
      </c>
      <c r="B1968" s="1">
        <v>45628</v>
      </c>
      <c r="C1968">
        <v>4.16</v>
      </c>
      <c r="D1968">
        <v>3.7</v>
      </c>
      <c r="E1968">
        <v>4.05</v>
      </c>
      <c r="F1968">
        <f t="shared" si="21"/>
        <v>0</v>
      </c>
    </row>
    <row r="1969" spans="1:6" x14ac:dyDescent="0.25">
      <c r="A1969" t="s">
        <v>1</v>
      </c>
      <c r="B1969" s="1">
        <v>45629</v>
      </c>
      <c r="C1969">
        <v>4.1399999999999997</v>
      </c>
      <c r="D1969">
        <v>3.73</v>
      </c>
      <c r="E1969">
        <v>4.05</v>
      </c>
      <c r="F1969">
        <f t="shared" si="21"/>
        <v>0</v>
      </c>
    </row>
    <row r="1970" spans="1:6" x14ac:dyDescent="0.25">
      <c r="A1970" t="s">
        <v>1</v>
      </c>
      <c r="B1970" s="1">
        <v>45630</v>
      </c>
      <c r="C1970">
        <v>4.1399999999999997</v>
      </c>
      <c r="D1970">
        <v>3.76</v>
      </c>
      <c r="E1970">
        <v>4.05</v>
      </c>
      <c r="F1970">
        <f t="shared" si="21"/>
        <v>0</v>
      </c>
    </row>
    <row r="1971" spans="1:6" x14ac:dyDescent="0.25">
      <c r="A1971" t="s">
        <v>1</v>
      </c>
      <c r="B1971" s="1">
        <v>45631</v>
      </c>
      <c r="C1971">
        <v>4.16</v>
      </c>
      <c r="D1971">
        <v>3.79</v>
      </c>
      <c r="E1971">
        <v>4.05</v>
      </c>
      <c r="F1971">
        <f t="shared" si="21"/>
        <v>0</v>
      </c>
    </row>
    <row r="1972" spans="1:6" x14ac:dyDescent="0.25">
      <c r="A1972" t="s">
        <v>1</v>
      </c>
      <c r="B1972" s="1">
        <v>45632</v>
      </c>
      <c r="C1972">
        <v>4.17</v>
      </c>
      <c r="D1972">
        <v>3.83</v>
      </c>
      <c r="E1972">
        <v>4.05</v>
      </c>
      <c r="F1972">
        <f t="shared" si="21"/>
        <v>0</v>
      </c>
    </row>
    <row r="1973" spans="1:6" x14ac:dyDescent="0.25">
      <c r="A1973" t="s">
        <v>91</v>
      </c>
      <c r="B1973" s="1">
        <v>45604</v>
      </c>
      <c r="C1973">
        <v>21</v>
      </c>
      <c r="D1973">
        <v>20.74</v>
      </c>
      <c r="E1973">
        <v>21.42</v>
      </c>
      <c r="F1973">
        <f t="shared" si="21"/>
        <v>0</v>
      </c>
    </row>
    <row r="1974" spans="1:6" x14ac:dyDescent="0.25">
      <c r="A1974" t="s">
        <v>91</v>
      </c>
      <c r="B1974" s="1">
        <v>45607</v>
      </c>
      <c r="C1974">
        <v>20.89</v>
      </c>
      <c r="D1974">
        <v>20.7</v>
      </c>
      <c r="E1974">
        <v>21.42</v>
      </c>
      <c r="F1974">
        <f t="shared" si="21"/>
        <v>0</v>
      </c>
    </row>
    <row r="1975" spans="1:6" x14ac:dyDescent="0.25">
      <c r="A1975" t="s">
        <v>91</v>
      </c>
      <c r="B1975" s="1">
        <v>45608</v>
      </c>
      <c r="C1975">
        <v>20.76</v>
      </c>
      <c r="D1975">
        <v>20.66</v>
      </c>
      <c r="E1975">
        <v>21.42</v>
      </c>
      <c r="F1975">
        <f t="shared" si="21"/>
        <v>0</v>
      </c>
    </row>
    <row r="1976" spans="1:6" x14ac:dyDescent="0.25">
      <c r="A1976" t="s">
        <v>91</v>
      </c>
      <c r="B1976" s="1">
        <v>45609</v>
      </c>
      <c r="C1976">
        <v>20.61</v>
      </c>
      <c r="D1976">
        <v>20.63</v>
      </c>
      <c r="E1976">
        <v>21.41</v>
      </c>
      <c r="F1976">
        <f t="shared" si="21"/>
        <v>0</v>
      </c>
    </row>
    <row r="1977" spans="1:6" x14ac:dyDescent="0.25">
      <c r="A1977" t="s">
        <v>91</v>
      </c>
      <c r="B1977" s="1">
        <v>45610</v>
      </c>
      <c r="C1977">
        <v>20.39</v>
      </c>
      <c r="D1977">
        <v>20.58</v>
      </c>
      <c r="E1977">
        <v>21.4</v>
      </c>
      <c r="F1977">
        <f t="shared" si="21"/>
        <v>0</v>
      </c>
    </row>
    <row r="1978" spans="1:6" x14ac:dyDescent="0.25">
      <c r="A1978" t="s">
        <v>91</v>
      </c>
      <c r="B1978" s="1">
        <v>45611</v>
      </c>
      <c r="C1978">
        <v>20.18</v>
      </c>
      <c r="D1978">
        <v>20.53</v>
      </c>
      <c r="E1978">
        <v>21.4</v>
      </c>
      <c r="F1978">
        <f t="shared" si="21"/>
        <v>0</v>
      </c>
    </row>
    <row r="1979" spans="1:6" x14ac:dyDescent="0.25">
      <c r="A1979" t="s">
        <v>91</v>
      </c>
      <c r="B1979" s="1">
        <v>45614</v>
      </c>
      <c r="C1979">
        <v>20.05</v>
      </c>
      <c r="D1979">
        <v>20.5</v>
      </c>
      <c r="E1979">
        <v>21.4</v>
      </c>
      <c r="F1979">
        <f t="shared" si="21"/>
        <v>0</v>
      </c>
    </row>
    <row r="1980" spans="1:6" x14ac:dyDescent="0.25">
      <c r="A1980" t="s">
        <v>91</v>
      </c>
      <c r="B1980" s="1">
        <v>45615</v>
      </c>
      <c r="C1980">
        <v>19.89</v>
      </c>
      <c r="D1980">
        <v>20.48</v>
      </c>
      <c r="E1980">
        <v>21.4</v>
      </c>
      <c r="F1980">
        <f t="shared" si="21"/>
        <v>0</v>
      </c>
    </row>
    <row r="1981" spans="1:6" x14ac:dyDescent="0.25">
      <c r="A1981" t="s">
        <v>91</v>
      </c>
      <c r="B1981" s="1">
        <v>45616</v>
      </c>
      <c r="C1981">
        <v>19.73</v>
      </c>
      <c r="D1981">
        <v>20.46</v>
      </c>
      <c r="E1981">
        <v>21.4</v>
      </c>
      <c r="F1981">
        <f t="shared" si="21"/>
        <v>0</v>
      </c>
    </row>
    <row r="1982" spans="1:6" x14ac:dyDescent="0.25">
      <c r="A1982" t="s">
        <v>91</v>
      </c>
      <c r="B1982" s="1">
        <v>45617</v>
      </c>
      <c r="C1982">
        <v>19.59</v>
      </c>
      <c r="D1982">
        <v>20.440000000000001</v>
      </c>
      <c r="E1982">
        <v>21.41</v>
      </c>
      <c r="F1982">
        <f t="shared" si="21"/>
        <v>0</v>
      </c>
    </row>
    <row r="1983" spans="1:6" x14ac:dyDescent="0.25">
      <c r="A1983" t="s">
        <v>91</v>
      </c>
      <c r="B1983" s="1">
        <v>45618</v>
      </c>
      <c r="C1983">
        <v>19.43</v>
      </c>
      <c r="D1983">
        <v>20.41</v>
      </c>
      <c r="E1983">
        <v>21.42</v>
      </c>
      <c r="F1983">
        <f t="shared" si="21"/>
        <v>0</v>
      </c>
    </row>
    <row r="1984" spans="1:6" x14ac:dyDescent="0.25">
      <c r="A1984" t="s">
        <v>91</v>
      </c>
      <c r="B1984" s="1">
        <v>45621</v>
      </c>
      <c r="C1984">
        <v>19.29</v>
      </c>
      <c r="D1984">
        <v>20.39</v>
      </c>
      <c r="E1984">
        <v>21.42</v>
      </c>
      <c r="F1984">
        <f t="shared" si="21"/>
        <v>0</v>
      </c>
    </row>
    <row r="1985" spans="1:6" x14ac:dyDescent="0.25">
      <c r="A1985" t="s">
        <v>91</v>
      </c>
      <c r="B1985" s="1">
        <v>45622</v>
      </c>
      <c r="C1985">
        <v>19.18</v>
      </c>
      <c r="D1985">
        <v>20.37</v>
      </c>
      <c r="E1985">
        <v>21.43</v>
      </c>
      <c r="F1985">
        <f t="shared" si="21"/>
        <v>0</v>
      </c>
    </row>
    <row r="1986" spans="1:6" x14ac:dyDescent="0.25">
      <c r="A1986" t="s">
        <v>91</v>
      </c>
      <c r="B1986" s="1">
        <v>45623</v>
      </c>
      <c r="C1986">
        <v>19.059999999999999</v>
      </c>
      <c r="D1986">
        <v>20.34</v>
      </c>
      <c r="E1986">
        <v>21.43</v>
      </c>
      <c r="F1986">
        <f t="shared" si="21"/>
        <v>0</v>
      </c>
    </row>
    <row r="1987" spans="1:6" x14ac:dyDescent="0.25">
      <c r="A1987" t="s">
        <v>91</v>
      </c>
      <c r="B1987" s="1">
        <v>45624</v>
      </c>
      <c r="C1987">
        <v>18.940000000000001</v>
      </c>
      <c r="D1987">
        <v>20.3</v>
      </c>
      <c r="E1987">
        <v>21.43</v>
      </c>
      <c r="F1987">
        <f t="shared" si="21"/>
        <v>0</v>
      </c>
    </row>
    <row r="1988" spans="1:6" x14ac:dyDescent="0.25">
      <c r="A1988" t="s">
        <v>91</v>
      </c>
      <c r="B1988" s="1">
        <v>45625</v>
      </c>
      <c r="C1988">
        <v>18.850000000000001</v>
      </c>
      <c r="D1988">
        <v>20.27</v>
      </c>
      <c r="E1988">
        <v>21.43</v>
      </c>
      <c r="F1988">
        <f t="shared" si="21"/>
        <v>0</v>
      </c>
    </row>
    <row r="1989" spans="1:6" x14ac:dyDescent="0.25">
      <c r="A1989" t="s">
        <v>91</v>
      </c>
      <c r="B1989" s="1">
        <v>45628</v>
      </c>
      <c r="C1989">
        <v>18.77</v>
      </c>
      <c r="D1989">
        <v>20.23</v>
      </c>
      <c r="E1989">
        <v>21.43</v>
      </c>
      <c r="F1989">
        <f t="shared" si="21"/>
        <v>0</v>
      </c>
    </row>
    <row r="1990" spans="1:6" x14ac:dyDescent="0.25">
      <c r="A1990" t="s">
        <v>91</v>
      </c>
      <c r="B1990" s="1">
        <v>45629</v>
      </c>
      <c r="C1990">
        <v>18.690000000000001</v>
      </c>
      <c r="D1990">
        <v>20.18</v>
      </c>
      <c r="E1990">
        <v>21.43</v>
      </c>
      <c r="F1990">
        <f t="shared" si="21"/>
        <v>0</v>
      </c>
    </row>
    <row r="1991" spans="1:6" x14ac:dyDescent="0.25">
      <c r="A1991" t="s">
        <v>91</v>
      </c>
      <c r="B1991" s="1">
        <v>45630</v>
      </c>
      <c r="C1991">
        <v>18.600000000000001</v>
      </c>
      <c r="D1991">
        <v>20.12</v>
      </c>
      <c r="E1991">
        <v>21.42</v>
      </c>
      <c r="F1991">
        <f t="shared" si="21"/>
        <v>0</v>
      </c>
    </row>
    <row r="1992" spans="1:6" x14ac:dyDescent="0.25">
      <c r="A1992" t="s">
        <v>91</v>
      </c>
      <c r="B1992" s="1">
        <v>45631</v>
      </c>
      <c r="C1992">
        <v>18.54</v>
      </c>
      <c r="D1992">
        <v>20.079999999999998</v>
      </c>
      <c r="E1992">
        <v>21.41</v>
      </c>
      <c r="F1992">
        <f t="shared" si="21"/>
        <v>0</v>
      </c>
    </row>
    <row r="1993" spans="1:6" x14ac:dyDescent="0.25">
      <c r="A1993" t="s">
        <v>91</v>
      </c>
      <c r="B1993" s="1">
        <v>45632</v>
      </c>
      <c r="C1993">
        <v>18.489999999999998</v>
      </c>
      <c r="D1993">
        <v>20.03</v>
      </c>
      <c r="E1993">
        <v>21.4</v>
      </c>
      <c r="F1993">
        <f t="shared" si="21"/>
        <v>0</v>
      </c>
    </row>
    <row r="1994" spans="1:6" x14ac:dyDescent="0.25">
      <c r="A1994" t="s">
        <v>20</v>
      </c>
      <c r="B1994" s="1">
        <v>45604</v>
      </c>
      <c r="C1994">
        <v>10.39</v>
      </c>
      <c r="D1994">
        <v>11.11</v>
      </c>
      <c r="E1994">
        <v>12.8</v>
      </c>
      <c r="F1994">
        <f t="shared" si="21"/>
        <v>0</v>
      </c>
    </row>
    <row r="1995" spans="1:6" x14ac:dyDescent="0.25">
      <c r="A1995" t="s">
        <v>20</v>
      </c>
      <c r="B1995" s="1">
        <v>45607</v>
      </c>
      <c r="C1995">
        <v>10.39</v>
      </c>
      <c r="D1995">
        <v>11.07</v>
      </c>
      <c r="E1995">
        <v>12.75</v>
      </c>
      <c r="F1995">
        <f t="shared" si="21"/>
        <v>0</v>
      </c>
    </row>
    <row r="1996" spans="1:6" x14ac:dyDescent="0.25">
      <c r="A1996" t="s">
        <v>20</v>
      </c>
      <c r="B1996" s="1">
        <v>45608</v>
      </c>
      <c r="C1996">
        <v>10.39</v>
      </c>
      <c r="D1996">
        <v>11.02</v>
      </c>
      <c r="E1996">
        <v>12.7</v>
      </c>
      <c r="F1996">
        <f t="shared" si="21"/>
        <v>0</v>
      </c>
    </row>
    <row r="1997" spans="1:6" x14ac:dyDescent="0.25">
      <c r="A1997" t="s">
        <v>20</v>
      </c>
      <c r="B1997" s="1">
        <v>45609</v>
      </c>
      <c r="C1997">
        <v>10.42</v>
      </c>
      <c r="D1997">
        <v>10.98</v>
      </c>
      <c r="E1997">
        <v>12.65</v>
      </c>
      <c r="F1997">
        <f t="shared" si="21"/>
        <v>0</v>
      </c>
    </row>
    <row r="1998" spans="1:6" x14ac:dyDescent="0.25">
      <c r="A1998" t="s">
        <v>20</v>
      </c>
      <c r="B1998" s="1">
        <v>45610</v>
      </c>
      <c r="C1998">
        <v>10.44</v>
      </c>
      <c r="D1998">
        <v>10.93</v>
      </c>
      <c r="E1998">
        <v>12.61</v>
      </c>
      <c r="F1998">
        <f t="shared" si="21"/>
        <v>0</v>
      </c>
    </row>
    <row r="1999" spans="1:6" x14ac:dyDescent="0.25">
      <c r="A1999" t="s">
        <v>20</v>
      </c>
      <c r="B1999" s="1">
        <v>45611</v>
      </c>
      <c r="C1999">
        <v>10.44</v>
      </c>
      <c r="D1999">
        <v>10.88</v>
      </c>
      <c r="E1999">
        <v>12.56</v>
      </c>
      <c r="F1999">
        <f t="shared" si="21"/>
        <v>0</v>
      </c>
    </row>
    <row r="2000" spans="1:6" x14ac:dyDescent="0.25">
      <c r="A2000" t="s">
        <v>20</v>
      </c>
      <c r="B2000" s="1">
        <v>45614</v>
      </c>
      <c r="C2000">
        <v>10.46</v>
      </c>
      <c r="D2000">
        <v>10.83</v>
      </c>
      <c r="E2000">
        <v>12.51</v>
      </c>
      <c r="F2000">
        <f t="shared" si="21"/>
        <v>0</v>
      </c>
    </row>
    <row r="2001" spans="1:6" x14ac:dyDescent="0.25">
      <c r="A2001" t="s">
        <v>20</v>
      </c>
      <c r="B2001" s="1">
        <v>45615</v>
      </c>
      <c r="C2001">
        <v>10.49</v>
      </c>
      <c r="D2001">
        <v>10.79</v>
      </c>
      <c r="E2001">
        <v>12.47</v>
      </c>
      <c r="F2001">
        <f t="shared" si="21"/>
        <v>0</v>
      </c>
    </row>
    <row r="2002" spans="1:6" x14ac:dyDescent="0.25">
      <c r="A2002" t="s">
        <v>20</v>
      </c>
      <c r="B2002" s="1">
        <v>45616</v>
      </c>
      <c r="C2002">
        <v>10.54</v>
      </c>
      <c r="D2002">
        <v>10.78</v>
      </c>
      <c r="E2002">
        <v>12.44</v>
      </c>
      <c r="F2002">
        <f t="shared" si="21"/>
        <v>0</v>
      </c>
    </row>
    <row r="2003" spans="1:6" x14ac:dyDescent="0.25">
      <c r="A2003" t="s">
        <v>20</v>
      </c>
      <c r="B2003" s="1">
        <v>45617</v>
      </c>
      <c r="C2003">
        <v>10.59</v>
      </c>
      <c r="D2003">
        <v>10.77</v>
      </c>
      <c r="E2003">
        <v>12.42</v>
      </c>
      <c r="F2003">
        <f t="shared" si="21"/>
        <v>0</v>
      </c>
    </row>
    <row r="2004" spans="1:6" x14ac:dyDescent="0.25">
      <c r="A2004" t="s">
        <v>20</v>
      </c>
      <c r="B2004" s="1">
        <v>45618</v>
      </c>
      <c r="C2004">
        <v>10.63</v>
      </c>
      <c r="D2004">
        <v>10.76</v>
      </c>
      <c r="E2004">
        <v>12.39</v>
      </c>
      <c r="F2004">
        <f t="shared" si="21"/>
        <v>0</v>
      </c>
    </row>
    <row r="2005" spans="1:6" x14ac:dyDescent="0.25">
      <c r="A2005" t="s">
        <v>20</v>
      </c>
      <c r="B2005" s="1">
        <v>45621</v>
      </c>
      <c r="C2005">
        <v>10.66</v>
      </c>
      <c r="D2005">
        <v>10.76</v>
      </c>
      <c r="E2005">
        <v>12.37</v>
      </c>
      <c r="F2005">
        <f t="shared" si="21"/>
        <v>0</v>
      </c>
    </row>
    <row r="2006" spans="1:6" x14ac:dyDescent="0.25">
      <c r="A2006" t="s">
        <v>20</v>
      </c>
      <c r="B2006" s="1">
        <v>45622</v>
      </c>
      <c r="C2006">
        <v>10.7</v>
      </c>
      <c r="D2006">
        <v>10.76</v>
      </c>
      <c r="E2006">
        <v>12.35</v>
      </c>
      <c r="F2006">
        <f t="shared" si="21"/>
        <v>0</v>
      </c>
    </row>
    <row r="2007" spans="1:6" x14ac:dyDescent="0.25">
      <c r="A2007" t="s">
        <v>20</v>
      </c>
      <c r="B2007" s="1">
        <v>45623</v>
      </c>
      <c r="C2007">
        <v>10.73</v>
      </c>
      <c r="D2007">
        <v>10.76</v>
      </c>
      <c r="E2007">
        <v>12.32</v>
      </c>
      <c r="F2007">
        <f t="shared" si="21"/>
        <v>0</v>
      </c>
    </row>
    <row r="2008" spans="1:6" x14ac:dyDescent="0.25">
      <c r="A2008" t="s">
        <v>20</v>
      </c>
      <c r="B2008" s="1">
        <v>45624</v>
      </c>
      <c r="C2008">
        <v>10.76</v>
      </c>
      <c r="D2008">
        <v>10.75</v>
      </c>
      <c r="E2008">
        <v>12.29</v>
      </c>
      <c r="F2008">
        <f t="shared" si="21"/>
        <v>0</v>
      </c>
    </row>
    <row r="2009" spans="1:6" x14ac:dyDescent="0.25">
      <c r="A2009" t="s">
        <v>20</v>
      </c>
      <c r="B2009" s="1">
        <v>45625</v>
      </c>
      <c r="C2009">
        <v>10.79</v>
      </c>
      <c r="D2009">
        <v>10.74</v>
      </c>
      <c r="E2009">
        <v>12.26</v>
      </c>
      <c r="F2009">
        <f t="shared" si="21"/>
        <v>0</v>
      </c>
    </row>
    <row r="2010" spans="1:6" x14ac:dyDescent="0.25">
      <c r="A2010" t="s">
        <v>20</v>
      </c>
      <c r="B2010" s="1">
        <v>45628</v>
      </c>
      <c r="C2010">
        <v>10.82</v>
      </c>
      <c r="D2010">
        <v>10.73</v>
      </c>
      <c r="E2010">
        <v>12.24</v>
      </c>
      <c r="F2010">
        <f t="shared" si="21"/>
        <v>0</v>
      </c>
    </row>
    <row r="2011" spans="1:6" x14ac:dyDescent="0.25">
      <c r="A2011" t="s">
        <v>20</v>
      </c>
      <c r="B2011" s="1">
        <v>45629</v>
      </c>
      <c r="C2011">
        <v>10.85</v>
      </c>
      <c r="D2011">
        <v>10.72</v>
      </c>
      <c r="E2011">
        <v>12.21</v>
      </c>
      <c r="F2011">
        <f t="shared" si="21"/>
        <v>0</v>
      </c>
    </row>
    <row r="2012" spans="1:6" x14ac:dyDescent="0.25">
      <c r="A2012" t="s">
        <v>20</v>
      </c>
      <c r="B2012" s="1">
        <v>45630</v>
      </c>
      <c r="C2012">
        <v>10.85</v>
      </c>
      <c r="D2012">
        <v>10.7</v>
      </c>
      <c r="E2012">
        <v>12.18</v>
      </c>
      <c r="F2012">
        <f t="shared" si="21"/>
        <v>0</v>
      </c>
    </row>
    <row r="2013" spans="1:6" x14ac:dyDescent="0.25">
      <c r="A2013" t="s">
        <v>20</v>
      </c>
      <c r="B2013" s="1">
        <v>45631</v>
      </c>
      <c r="C2013">
        <v>10.85</v>
      </c>
      <c r="D2013">
        <v>10.69</v>
      </c>
      <c r="E2013">
        <v>12.16</v>
      </c>
      <c r="F2013">
        <f t="shared" si="21"/>
        <v>0</v>
      </c>
    </row>
    <row r="2014" spans="1:6" x14ac:dyDescent="0.25">
      <c r="A2014" t="s">
        <v>20</v>
      </c>
      <c r="B2014" s="1">
        <v>45632</v>
      </c>
      <c r="C2014">
        <v>10.85</v>
      </c>
      <c r="D2014">
        <v>10.67</v>
      </c>
      <c r="E2014">
        <v>12.14</v>
      </c>
      <c r="F2014">
        <f t="shared" si="21"/>
        <v>0</v>
      </c>
    </row>
    <row r="2015" spans="1:6" x14ac:dyDescent="0.25">
      <c r="A2015" t="s">
        <v>119</v>
      </c>
      <c r="B2015" s="1">
        <v>45604</v>
      </c>
      <c r="C2015">
        <v>11.55</v>
      </c>
      <c r="D2015">
        <v>11.76</v>
      </c>
      <c r="E2015">
        <v>11.96</v>
      </c>
      <c r="F2015">
        <f t="shared" si="21"/>
        <v>0</v>
      </c>
    </row>
    <row r="2016" spans="1:6" x14ac:dyDescent="0.25">
      <c r="A2016" t="s">
        <v>119</v>
      </c>
      <c r="B2016" s="1">
        <v>45607</v>
      </c>
      <c r="C2016">
        <v>11.47</v>
      </c>
      <c r="D2016">
        <v>11.73</v>
      </c>
      <c r="E2016">
        <v>11.95</v>
      </c>
      <c r="F2016">
        <f t="shared" ref="F2016:F2079" si="22">IF(OR(ISBLANK(C2016), ISBLANK(D2016), ISBLANK(E2016)), "", IF(AND(C2016&gt;D2016, D2016&gt;E2016), 1, 0))</f>
        <v>0</v>
      </c>
    </row>
    <row r="2017" spans="1:6" x14ac:dyDescent="0.25">
      <c r="A2017" t="s">
        <v>119</v>
      </c>
      <c r="B2017" s="1">
        <v>45608</v>
      </c>
      <c r="C2017">
        <v>11.39</v>
      </c>
      <c r="D2017">
        <v>11.71</v>
      </c>
      <c r="E2017">
        <v>11.94</v>
      </c>
      <c r="F2017">
        <f t="shared" si="22"/>
        <v>0</v>
      </c>
    </row>
    <row r="2018" spans="1:6" x14ac:dyDescent="0.25">
      <c r="A2018" t="s">
        <v>119</v>
      </c>
      <c r="B2018" s="1">
        <v>45609</v>
      </c>
      <c r="C2018">
        <v>11.31</v>
      </c>
      <c r="D2018">
        <v>11.69</v>
      </c>
      <c r="E2018">
        <v>11.93</v>
      </c>
      <c r="F2018">
        <f t="shared" si="22"/>
        <v>0</v>
      </c>
    </row>
    <row r="2019" spans="1:6" x14ac:dyDescent="0.25">
      <c r="A2019" t="s">
        <v>119</v>
      </c>
      <c r="B2019" s="1">
        <v>45610</v>
      </c>
      <c r="C2019">
        <v>11.22</v>
      </c>
      <c r="D2019">
        <v>11.66</v>
      </c>
      <c r="E2019">
        <v>11.92</v>
      </c>
      <c r="F2019">
        <f t="shared" si="22"/>
        <v>0</v>
      </c>
    </row>
    <row r="2020" spans="1:6" x14ac:dyDescent="0.25">
      <c r="A2020" t="s">
        <v>119</v>
      </c>
      <c r="B2020" s="1">
        <v>45611</v>
      </c>
      <c r="C2020">
        <v>11.12</v>
      </c>
      <c r="D2020">
        <v>11.64</v>
      </c>
      <c r="E2020">
        <v>11.91</v>
      </c>
      <c r="F2020">
        <f t="shared" si="22"/>
        <v>0</v>
      </c>
    </row>
    <row r="2021" spans="1:6" x14ac:dyDescent="0.25">
      <c r="A2021" t="s">
        <v>119</v>
      </c>
      <c r="B2021" s="1">
        <v>45614</v>
      </c>
      <c r="C2021">
        <v>11.04</v>
      </c>
      <c r="D2021">
        <v>11.61</v>
      </c>
      <c r="E2021">
        <v>11.89</v>
      </c>
      <c r="F2021">
        <f t="shared" si="22"/>
        <v>0</v>
      </c>
    </row>
    <row r="2022" spans="1:6" x14ac:dyDescent="0.25">
      <c r="A2022" t="s">
        <v>119</v>
      </c>
      <c r="B2022" s="1">
        <v>45615</v>
      </c>
      <c r="C2022">
        <v>10.97</v>
      </c>
      <c r="D2022">
        <v>11.59</v>
      </c>
      <c r="E2022">
        <v>11.88</v>
      </c>
      <c r="F2022">
        <f t="shared" si="22"/>
        <v>0</v>
      </c>
    </row>
    <row r="2023" spans="1:6" x14ac:dyDescent="0.25">
      <c r="A2023" t="s">
        <v>119</v>
      </c>
      <c r="B2023" s="1">
        <v>45616</v>
      </c>
      <c r="C2023">
        <v>10.9</v>
      </c>
      <c r="D2023">
        <v>11.57</v>
      </c>
      <c r="E2023">
        <v>11.88</v>
      </c>
      <c r="F2023">
        <f t="shared" si="22"/>
        <v>0</v>
      </c>
    </row>
    <row r="2024" spans="1:6" x14ac:dyDescent="0.25">
      <c r="A2024" t="s">
        <v>119</v>
      </c>
      <c r="B2024" s="1">
        <v>45617</v>
      </c>
      <c r="C2024">
        <v>10.85</v>
      </c>
      <c r="D2024">
        <v>11.56</v>
      </c>
      <c r="E2024">
        <v>11.87</v>
      </c>
      <c r="F2024">
        <f t="shared" si="22"/>
        <v>0</v>
      </c>
    </row>
    <row r="2025" spans="1:6" x14ac:dyDescent="0.25">
      <c r="A2025" t="s">
        <v>119</v>
      </c>
      <c r="B2025" s="1">
        <v>45618</v>
      </c>
      <c r="C2025">
        <v>10.8</v>
      </c>
      <c r="D2025">
        <v>11.54</v>
      </c>
      <c r="E2025">
        <v>11.87</v>
      </c>
      <c r="F2025">
        <f t="shared" si="22"/>
        <v>0</v>
      </c>
    </row>
    <row r="2026" spans="1:6" x14ac:dyDescent="0.25">
      <c r="A2026" t="s">
        <v>119</v>
      </c>
      <c r="B2026" s="1">
        <v>45621</v>
      </c>
      <c r="C2026">
        <v>10.74</v>
      </c>
      <c r="D2026">
        <v>11.52</v>
      </c>
      <c r="E2026">
        <v>11.86</v>
      </c>
      <c r="F2026">
        <f t="shared" si="22"/>
        <v>0</v>
      </c>
    </row>
    <row r="2027" spans="1:6" x14ac:dyDescent="0.25">
      <c r="A2027" t="s">
        <v>119</v>
      </c>
      <c r="B2027" s="1">
        <v>45622</v>
      </c>
      <c r="C2027">
        <v>10.69</v>
      </c>
      <c r="D2027">
        <v>11.5</v>
      </c>
      <c r="E2027">
        <v>11.85</v>
      </c>
      <c r="F2027">
        <f t="shared" si="22"/>
        <v>0</v>
      </c>
    </row>
    <row r="2028" spans="1:6" x14ac:dyDescent="0.25">
      <c r="A2028" t="s">
        <v>119</v>
      </c>
      <c r="B2028" s="1">
        <v>45623</v>
      </c>
      <c r="C2028">
        <v>10.64</v>
      </c>
      <c r="D2028">
        <v>11.47</v>
      </c>
      <c r="E2028">
        <v>11.85</v>
      </c>
      <c r="F2028">
        <f t="shared" si="22"/>
        <v>0</v>
      </c>
    </row>
    <row r="2029" spans="1:6" x14ac:dyDescent="0.25">
      <c r="A2029" t="s">
        <v>119</v>
      </c>
      <c r="B2029" s="1">
        <v>45624</v>
      </c>
      <c r="C2029">
        <v>10.59</v>
      </c>
      <c r="D2029">
        <v>11.45</v>
      </c>
      <c r="E2029">
        <v>11.84</v>
      </c>
      <c r="F2029">
        <f t="shared" si="22"/>
        <v>0</v>
      </c>
    </row>
    <row r="2030" spans="1:6" x14ac:dyDescent="0.25">
      <c r="A2030" t="s">
        <v>119</v>
      </c>
      <c r="B2030" s="1">
        <v>45625</v>
      </c>
      <c r="C2030">
        <v>10.57</v>
      </c>
      <c r="D2030">
        <v>11.43</v>
      </c>
      <c r="E2030">
        <v>11.84</v>
      </c>
      <c r="F2030">
        <f t="shared" si="22"/>
        <v>0</v>
      </c>
    </row>
    <row r="2031" spans="1:6" x14ac:dyDescent="0.25">
      <c r="A2031" t="s">
        <v>119</v>
      </c>
      <c r="B2031" s="1">
        <v>45628</v>
      </c>
      <c r="C2031">
        <v>10.56</v>
      </c>
      <c r="D2031">
        <v>11.42</v>
      </c>
      <c r="E2031">
        <v>11.83</v>
      </c>
      <c r="F2031">
        <f t="shared" si="22"/>
        <v>0</v>
      </c>
    </row>
    <row r="2032" spans="1:6" x14ac:dyDescent="0.25">
      <c r="A2032" t="s">
        <v>119</v>
      </c>
      <c r="B2032" s="1">
        <v>45629</v>
      </c>
      <c r="C2032">
        <v>10.57</v>
      </c>
      <c r="D2032">
        <v>11.4</v>
      </c>
      <c r="E2032">
        <v>11.83</v>
      </c>
      <c r="F2032">
        <f t="shared" si="22"/>
        <v>0</v>
      </c>
    </row>
    <row r="2033" spans="1:6" x14ac:dyDescent="0.25">
      <c r="A2033" t="s">
        <v>119</v>
      </c>
      <c r="B2033" s="1">
        <v>45630</v>
      </c>
      <c r="C2033">
        <v>10.56</v>
      </c>
      <c r="D2033">
        <v>11.38</v>
      </c>
      <c r="E2033">
        <v>11.82</v>
      </c>
      <c r="F2033">
        <f t="shared" si="22"/>
        <v>0</v>
      </c>
    </row>
    <row r="2034" spans="1:6" x14ac:dyDescent="0.25">
      <c r="A2034" t="s">
        <v>119</v>
      </c>
      <c r="B2034" s="1">
        <v>45631</v>
      </c>
      <c r="C2034">
        <v>10.57</v>
      </c>
      <c r="D2034">
        <v>11.36</v>
      </c>
      <c r="E2034">
        <v>11.82</v>
      </c>
      <c r="F2034">
        <f t="shared" si="22"/>
        <v>0</v>
      </c>
    </row>
    <row r="2035" spans="1:6" x14ac:dyDescent="0.25">
      <c r="A2035" t="s">
        <v>119</v>
      </c>
      <c r="B2035" s="1">
        <v>45632</v>
      </c>
      <c r="C2035">
        <v>10.58</v>
      </c>
      <c r="D2035">
        <v>11.33</v>
      </c>
      <c r="E2035">
        <v>11.81</v>
      </c>
      <c r="F2035">
        <f t="shared" si="22"/>
        <v>0</v>
      </c>
    </row>
    <row r="2036" spans="1:6" x14ac:dyDescent="0.25">
      <c r="A2036" t="s">
        <v>80</v>
      </c>
      <c r="B2036" s="1">
        <v>45604</v>
      </c>
      <c r="C2036">
        <v>14.18</v>
      </c>
      <c r="D2036">
        <v>13.54</v>
      </c>
      <c r="E2036">
        <v>13.42</v>
      </c>
      <c r="F2036">
        <f t="shared" si="22"/>
        <v>1</v>
      </c>
    </row>
    <row r="2037" spans="1:6" x14ac:dyDescent="0.25">
      <c r="A2037" t="s">
        <v>80</v>
      </c>
      <c r="B2037" s="1">
        <v>45607</v>
      </c>
      <c r="C2037">
        <v>14.17</v>
      </c>
      <c r="D2037">
        <v>13.55</v>
      </c>
      <c r="E2037">
        <v>13.42</v>
      </c>
      <c r="F2037">
        <f t="shared" si="22"/>
        <v>1</v>
      </c>
    </row>
    <row r="2038" spans="1:6" x14ac:dyDescent="0.25">
      <c r="A2038" t="s">
        <v>80</v>
      </c>
      <c r="B2038" s="1">
        <v>45608</v>
      </c>
      <c r="C2038">
        <v>14.16</v>
      </c>
      <c r="D2038">
        <v>13.57</v>
      </c>
      <c r="E2038">
        <v>13.41</v>
      </c>
      <c r="F2038">
        <f t="shared" si="22"/>
        <v>1</v>
      </c>
    </row>
    <row r="2039" spans="1:6" x14ac:dyDescent="0.25">
      <c r="A2039" t="s">
        <v>80</v>
      </c>
      <c r="B2039" s="1">
        <v>45609</v>
      </c>
      <c r="C2039">
        <v>14.1</v>
      </c>
      <c r="D2039">
        <v>13.58</v>
      </c>
      <c r="E2039">
        <v>13.4</v>
      </c>
      <c r="F2039">
        <f t="shared" si="22"/>
        <v>1</v>
      </c>
    </row>
    <row r="2040" spans="1:6" x14ac:dyDescent="0.25">
      <c r="A2040" t="s">
        <v>80</v>
      </c>
      <c r="B2040" s="1">
        <v>45610</v>
      </c>
      <c r="C2040">
        <v>14.03</v>
      </c>
      <c r="D2040">
        <v>13.58</v>
      </c>
      <c r="E2040">
        <v>13.39</v>
      </c>
      <c r="F2040">
        <f t="shared" si="22"/>
        <v>1</v>
      </c>
    </row>
    <row r="2041" spans="1:6" x14ac:dyDescent="0.25">
      <c r="A2041" t="s">
        <v>80</v>
      </c>
      <c r="B2041" s="1">
        <v>45611</v>
      </c>
      <c r="C2041">
        <v>13.96</v>
      </c>
      <c r="D2041">
        <v>13.59</v>
      </c>
      <c r="E2041">
        <v>13.38</v>
      </c>
      <c r="F2041">
        <f t="shared" si="22"/>
        <v>1</v>
      </c>
    </row>
    <row r="2042" spans="1:6" x14ac:dyDescent="0.25">
      <c r="A2042" t="s">
        <v>80</v>
      </c>
      <c r="B2042" s="1">
        <v>45614</v>
      </c>
      <c r="C2042">
        <v>13.94</v>
      </c>
      <c r="D2042">
        <v>13.61</v>
      </c>
      <c r="E2042">
        <v>13.37</v>
      </c>
      <c r="F2042">
        <f t="shared" si="22"/>
        <v>1</v>
      </c>
    </row>
    <row r="2043" spans="1:6" x14ac:dyDescent="0.25">
      <c r="A2043" t="s">
        <v>80</v>
      </c>
      <c r="B2043" s="1">
        <v>45615</v>
      </c>
      <c r="C2043">
        <v>13.88</v>
      </c>
      <c r="D2043">
        <v>13.63</v>
      </c>
      <c r="E2043">
        <v>13.37</v>
      </c>
      <c r="F2043">
        <f t="shared" si="22"/>
        <v>1</v>
      </c>
    </row>
    <row r="2044" spans="1:6" x14ac:dyDescent="0.25">
      <c r="A2044" t="s">
        <v>80</v>
      </c>
      <c r="B2044" s="1">
        <v>45616</v>
      </c>
      <c r="C2044">
        <v>13.82</v>
      </c>
      <c r="D2044">
        <v>13.65</v>
      </c>
      <c r="E2044">
        <v>13.37</v>
      </c>
      <c r="F2044">
        <f t="shared" si="22"/>
        <v>1</v>
      </c>
    </row>
    <row r="2045" spans="1:6" x14ac:dyDescent="0.25">
      <c r="A2045" t="s">
        <v>80</v>
      </c>
      <c r="B2045" s="1">
        <v>45617</v>
      </c>
      <c r="C2045">
        <v>13.79</v>
      </c>
      <c r="D2045">
        <v>13.68</v>
      </c>
      <c r="E2045">
        <v>13.38</v>
      </c>
      <c r="F2045">
        <f t="shared" si="22"/>
        <v>1</v>
      </c>
    </row>
    <row r="2046" spans="1:6" x14ac:dyDescent="0.25">
      <c r="A2046" t="s">
        <v>80</v>
      </c>
      <c r="B2046" s="1">
        <v>45618</v>
      </c>
      <c r="C2046">
        <v>13.74</v>
      </c>
      <c r="D2046">
        <v>13.7</v>
      </c>
      <c r="E2046">
        <v>13.38</v>
      </c>
      <c r="F2046">
        <f t="shared" si="22"/>
        <v>1</v>
      </c>
    </row>
    <row r="2047" spans="1:6" x14ac:dyDescent="0.25">
      <c r="A2047" t="s">
        <v>80</v>
      </c>
      <c r="B2047" s="1">
        <v>45621</v>
      </c>
      <c r="C2047">
        <v>13.69</v>
      </c>
      <c r="D2047">
        <v>13.73</v>
      </c>
      <c r="E2047">
        <v>13.39</v>
      </c>
      <c r="F2047">
        <f t="shared" si="22"/>
        <v>0</v>
      </c>
    </row>
    <row r="2048" spans="1:6" x14ac:dyDescent="0.25">
      <c r="A2048" t="s">
        <v>80</v>
      </c>
      <c r="B2048" s="1">
        <v>45622</v>
      </c>
      <c r="C2048">
        <v>13.66</v>
      </c>
      <c r="D2048">
        <v>13.76</v>
      </c>
      <c r="E2048">
        <v>13.39</v>
      </c>
      <c r="F2048">
        <f t="shared" si="22"/>
        <v>0</v>
      </c>
    </row>
    <row r="2049" spans="1:6" x14ac:dyDescent="0.25">
      <c r="A2049" t="s">
        <v>80</v>
      </c>
      <c r="B2049" s="1">
        <v>45623</v>
      </c>
      <c r="C2049">
        <v>13.63</v>
      </c>
      <c r="D2049">
        <v>13.78</v>
      </c>
      <c r="E2049">
        <v>13.4</v>
      </c>
      <c r="F2049">
        <f t="shared" si="22"/>
        <v>0</v>
      </c>
    </row>
    <row r="2050" spans="1:6" x14ac:dyDescent="0.25">
      <c r="A2050" t="s">
        <v>80</v>
      </c>
      <c r="B2050" s="1">
        <v>45624</v>
      </c>
      <c r="C2050">
        <v>13.61</v>
      </c>
      <c r="D2050">
        <v>13.81</v>
      </c>
      <c r="E2050">
        <v>13.4</v>
      </c>
      <c r="F2050">
        <f t="shared" si="22"/>
        <v>0</v>
      </c>
    </row>
    <row r="2051" spans="1:6" x14ac:dyDescent="0.25">
      <c r="A2051" t="s">
        <v>80</v>
      </c>
      <c r="B2051" s="1">
        <v>45625</v>
      </c>
      <c r="C2051">
        <v>13.6</v>
      </c>
      <c r="D2051">
        <v>13.83</v>
      </c>
      <c r="E2051">
        <v>13.41</v>
      </c>
      <c r="F2051">
        <f t="shared" si="22"/>
        <v>0</v>
      </c>
    </row>
    <row r="2052" spans="1:6" x14ac:dyDescent="0.25">
      <c r="A2052" t="s">
        <v>80</v>
      </c>
      <c r="B2052" s="1">
        <v>45628</v>
      </c>
      <c r="C2052">
        <v>13.59</v>
      </c>
      <c r="D2052">
        <v>13.86</v>
      </c>
      <c r="E2052">
        <v>13.42</v>
      </c>
      <c r="F2052">
        <f t="shared" si="22"/>
        <v>0</v>
      </c>
    </row>
    <row r="2053" spans="1:6" x14ac:dyDescent="0.25">
      <c r="A2053" t="s">
        <v>80</v>
      </c>
      <c r="B2053" s="1">
        <v>45629</v>
      </c>
      <c r="C2053">
        <v>13.57</v>
      </c>
      <c r="D2053">
        <v>13.88</v>
      </c>
      <c r="E2053">
        <v>13.42</v>
      </c>
      <c r="F2053">
        <f t="shared" si="22"/>
        <v>0</v>
      </c>
    </row>
    <row r="2054" spans="1:6" x14ac:dyDescent="0.25">
      <c r="A2054" t="s">
        <v>80</v>
      </c>
      <c r="B2054" s="1">
        <v>45630</v>
      </c>
      <c r="C2054">
        <v>13.54</v>
      </c>
      <c r="D2054">
        <v>13.9</v>
      </c>
      <c r="E2054">
        <v>13.43</v>
      </c>
      <c r="F2054">
        <f t="shared" si="22"/>
        <v>0</v>
      </c>
    </row>
    <row r="2055" spans="1:6" x14ac:dyDescent="0.25">
      <c r="A2055" t="s">
        <v>80</v>
      </c>
      <c r="B2055" s="1">
        <v>45631</v>
      </c>
      <c r="C2055">
        <v>13.56</v>
      </c>
      <c r="D2055">
        <v>13.92</v>
      </c>
      <c r="E2055">
        <v>13.43</v>
      </c>
      <c r="F2055">
        <f t="shared" si="22"/>
        <v>0</v>
      </c>
    </row>
    <row r="2056" spans="1:6" x14ac:dyDescent="0.25">
      <c r="A2056" t="s">
        <v>80</v>
      </c>
      <c r="B2056" s="1">
        <v>45632</v>
      </c>
      <c r="C2056">
        <v>13.58</v>
      </c>
      <c r="D2056">
        <v>13.95</v>
      </c>
      <c r="E2056">
        <v>13.44</v>
      </c>
      <c r="F2056">
        <f t="shared" si="22"/>
        <v>0</v>
      </c>
    </row>
    <row r="2057" spans="1:6" x14ac:dyDescent="0.25">
      <c r="A2057" t="s">
        <v>104</v>
      </c>
      <c r="B2057" s="1">
        <v>45604</v>
      </c>
      <c r="C2057">
        <v>24.15</v>
      </c>
      <c r="D2057">
        <v>23.73</v>
      </c>
      <c r="E2057">
        <v>23.22</v>
      </c>
      <c r="F2057">
        <f t="shared" si="22"/>
        <v>1</v>
      </c>
    </row>
    <row r="2058" spans="1:6" x14ac:dyDescent="0.25">
      <c r="A2058" t="s">
        <v>104</v>
      </c>
      <c r="B2058" s="1">
        <v>45607</v>
      </c>
      <c r="C2058">
        <v>24.11</v>
      </c>
      <c r="D2058">
        <v>23.75</v>
      </c>
      <c r="E2058">
        <v>23.23</v>
      </c>
      <c r="F2058">
        <f t="shared" si="22"/>
        <v>1</v>
      </c>
    </row>
    <row r="2059" spans="1:6" x14ac:dyDescent="0.25">
      <c r="A2059" t="s">
        <v>104</v>
      </c>
      <c r="B2059" s="1">
        <v>45608</v>
      </c>
      <c r="C2059">
        <v>24.07</v>
      </c>
      <c r="D2059">
        <v>23.76</v>
      </c>
      <c r="E2059">
        <v>23.23</v>
      </c>
      <c r="F2059">
        <f t="shared" si="22"/>
        <v>1</v>
      </c>
    </row>
    <row r="2060" spans="1:6" x14ac:dyDescent="0.25">
      <c r="A2060" t="s">
        <v>104</v>
      </c>
      <c r="B2060" s="1">
        <v>45609</v>
      </c>
      <c r="C2060">
        <v>24</v>
      </c>
      <c r="D2060">
        <v>23.78</v>
      </c>
      <c r="E2060">
        <v>23.23</v>
      </c>
      <c r="F2060">
        <f t="shared" si="22"/>
        <v>1</v>
      </c>
    </row>
    <row r="2061" spans="1:6" x14ac:dyDescent="0.25">
      <c r="A2061" t="s">
        <v>104</v>
      </c>
      <c r="B2061" s="1">
        <v>45610</v>
      </c>
      <c r="C2061">
        <v>23.9</v>
      </c>
      <c r="D2061">
        <v>23.77</v>
      </c>
      <c r="E2061">
        <v>23.22</v>
      </c>
      <c r="F2061">
        <f t="shared" si="22"/>
        <v>1</v>
      </c>
    </row>
    <row r="2062" spans="1:6" x14ac:dyDescent="0.25">
      <c r="A2062" t="s">
        <v>104</v>
      </c>
      <c r="B2062" s="1">
        <v>45611</v>
      </c>
      <c r="C2062">
        <v>23.8</v>
      </c>
      <c r="D2062">
        <v>23.77</v>
      </c>
      <c r="E2062">
        <v>23.22</v>
      </c>
      <c r="F2062">
        <f t="shared" si="22"/>
        <v>1</v>
      </c>
    </row>
    <row r="2063" spans="1:6" x14ac:dyDescent="0.25">
      <c r="A2063" t="s">
        <v>104</v>
      </c>
      <c r="B2063" s="1">
        <v>45614</v>
      </c>
      <c r="C2063">
        <v>23.74</v>
      </c>
      <c r="D2063">
        <v>23.77</v>
      </c>
      <c r="E2063">
        <v>23.22</v>
      </c>
      <c r="F2063">
        <f t="shared" si="22"/>
        <v>0</v>
      </c>
    </row>
    <row r="2064" spans="1:6" x14ac:dyDescent="0.25">
      <c r="A2064" t="s">
        <v>104</v>
      </c>
      <c r="B2064" s="1">
        <v>45615</v>
      </c>
      <c r="C2064">
        <v>23.67</v>
      </c>
      <c r="D2064">
        <v>23.76</v>
      </c>
      <c r="E2064">
        <v>23.22</v>
      </c>
      <c r="F2064">
        <f t="shared" si="22"/>
        <v>0</v>
      </c>
    </row>
    <row r="2065" spans="1:6" x14ac:dyDescent="0.25">
      <c r="A2065" t="s">
        <v>104</v>
      </c>
      <c r="B2065" s="1">
        <v>45616</v>
      </c>
      <c r="C2065">
        <v>23.6</v>
      </c>
      <c r="D2065">
        <v>23.74</v>
      </c>
      <c r="E2065">
        <v>23.23</v>
      </c>
      <c r="F2065">
        <f t="shared" si="22"/>
        <v>0</v>
      </c>
    </row>
    <row r="2066" spans="1:6" x14ac:dyDescent="0.25">
      <c r="A2066" t="s">
        <v>104</v>
      </c>
      <c r="B2066" s="1">
        <v>45617</v>
      </c>
      <c r="C2066">
        <v>23.55</v>
      </c>
      <c r="D2066">
        <v>23.72</v>
      </c>
      <c r="E2066">
        <v>23.24</v>
      </c>
      <c r="F2066">
        <f t="shared" si="22"/>
        <v>0</v>
      </c>
    </row>
    <row r="2067" spans="1:6" x14ac:dyDescent="0.25">
      <c r="A2067" t="s">
        <v>104</v>
      </c>
      <c r="B2067" s="1">
        <v>45618</v>
      </c>
      <c r="C2067">
        <v>23.5</v>
      </c>
      <c r="D2067">
        <v>23.7</v>
      </c>
      <c r="E2067">
        <v>23.26</v>
      </c>
      <c r="F2067">
        <f t="shared" si="22"/>
        <v>0</v>
      </c>
    </row>
    <row r="2068" spans="1:6" x14ac:dyDescent="0.25">
      <c r="A2068" t="s">
        <v>104</v>
      </c>
      <c r="B2068" s="1">
        <v>45621</v>
      </c>
      <c r="C2068">
        <v>23.43</v>
      </c>
      <c r="D2068">
        <v>23.68</v>
      </c>
      <c r="E2068">
        <v>23.27</v>
      </c>
      <c r="F2068">
        <f t="shared" si="22"/>
        <v>0</v>
      </c>
    </row>
    <row r="2069" spans="1:6" x14ac:dyDescent="0.25">
      <c r="A2069" t="s">
        <v>104</v>
      </c>
      <c r="B2069" s="1">
        <v>45622</v>
      </c>
      <c r="C2069">
        <v>23.35</v>
      </c>
      <c r="D2069">
        <v>23.66</v>
      </c>
      <c r="E2069">
        <v>23.28</v>
      </c>
      <c r="F2069">
        <f t="shared" si="22"/>
        <v>0</v>
      </c>
    </row>
    <row r="2070" spans="1:6" x14ac:dyDescent="0.25">
      <c r="A2070" t="s">
        <v>104</v>
      </c>
      <c r="B2070" s="1">
        <v>45623</v>
      </c>
      <c r="C2070">
        <v>23.26</v>
      </c>
      <c r="D2070">
        <v>23.64</v>
      </c>
      <c r="E2070">
        <v>23.3</v>
      </c>
      <c r="F2070">
        <f t="shared" si="22"/>
        <v>0</v>
      </c>
    </row>
    <row r="2071" spans="1:6" x14ac:dyDescent="0.25">
      <c r="A2071" t="s">
        <v>104</v>
      </c>
      <c r="B2071" s="1">
        <v>45624</v>
      </c>
      <c r="C2071">
        <v>23.17</v>
      </c>
      <c r="D2071">
        <v>23.62</v>
      </c>
      <c r="E2071">
        <v>23.31</v>
      </c>
      <c r="F2071">
        <f t="shared" si="22"/>
        <v>0</v>
      </c>
    </row>
    <row r="2072" spans="1:6" x14ac:dyDescent="0.25">
      <c r="A2072" t="s">
        <v>104</v>
      </c>
      <c r="B2072" s="1">
        <v>45625</v>
      </c>
      <c r="C2072">
        <v>23.09</v>
      </c>
      <c r="D2072">
        <v>23.6</v>
      </c>
      <c r="E2072">
        <v>23.32</v>
      </c>
      <c r="F2072">
        <f t="shared" si="22"/>
        <v>0</v>
      </c>
    </row>
    <row r="2073" spans="1:6" x14ac:dyDescent="0.25">
      <c r="A2073" t="s">
        <v>104</v>
      </c>
      <c r="B2073" s="1">
        <v>45628</v>
      </c>
      <c r="C2073">
        <v>23.01</v>
      </c>
      <c r="D2073">
        <v>23.58</v>
      </c>
      <c r="E2073">
        <v>23.33</v>
      </c>
      <c r="F2073">
        <f t="shared" si="22"/>
        <v>0</v>
      </c>
    </row>
    <row r="2074" spans="1:6" x14ac:dyDescent="0.25">
      <c r="A2074" t="s">
        <v>104</v>
      </c>
      <c r="B2074" s="1">
        <v>45629</v>
      </c>
      <c r="C2074">
        <v>22.94</v>
      </c>
      <c r="D2074">
        <v>23.56</v>
      </c>
      <c r="E2074">
        <v>23.34</v>
      </c>
      <c r="F2074">
        <f t="shared" si="22"/>
        <v>0</v>
      </c>
    </row>
    <row r="2075" spans="1:6" x14ac:dyDescent="0.25">
      <c r="A2075" t="s">
        <v>104</v>
      </c>
      <c r="B2075" s="1">
        <v>45630</v>
      </c>
      <c r="C2075">
        <v>22.85</v>
      </c>
      <c r="D2075">
        <v>23.52</v>
      </c>
      <c r="E2075">
        <v>23.34</v>
      </c>
      <c r="F2075">
        <f t="shared" si="22"/>
        <v>0</v>
      </c>
    </row>
    <row r="2076" spans="1:6" x14ac:dyDescent="0.25">
      <c r="A2076" t="s">
        <v>104</v>
      </c>
      <c r="B2076" s="1">
        <v>45631</v>
      </c>
      <c r="C2076">
        <v>22.79</v>
      </c>
      <c r="D2076">
        <v>23.51</v>
      </c>
      <c r="E2076">
        <v>23.35</v>
      </c>
      <c r="F2076">
        <f t="shared" si="22"/>
        <v>0</v>
      </c>
    </row>
    <row r="2077" spans="1:6" x14ac:dyDescent="0.25">
      <c r="A2077" t="s">
        <v>104</v>
      </c>
      <c r="B2077" s="1">
        <v>45632</v>
      </c>
      <c r="C2077">
        <v>22.73</v>
      </c>
      <c r="D2077">
        <v>23.49</v>
      </c>
      <c r="E2077">
        <v>23.35</v>
      </c>
      <c r="F2077">
        <f t="shared" si="22"/>
        <v>0</v>
      </c>
    </row>
    <row r="2078" spans="1:6" x14ac:dyDescent="0.25">
      <c r="A2078" t="s">
        <v>114</v>
      </c>
      <c r="B2078" s="1">
        <v>45604</v>
      </c>
      <c r="C2078">
        <v>23.6</v>
      </c>
      <c r="D2078">
        <v>24.3</v>
      </c>
      <c r="E2078">
        <v>24.58</v>
      </c>
      <c r="F2078">
        <f t="shared" si="22"/>
        <v>0</v>
      </c>
    </row>
    <row r="2079" spans="1:6" x14ac:dyDescent="0.25">
      <c r="A2079" t="s">
        <v>114</v>
      </c>
      <c r="B2079" s="1">
        <v>45607</v>
      </c>
      <c r="C2079">
        <v>23.56</v>
      </c>
      <c r="D2079">
        <v>24.27</v>
      </c>
      <c r="E2079">
        <v>24.58</v>
      </c>
      <c r="F2079">
        <f t="shared" si="22"/>
        <v>0</v>
      </c>
    </row>
    <row r="2080" spans="1:6" x14ac:dyDescent="0.25">
      <c r="A2080" t="s">
        <v>114</v>
      </c>
      <c r="B2080" s="1">
        <v>45608</v>
      </c>
      <c r="C2080">
        <v>23.53</v>
      </c>
      <c r="D2080">
        <v>24.25</v>
      </c>
      <c r="E2080">
        <v>24.57</v>
      </c>
      <c r="F2080">
        <f t="shared" ref="F2080:F2143" si="23">IF(OR(ISBLANK(C2080), ISBLANK(D2080), ISBLANK(E2080)), "", IF(AND(C2080&gt;D2080, D2080&gt;E2080), 1, 0))</f>
        <v>0</v>
      </c>
    </row>
    <row r="2081" spans="1:6" x14ac:dyDescent="0.25">
      <c r="A2081" t="s">
        <v>114</v>
      </c>
      <c r="B2081" s="1">
        <v>45609</v>
      </c>
      <c r="C2081">
        <v>23.51</v>
      </c>
      <c r="D2081">
        <v>24.22</v>
      </c>
      <c r="E2081">
        <v>24.56</v>
      </c>
      <c r="F2081">
        <f t="shared" si="23"/>
        <v>0</v>
      </c>
    </row>
    <row r="2082" spans="1:6" x14ac:dyDescent="0.25">
      <c r="A2082" t="s">
        <v>114</v>
      </c>
      <c r="B2082" s="1">
        <v>45610</v>
      </c>
      <c r="C2082">
        <v>23.46</v>
      </c>
      <c r="D2082">
        <v>24.19</v>
      </c>
      <c r="E2082">
        <v>24.56</v>
      </c>
      <c r="F2082">
        <f t="shared" si="23"/>
        <v>0</v>
      </c>
    </row>
    <row r="2083" spans="1:6" x14ac:dyDescent="0.25">
      <c r="A2083" t="s">
        <v>114</v>
      </c>
      <c r="B2083" s="1">
        <v>45611</v>
      </c>
      <c r="C2083">
        <v>23.37</v>
      </c>
      <c r="D2083">
        <v>24.15</v>
      </c>
      <c r="E2083">
        <v>24.54</v>
      </c>
      <c r="F2083">
        <f t="shared" si="23"/>
        <v>0</v>
      </c>
    </row>
    <row r="2084" spans="1:6" x14ac:dyDescent="0.25">
      <c r="A2084" t="s">
        <v>114</v>
      </c>
      <c r="B2084" s="1">
        <v>45614</v>
      </c>
      <c r="C2084">
        <v>23.28</v>
      </c>
      <c r="D2084">
        <v>24.1</v>
      </c>
      <c r="E2084">
        <v>24.53</v>
      </c>
      <c r="F2084">
        <f t="shared" si="23"/>
        <v>0</v>
      </c>
    </row>
    <row r="2085" spans="1:6" x14ac:dyDescent="0.25">
      <c r="A2085" t="s">
        <v>114</v>
      </c>
      <c r="B2085" s="1">
        <v>45615</v>
      </c>
      <c r="C2085">
        <v>23.19</v>
      </c>
      <c r="D2085">
        <v>24.04</v>
      </c>
      <c r="E2085">
        <v>24.52</v>
      </c>
      <c r="F2085">
        <f t="shared" si="23"/>
        <v>0</v>
      </c>
    </row>
    <row r="2086" spans="1:6" x14ac:dyDescent="0.25">
      <c r="A2086" t="s">
        <v>114</v>
      </c>
      <c r="B2086" s="1">
        <v>45616</v>
      </c>
      <c r="C2086">
        <v>23.13</v>
      </c>
      <c r="D2086">
        <v>23.99</v>
      </c>
      <c r="E2086">
        <v>24.52</v>
      </c>
      <c r="F2086">
        <f t="shared" si="23"/>
        <v>0</v>
      </c>
    </row>
    <row r="2087" spans="1:6" x14ac:dyDescent="0.25">
      <c r="A2087" t="s">
        <v>114</v>
      </c>
      <c r="B2087" s="1">
        <v>45617</v>
      </c>
      <c r="C2087">
        <v>23.08</v>
      </c>
      <c r="D2087">
        <v>23.93</v>
      </c>
      <c r="E2087">
        <v>24.52</v>
      </c>
      <c r="F2087">
        <f t="shared" si="23"/>
        <v>0</v>
      </c>
    </row>
    <row r="2088" spans="1:6" x14ac:dyDescent="0.25">
      <c r="A2088" t="s">
        <v>114</v>
      </c>
      <c r="B2088" s="1">
        <v>45618</v>
      </c>
      <c r="C2088">
        <v>23.04</v>
      </c>
      <c r="D2088">
        <v>23.88</v>
      </c>
      <c r="E2088">
        <v>24.52</v>
      </c>
      <c r="F2088">
        <f t="shared" si="23"/>
        <v>0</v>
      </c>
    </row>
    <row r="2089" spans="1:6" x14ac:dyDescent="0.25">
      <c r="A2089" t="s">
        <v>114</v>
      </c>
      <c r="B2089" s="1">
        <v>45621</v>
      </c>
      <c r="C2089">
        <v>23.02</v>
      </c>
      <c r="D2089">
        <v>23.84</v>
      </c>
      <c r="E2089">
        <v>24.53</v>
      </c>
      <c r="F2089">
        <f t="shared" si="23"/>
        <v>0</v>
      </c>
    </row>
    <row r="2090" spans="1:6" x14ac:dyDescent="0.25">
      <c r="A2090" t="s">
        <v>114</v>
      </c>
      <c r="B2090" s="1">
        <v>45622</v>
      </c>
      <c r="C2090">
        <v>22.98</v>
      </c>
      <c r="D2090">
        <v>23.8</v>
      </c>
      <c r="E2090">
        <v>24.53</v>
      </c>
      <c r="F2090">
        <f t="shared" si="23"/>
        <v>0</v>
      </c>
    </row>
    <row r="2091" spans="1:6" x14ac:dyDescent="0.25">
      <c r="A2091" t="s">
        <v>114</v>
      </c>
      <c r="B2091" s="1">
        <v>45623</v>
      </c>
      <c r="C2091">
        <v>22.96</v>
      </c>
      <c r="D2091">
        <v>23.75</v>
      </c>
      <c r="E2091">
        <v>24.54</v>
      </c>
      <c r="F2091">
        <f t="shared" si="23"/>
        <v>0</v>
      </c>
    </row>
    <row r="2092" spans="1:6" x14ac:dyDescent="0.25">
      <c r="A2092" t="s">
        <v>114</v>
      </c>
      <c r="B2092" s="1">
        <v>45624</v>
      </c>
      <c r="C2092">
        <v>22.94</v>
      </c>
      <c r="D2092">
        <v>23.71</v>
      </c>
      <c r="E2092">
        <v>24.54</v>
      </c>
      <c r="F2092">
        <f t="shared" si="23"/>
        <v>0</v>
      </c>
    </row>
    <row r="2093" spans="1:6" x14ac:dyDescent="0.25">
      <c r="A2093" t="s">
        <v>114</v>
      </c>
      <c r="B2093" s="1">
        <v>45625</v>
      </c>
      <c r="C2093">
        <v>22.93</v>
      </c>
      <c r="D2093">
        <v>23.67</v>
      </c>
      <c r="E2093">
        <v>24.54</v>
      </c>
      <c r="F2093">
        <f t="shared" si="23"/>
        <v>0</v>
      </c>
    </row>
    <row r="2094" spans="1:6" x14ac:dyDescent="0.25">
      <c r="A2094" t="s">
        <v>114</v>
      </c>
      <c r="B2094" s="1">
        <v>45628</v>
      </c>
      <c r="C2094">
        <v>22.92</v>
      </c>
      <c r="D2094">
        <v>23.63</v>
      </c>
      <c r="E2094">
        <v>24.55</v>
      </c>
      <c r="F2094">
        <f t="shared" si="23"/>
        <v>0</v>
      </c>
    </row>
    <row r="2095" spans="1:6" x14ac:dyDescent="0.25">
      <c r="A2095" t="s">
        <v>114</v>
      </c>
      <c r="B2095" s="1">
        <v>45629</v>
      </c>
      <c r="C2095">
        <v>22.9</v>
      </c>
      <c r="D2095">
        <v>23.59</v>
      </c>
      <c r="E2095">
        <v>24.55</v>
      </c>
      <c r="F2095">
        <f t="shared" si="23"/>
        <v>0</v>
      </c>
    </row>
    <row r="2096" spans="1:6" x14ac:dyDescent="0.25">
      <c r="A2096" t="s">
        <v>114</v>
      </c>
      <c r="B2096" s="1">
        <v>45630</v>
      </c>
      <c r="C2096">
        <v>22.85</v>
      </c>
      <c r="D2096">
        <v>23.54</v>
      </c>
      <c r="E2096">
        <v>24.55</v>
      </c>
      <c r="F2096">
        <f t="shared" si="23"/>
        <v>0</v>
      </c>
    </row>
    <row r="2097" spans="1:6" x14ac:dyDescent="0.25">
      <c r="A2097" t="s">
        <v>114</v>
      </c>
      <c r="B2097" s="1">
        <v>45631</v>
      </c>
      <c r="C2097">
        <v>22.82</v>
      </c>
      <c r="D2097">
        <v>23.5</v>
      </c>
      <c r="E2097">
        <v>24.55</v>
      </c>
      <c r="F2097">
        <f t="shared" si="23"/>
        <v>0</v>
      </c>
    </row>
    <row r="2098" spans="1:6" x14ac:dyDescent="0.25">
      <c r="A2098" t="s">
        <v>114</v>
      </c>
      <c r="B2098" s="1">
        <v>45632</v>
      </c>
      <c r="C2098">
        <v>22.83</v>
      </c>
      <c r="D2098">
        <v>23.46</v>
      </c>
      <c r="E2098">
        <v>24.54</v>
      </c>
      <c r="F2098">
        <f t="shared" si="23"/>
        <v>0</v>
      </c>
    </row>
    <row r="2099" spans="1:6" x14ac:dyDescent="0.25">
      <c r="A2099" t="s">
        <v>22</v>
      </c>
      <c r="B2099" s="1">
        <v>45604</v>
      </c>
      <c r="C2099">
        <v>21.06</v>
      </c>
      <c r="D2099">
        <v>21.43</v>
      </c>
      <c r="E2099">
        <v>22.72</v>
      </c>
      <c r="F2099">
        <f t="shared" si="23"/>
        <v>0</v>
      </c>
    </row>
    <row r="2100" spans="1:6" x14ac:dyDescent="0.25">
      <c r="A2100" t="s">
        <v>22</v>
      </c>
      <c r="B2100" s="1">
        <v>45607</v>
      </c>
      <c r="C2100">
        <v>21.06</v>
      </c>
      <c r="D2100">
        <v>21.42</v>
      </c>
      <c r="E2100">
        <v>22.67</v>
      </c>
      <c r="F2100">
        <f t="shared" si="23"/>
        <v>0</v>
      </c>
    </row>
    <row r="2101" spans="1:6" x14ac:dyDescent="0.25">
      <c r="A2101" t="s">
        <v>22</v>
      </c>
      <c r="B2101" s="1">
        <v>45608</v>
      </c>
      <c r="C2101">
        <v>21.08</v>
      </c>
      <c r="D2101">
        <v>21.4</v>
      </c>
      <c r="E2101">
        <v>22.61</v>
      </c>
      <c r="F2101">
        <f t="shared" si="23"/>
        <v>0</v>
      </c>
    </row>
    <row r="2102" spans="1:6" x14ac:dyDescent="0.25">
      <c r="A2102" t="s">
        <v>22</v>
      </c>
      <c r="B2102" s="1">
        <v>45609</v>
      </c>
      <c r="C2102">
        <v>21.16</v>
      </c>
      <c r="D2102">
        <v>21.38</v>
      </c>
      <c r="E2102">
        <v>22.56</v>
      </c>
      <c r="F2102">
        <f t="shared" si="23"/>
        <v>0</v>
      </c>
    </row>
    <row r="2103" spans="1:6" x14ac:dyDescent="0.25">
      <c r="A2103" t="s">
        <v>22</v>
      </c>
      <c r="B2103" s="1">
        <v>45610</v>
      </c>
      <c r="C2103">
        <v>21.13</v>
      </c>
      <c r="D2103">
        <v>21.35</v>
      </c>
      <c r="E2103">
        <v>22.51</v>
      </c>
      <c r="F2103">
        <f t="shared" si="23"/>
        <v>0</v>
      </c>
    </row>
    <row r="2104" spans="1:6" x14ac:dyDescent="0.25">
      <c r="A2104" t="s">
        <v>22</v>
      </c>
      <c r="B2104" s="1">
        <v>45611</v>
      </c>
      <c r="C2104">
        <v>21.08</v>
      </c>
      <c r="D2104">
        <v>21.32</v>
      </c>
      <c r="E2104">
        <v>22.45</v>
      </c>
      <c r="F2104">
        <f t="shared" si="23"/>
        <v>0</v>
      </c>
    </row>
    <row r="2105" spans="1:6" x14ac:dyDescent="0.25">
      <c r="A2105" t="s">
        <v>22</v>
      </c>
      <c r="B2105" s="1">
        <v>45614</v>
      </c>
      <c r="C2105">
        <v>21.06</v>
      </c>
      <c r="D2105">
        <v>21.29</v>
      </c>
      <c r="E2105">
        <v>22.39</v>
      </c>
      <c r="F2105">
        <f t="shared" si="23"/>
        <v>0</v>
      </c>
    </row>
    <row r="2106" spans="1:6" x14ac:dyDescent="0.25">
      <c r="A2106" t="s">
        <v>22</v>
      </c>
      <c r="B2106" s="1">
        <v>45615</v>
      </c>
      <c r="C2106">
        <v>21.02</v>
      </c>
      <c r="D2106">
        <v>21.27</v>
      </c>
      <c r="E2106">
        <v>22.35</v>
      </c>
      <c r="F2106">
        <f t="shared" si="23"/>
        <v>0</v>
      </c>
    </row>
    <row r="2107" spans="1:6" x14ac:dyDescent="0.25">
      <c r="A2107" t="s">
        <v>22</v>
      </c>
      <c r="B2107" s="1">
        <v>45616</v>
      </c>
      <c r="C2107">
        <v>20.99</v>
      </c>
      <c r="D2107">
        <v>21.27</v>
      </c>
      <c r="E2107">
        <v>22.31</v>
      </c>
      <c r="F2107">
        <f t="shared" si="23"/>
        <v>0</v>
      </c>
    </row>
    <row r="2108" spans="1:6" x14ac:dyDescent="0.25">
      <c r="A2108" t="s">
        <v>22</v>
      </c>
      <c r="B2108" s="1">
        <v>45617</v>
      </c>
      <c r="C2108">
        <v>20.97</v>
      </c>
      <c r="D2108">
        <v>21.26</v>
      </c>
      <c r="E2108">
        <v>22.28</v>
      </c>
      <c r="F2108">
        <f t="shared" si="23"/>
        <v>0</v>
      </c>
    </row>
    <row r="2109" spans="1:6" x14ac:dyDescent="0.25">
      <c r="A2109" t="s">
        <v>22</v>
      </c>
      <c r="B2109" s="1">
        <v>45618</v>
      </c>
      <c r="C2109">
        <v>20.93</v>
      </c>
      <c r="D2109">
        <v>21.25</v>
      </c>
      <c r="E2109">
        <v>22.26</v>
      </c>
      <c r="F2109">
        <f t="shared" si="23"/>
        <v>0</v>
      </c>
    </row>
    <row r="2110" spans="1:6" x14ac:dyDescent="0.25">
      <c r="A2110" t="s">
        <v>22</v>
      </c>
      <c r="B2110" s="1">
        <v>45621</v>
      </c>
      <c r="C2110">
        <v>20.9</v>
      </c>
      <c r="D2110">
        <v>21.25</v>
      </c>
      <c r="E2110">
        <v>22.24</v>
      </c>
      <c r="F2110">
        <f t="shared" si="23"/>
        <v>0</v>
      </c>
    </row>
    <row r="2111" spans="1:6" x14ac:dyDescent="0.25">
      <c r="A2111" t="s">
        <v>22</v>
      </c>
      <c r="B2111" s="1">
        <v>45622</v>
      </c>
      <c r="C2111">
        <v>20.9</v>
      </c>
      <c r="D2111">
        <v>21.25</v>
      </c>
      <c r="E2111">
        <v>22.23</v>
      </c>
      <c r="F2111">
        <f t="shared" si="23"/>
        <v>0</v>
      </c>
    </row>
    <row r="2112" spans="1:6" x14ac:dyDescent="0.25">
      <c r="A2112" t="s">
        <v>22</v>
      </c>
      <c r="B2112" s="1">
        <v>45623</v>
      </c>
      <c r="C2112">
        <v>20.91</v>
      </c>
      <c r="D2112">
        <v>21.24</v>
      </c>
      <c r="E2112">
        <v>22.21</v>
      </c>
      <c r="F2112">
        <f t="shared" si="23"/>
        <v>0</v>
      </c>
    </row>
    <row r="2113" spans="1:6" x14ac:dyDescent="0.25">
      <c r="A2113" t="s">
        <v>22</v>
      </c>
      <c r="B2113" s="1">
        <v>45624</v>
      </c>
      <c r="C2113">
        <v>20.91</v>
      </c>
      <c r="D2113">
        <v>21.21</v>
      </c>
      <c r="E2113">
        <v>22.19</v>
      </c>
      <c r="F2113">
        <f t="shared" si="23"/>
        <v>0</v>
      </c>
    </row>
    <row r="2114" spans="1:6" x14ac:dyDescent="0.25">
      <c r="A2114" t="s">
        <v>22</v>
      </c>
      <c r="B2114" s="1">
        <v>45625</v>
      </c>
      <c r="C2114">
        <v>20.92</v>
      </c>
      <c r="D2114">
        <v>21.19</v>
      </c>
      <c r="E2114">
        <v>22.17</v>
      </c>
      <c r="F2114">
        <f t="shared" si="23"/>
        <v>0</v>
      </c>
    </row>
    <row r="2115" spans="1:6" x14ac:dyDescent="0.25">
      <c r="A2115" t="s">
        <v>22</v>
      </c>
      <c r="B2115" s="1">
        <v>45628</v>
      </c>
      <c r="C2115">
        <v>20.92</v>
      </c>
      <c r="D2115">
        <v>21.16</v>
      </c>
      <c r="E2115">
        <v>22.15</v>
      </c>
      <c r="F2115">
        <f t="shared" si="23"/>
        <v>0</v>
      </c>
    </row>
    <row r="2116" spans="1:6" x14ac:dyDescent="0.25">
      <c r="A2116" t="s">
        <v>22</v>
      </c>
      <c r="B2116" s="1">
        <v>45629</v>
      </c>
      <c r="C2116">
        <v>20.9</v>
      </c>
      <c r="D2116">
        <v>21.13</v>
      </c>
      <c r="E2116">
        <v>22.13</v>
      </c>
      <c r="F2116">
        <f t="shared" si="23"/>
        <v>0</v>
      </c>
    </row>
    <row r="2117" spans="1:6" x14ac:dyDescent="0.25">
      <c r="A2117" t="s">
        <v>22</v>
      </c>
      <c r="B2117" s="1">
        <v>45630</v>
      </c>
      <c r="C2117">
        <v>20.85</v>
      </c>
      <c r="D2117">
        <v>21.07</v>
      </c>
      <c r="E2117">
        <v>22.1</v>
      </c>
      <c r="F2117">
        <f t="shared" si="23"/>
        <v>0</v>
      </c>
    </row>
    <row r="2118" spans="1:6" x14ac:dyDescent="0.25">
      <c r="A2118" t="s">
        <v>22</v>
      </c>
      <c r="B2118" s="1">
        <v>45631</v>
      </c>
      <c r="C2118">
        <v>20.86</v>
      </c>
      <c r="D2118">
        <v>21.05</v>
      </c>
      <c r="E2118">
        <v>22.08</v>
      </c>
      <c r="F2118">
        <f t="shared" si="23"/>
        <v>0</v>
      </c>
    </row>
    <row r="2119" spans="1:6" x14ac:dyDescent="0.25">
      <c r="A2119" t="s">
        <v>22</v>
      </c>
      <c r="B2119" s="1">
        <v>45632</v>
      </c>
      <c r="C2119">
        <v>20.89</v>
      </c>
      <c r="D2119">
        <v>21.04</v>
      </c>
      <c r="E2119">
        <v>22.06</v>
      </c>
      <c r="F2119">
        <f t="shared" si="23"/>
        <v>0</v>
      </c>
    </row>
    <row r="2120" spans="1:6" x14ac:dyDescent="0.25">
      <c r="A2120" t="s">
        <v>97</v>
      </c>
      <c r="B2120" s="1">
        <v>45604</v>
      </c>
      <c r="C2120">
        <v>26.86</v>
      </c>
      <c r="D2120">
        <v>26.78</v>
      </c>
      <c r="E2120">
        <v>27</v>
      </c>
      <c r="F2120">
        <f t="shared" si="23"/>
        <v>0</v>
      </c>
    </row>
    <row r="2121" spans="1:6" x14ac:dyDescent="0.25">
      <c r="A2121" t="s">
        <v>97</v>
      </c>
      <c r="B2121" s="1">
        <v>45607</v>
      </c>
      <c r="C2121">
        <v>26.88</v>
      </c>
      <c r="D2121">
        <v>26.76</v>
      </c>
      <c r="E2121">
        <v>27</v>
      </c>
      <c r="F2121">
        <f t="shared" si="23"/>
        <v>0</v>
      </c>
    </row>
    <row r="2122" spans="1:6" x14ac:dyDescent="0.25">
      <c r="A2122" t="s">
        <v>97</v>
      </c>
      <c r="B2122" s="1">
        <v>45608</v>
      </c>
      <c r="C2122">
        <v>26.9</v>
      </c>
      <c r="D2122">
        <v>26.75</v>
      </c>
      <c r="E2122">
        <v>27</v>
      </c>
      <c r="F2122">
        <f t="shared" si="23"/>
        <v>0</v>
      </c>
    </row>
    <row r="2123" spans="1:6" x14ac:dyDescent="0.25">
      <c r="A2123" t="s">
        <v>97</v>
      </c>
      <c r="B2123" s="1">
        <v>45609</v>
      </c>
      <c r="C2123">
        <v>26.82</v>
      </c>
      <c r="D2123">
        <v>26.72</v>
      </c>
      <c r="E2123">
        <v>26.99</v>
      </c>
      <c r="F2123">
        <f t="shared" si="23"/>
        <v>0</v>
      </c>
    </row>
    <row r="2124" spans="1:6" x14ac:dyDescent="0.25">
      <c r="A2124" t="s">
        <v>97</v>
      </c>
      <c r="B2124" s="1">
        <v>45610</v>
      </c>
      <c r="C2124">
        <v>26.74</v>
      </c>
      <c r="D2124">
        <v>26.7</v>
      </c>
      <c r="E2124">
        <v>26.98</v>
      </c>
      <c r="F2124">
        <f t="shared" si="23"/>
        <v>0</v>
      </c>
    </row>
    <row r="2125" spans="1:6" x14ac:dyDescent="0.25">
      <c r="A2125" t="s">
        <v>97</v>
      </c>
      <c r="B2125" s="1">
        <v>45611</v>
      </c>
      <c r="C2125">
        <v>26.62</v>
      </c>
      <c r="D2125">
        <v>26.65</v>
      </c>
      <c r="E2125">
        <v>26.97</v>
      </c>
      <c r="F2125">
        <f t="shared" si="23"/>
        <v>0</v>
      </c>
    </row>
    <row r="2126" spans="1:6" x14ac:dyDescent="0.25">
      <c r="A2126" t="s">
        <v>97</v>
      </c>
      <c r="B2126" s="1">
        <v>45614</v>
      </c>
      <c r="C2126">
        <v>26.49</v>
      </c>
      <c r="D2126">
        <v>26.6</v>
      </c>
      <c r="E2126">
        <v>26.95</v>
      </c>
      <c r="F2126">
        <f t="shared" si="23"/>
        <v>0</v>
      </c>
    </row>
    <row r="2127" spans="1:6" x14ac:dyDescent="0.25">
      <c r="A2127" t="s">
        <v>97</v>
      </c>
      <c r="B2127" s="1">
        <v>45615</v>
      </c>
      <c r="C2127">
        <v>26.33</v>
      </c>
      <c r="D2127">
        <v>26.54</v>
      </c>
      <c r="E2127">
        <v>26.94</v>
      </c>
      <c r="F2127">
        <f t="shared" si="23"/>
        <v>0</v>
      </c>
    </row>
    <row r="2128" spans="1:6" x14ac:dyDescent="0.25">
      <c r="A2128" t="s">
        <v>97</v>
      </c>
      <c r="B2128" s="1">
        <v>45616</v>
      </c>
      <c r="C2128">
        <v>26.18</v>
      </c>
      <c r="D2128">
        <v>26.49</v>
      </c>
      <c r="E2128">
        <v>26.93</v>
      </c>
      <c r="F2128">
        <f t="shared" si="23"/>
        <v>0</v>
      </c>
    </row>
    <row r="2129" spans="1:6" x14ac:dyDescent="0.25">
      <c r="A2129" t="s">
        <v>97</v>
      </c>
      <c r="B2129" s="1">
        <v>45617</v>
      </c>
      <c r="C2129">
        <v>26.12</v>
      </c>
      <c r="D2129">
        <v>26.45</v>
      </c>
      <c r="E2129">
        <v>26.93</v>
      </c>
      <c r="F2129">
        <f t="shared" si="23"/>
        <v>0</v>
      </c>
    </row>
    <row r="2130" spans="1:6" x14ac:dyDescent="0.25">
      <c r="A2130" t="s">
        <v>97</v>
      </c>
      <c r="B2130" s="1">
        <v>45618</v>
      </c>
      <c r="C2130">
        <v>26.04</v>
      </c>
      <c r="D2130">
        <v>26.42</v>
      </c>
      <c r="E2130">
        <v>26.94</v>
      </c>
      <c r="F2130">
        <f t="shared" si="23"/>
        <v>0</v>
      </c>
    </row>
    <row r="2131" spans="1:6" x14ac:dyDescent="0.25">
      <c r="A2131" t="s">
        <v>97</v>
      </c>
      <c r="B2131" s="1">
        <v>45621</v>
      </c>
      <c r="C2131">
        <v>25.96</v>
      </c>
      <c r="D2131">
        <v>26.4</v>
      </c>
      <c r="E2131">
        <v>26.95</v>
      </c>
      <c r="F2131">
        <f t="shared" si="23"/>
        <v>0</v>
      </c>
    </row>
    <row r="2132" spans="1:6" x14ac:dyDescent="0.25">
      <c r="A2132" t="s">
        <v>97</v>
      </c>
      <c r="B2132" s="1">
        <v>45622</v>
      </c>
      <c r="C2132">
        <v>25.89</v>
      </c>
      <c r="D2132">
        <v>26.38</v>
      </c>
      <c r="E2132">
        <v>26.97</v>
      </c>
      <c r="F2132">
        <f t="shared" si="23"/>
        <v>0</v>
      </c>
    </row>
    <row r="2133" spans="1:6" x14ac:dyDescent="0.25">
      <c r="A2133" t="s">
        <v>97</v>
      </c>
      <c r="B2133" s="1">
        <v>45623</v>
      </c>
      <c r="C2133">
        <v>25.82</v>
      </c>
      <c r="D2133">
        <v>26.37</v>
      </c>
      <c r="E2133">
        <v>26.97</v>
      </c>
      <c r="F2133">
        <f t="shared" si="23"/>
        <v>0</v>
      </c>
    </row>
    <row r="2134" spans="1:6" x14ac:dyDescent="0.25">
      <c r="A2134" t="s">
        <v>97</v>
      </c>
      <c r="B2134" s="1">
        <v>45624</v>
      </c>
      <c r="C2134">
        <v>25.74</v>
      </c>
      <c r="D2134">
        <v>26.34</v>
      </c>
      <c r="E2134">
        <v>26.98</v>
      </c>
      <c r="F2134">
        <f t="shared" si="23"/>
        <v>0</v>
      </c>
    </row>
    <row r="2135" spans="1:6" x14ac:dyDescent="0.25">
      <c r="A2135" t="s">
        <v>97</v>
      </c>
      <c r="B2135" s="1">
        <v>45625</v>
      </c>
      <c r="C2135">
        <v>25.7</v>
      </c>
      <c r="D2135">
        <v>26.32</v>
      </c>
      <c r="E2135">
        <v>26.99</v>
      </c>
      <c r="F2135">
        <f t="shared" si="23"/>
        <v>0</v>
      </c>
    </row>
    <row r="2136" spans="1:6" x14ac:dyDescent="0.25">
      <c r="A2136" t="s">
        <v>97</v>
      </c>
      <c r="B2136" s="1">
        <v>45628</v>
      </c>
      <c r="C2136">
        <v>25.67</v>
      </c>
      <c r="D2136">
        <v>26.3</v>
      </c>
      <c r="E2136">
        <v>26.99</v>
      </c>
      <c r="F2136">
        <f t="shared" si="23"/>
        <v>0</v>
      </c>
    </row>
    <row r="2137" spans="1:6" x14ac:dyDescent="0.25">
      <c r="A2137" t="s">
        <v>97</v>
      </c>
      <c r="B2137" s="1">
        <v>45629</v>
      </c>
      <c r="C2137">
        <v>25.63</v>
      </c>
      <c r="D2137">
        <v>26.27</v>
      </c>
      <c r="E2137">
        <v>27</v>
      </c>
      <c r="F2137">
        <f t="shared" si="23"/>
        <v>0</v>
      </c>
    </row>
    <row r="2138" spans="1:6" x14ac:dyDescent="0.25">
      <c r="A2138" t="s">
        <v>97</v>
      </c>
      <c r="B2138" s="1">
        <v>45630</v>
      </c>
      <c r="C2138">
        <v>25.54</v>
      </c>
      <c r="D2138">
        <v>26.24</v>
      </c>
      <c r="E2138">
        <v>27</v>
      </c>
      <c r="F2138">
        <f t="shared" si="23"/>
        <v>0</v>
      </c>
    </row>
    <row r="2139" spans="1:6" x14ac:dyDescent="0.25">
      <c r="A2139" t="s">
        <v>97</v>
      </c>
      <c r="B2139" s="1">
        <v>45631</v>
      </c>
      <c r="C2139">
        <v>25.5</v>
      </c>
      <c r="D2139">
        <v>26.21</v>
      </c>
      <c r="E2139">
        <v>27</v>
      </c>
      <c r="F2139">
        <f t="shared" si="23"/>
        <v>0</v>
      </c>
    </row>
    <row r="2140" spans="1:6" x14ac:dyDescent="0.25">
      <c r="A2140" t="s">
        <v>97</v>
      </c>
      <c r="B2140" s="1">
        <v>45632</v>
      </c>
      <c r="C2140">
        <v>25.46</v>
      </c>
      <c r="D2140">
        <v>26.2</v>
      </c>
      <c r="E2140">
        <v>27</v>
      </c>
      <c r="F2140">
        <f t="shared" si="23"/>
        <v>0</v>
      </c>
    </row>
    <row r="2141" spans="1:6" x14ac:dyDescent="0.25">
      <c r="A2141" t="s">
        <v>129</v>
      </c>
      <c r="B2141" s="1">
        <v>45604</v>
      </c>
      <c r="C2141">
        <v>41.51</v>
      </c>
      <c r="D2141">
        <v>43.94</v>
      </c>
      <c r="E2141">
        <v>42.78</v>
      </c>
      <c r="F2141">
        <f t="shared" si="23"/>
        <v>0</v>
      </c>
    </row>
    <row r="2142" spans="1:6" x14ac:dyDescent="0.25">
      <c r="A2142" t="s">
        <v>129</v>
      </c>
      <c r="B2142" s="1">
        <v>45607</v>
      </c>
      <c r="C2142">
        <v>41.25</v>
      </c>
      <c r="D2142">
        <v>43.75</v>
      </c>
      <c r="E2142">
        <v>42.8</v>
      </c>
      <c r="F2142">
        <f t="shared" si="23"/>
        <v>0</v>
      </c>
    </row>
    <row r="2143" spans="1:6" x14ac:dyDescent="0.25">
      <c r="A2143" t="s">
        <v>129</v>
      </c>
      <c r="B2143" s="1">
        <v>45608</v>
      </c>
      <c r="C2143">
        <v>41.08</v>
      </c>
      <c r="D2143">
        <v>43.56</v>
      </c>
      <c r="E2143">
        <v>42.82</v>
      </c>
      <c r="F2143">
        <f t="shared" si="23"/>
        <v>0</v>
      </c>
    </row>
    <row r="2144" spans="1:6" x14ac:dyDescent="0.25">
      <c r="A2144" t="s">
        <v>129</v>
      </c>
      <c r="B2144" s="1">
        <v>45609</v>
      </c>
      <c r="C2144">
        <v>40.93</v>
      </c>
      <c r="D2144">
        <v>43.4</v>
      </c>
      <c r="E2144">
        <v>42.85</v>
      </c>
      <c r="F2144">
        <f t="shared" ref="F2144:F2207" si="24">IF(OR(ISBLANK(C2144), ISBLANK(D2144), ISBLANK(E2144)), "", IF(AND(C2144&gt;D2144, D2144&gt;E2144), 1, 0))</f>
        <v>0</v>
      </c>
    </row>
    <row r="2145" spans="1:6" x14ac:dyDescent="0.25">
      <c r="A2145" t="s">
        <v>129</v>
      </c>
      <c r="B2145" s="1">
        <v>45610</v>
      </c>
      <c r="C2145">
        <v>40.76</v>
      </c>
      <c r="D2145">
        <v>43.26</v>
      </c>
      <c r="E2145">
        <v>42.87</v>
      </c>
      <c r="F2145">
        <f t="shared" si="24"/>
        <v>0</v>
      </c>
    </row>
    <row r="2146" spans="1:6" x14ac:dyDescent="0.25">
      <c r="A2146" t="s">
        <v>129</v>
      </c>
      <c r="B2146" s="1">
        <v>45611</v>
      </c>
      <c r="C2146">
        <v>40.57</v>
      </c>
      <c r="D2146">
        <v>43.09</v>
      </c>
      <c r="E2146">
        <v>42.89</v>
      </c>
      <c r="F2146">
        <f t="shared" si="24"/>
        <v>0</v>
      </c>
    </row>
    <row r="2147" spans="1:6" x14ac:dyDescent="0.25">
      <c r="A2147" t="s">
        <v>129</v>
      </c>
      <c r="B2147" s="1">
        <v>45614</v>
      </c>
      <c r="C2147">
        <v>40.369999999999997</v>
      </c>
      <c r="D2147">
        <v>42.91</v>
      </c>
      <c r="E2147">
        <v>42.91</v>
      </c>
      <c r="F2147">
        <f t="shared" si="24"/>
        <v>0</v>
      </c>
    </row>
    <row r="2148" spans="1:6" x14ac:dyDescent="0.25">
      <c r="A2148" t="s">
        <v>129</v>
      </c>
      <c r="B2148" s="1">
        <v>45615</v>
      </c>
      <c r="C2148">
        <v>40.200000000000003</v>
      </c>
      <c r="D2148">
        <v>42.75</v>
      </c>
      <c r="E2148">
        <v>42.93</v>
      </c>
      <c r="F2148">
        <f t="shared" si="24"/>
        <v>0</v>
      </c>
    </row>
    <row r="2149" spans="1:6" x14ac:dyDescent="0.25">
      <c r="A2149" t="s">
        <v>129</v>
      </c>
      <c r="B2149" s="1">
        <v>45616</v>
      </c>
      <c r="C2149">
        <v>40.01</v>
      </c>
      <c r="D2149">
        <v>42.61</v>
      </c>
      <c r="E2149">
        <v>42.96</v>
      </c>
      <c r="F2149">
        <f t="shared" si="24"/>
        <v>0</v>
      </c>
    </row>
    <row r="2150" spans="1:6" x14ac:dyDescent="0.25">
      <c r="A2150" t="s">
        <v>129</v>
      </c>
      <c r="B2150" s="1">
        <v>45617</v>
      </c>
      <c r="C2150">
        <v>39.880000000000003</v>
      </c>
      <c r="D2150">
        <v>42.48</v>
      </c>
      <c r="E2150">
        <v>42.99</v>
      </c>
      <c r="F2150">
        <f t="shared" si="24"/>
        <v>0</v>
      </c>
    </row>
    <row r="2151" spans="1:6" x14ac:dyDescent="0.25">
      <c r="A2151" t="s">
        <v>129</v>
      </c>
      <c r="B2151" s="1">
        <v>45618</v>
      </c>
      <c r="C2151">
        <v>39.76</v>
      </c>
      <c r="D2151">
        <v>42.35</v>
      </c>
      <c r="E2151">
        <v>43.03</v>
      </c>
      <c r="F2151">
        <f t="shared" si="24"/>
        <v>0</v>
      </c>
    </row>
    <row r="2152" spans="1:6" x14ac:dyDescent="0.25">
      <c r="A2152" t="s">
        <v>129</v>
      </c>
      <c r="B2152" s="1">
        <v>45621</v>
      </c>
      <c r="C2152">
        <v>39.630000000000003</v>
      </c>
      <c r="D2152">
        <v>42.23</v>
      </c>
      <c r="E2152">
        <v>43.07</v>
      </c>
      <c r="F2152">
        <f t="shared" si="24"/>
        <v>0</v>
      </c>
    </row>
    <row r="2153" spans="1:6" x14ac:dyDescent="0.25">
      <c r="A2153" t="s">
        <v>129</v>
      </c>
      <c r="B2153" s="1">
        <v>45622</v>
      </c>
      <c r="C2153">
        <v>39.49</v>
      </c>
      <c r="D2153">
        <v>42.12</v>
      </c>
      <c r="E2153">
        <v>43.11</v>
      </c>
      <c r="F2153">
        <f t="shared" si="24"/>
        <v>0</v>
      </c>
    </row>
    <row r="2154" spans="1:6" x14ac:dyDescent="0.25">
      <c r="A2154" t="s">
        <v>129</v>
      </c>
      <c r="B2154" s="1">
        <v>45623</v>
      </c>
      <c r="C2154">
        <v>39.380000000000003</v>
      </c>
      <c r="D2154">
        <v>42</v>
      </c>
      <c r="E2154">
        <v>43.14</v>
      </c>
      <c r="F2154">
        <f t="shared" si="24"/>
        <v>0</v>
      </c>
    </row>
    <row r="2155" spans="1:6" x14ac:dyDescent="0.25">
      <c r="A2155" t="s">
        <v>129</v>
      </c>
      <c r="B2155" s="1">
        <v>45624</v>
      </c>
      <c r="C2155">
        <v>39.33</v>
      </c>
      <c r="D2155">
        <v>41.89</v>
      </c>
      <c r="E2155">
        <v>43.19</v>
      </c>
      <c r="F2155">
        <f t="shared" si="24"/>
        <v>0</v>
      </c>
    </row>
    <row r="2156" spans="1:6" x14ac:dyDescent="0.25">
      <c r="A2156" t="s">
        <v>129</v>
      </c>
      <c r="B2156" s="1">
        <v>45625</v>
      </c>
      <c r="C2156">
        <v>39.299999999999997</v>
      </c>
      <c r="D2156">
        <v>41.77</v>
      </c>
      <c r="E2156">
        <v>43.22</v>
      </c>
      <c r="F2156">
        <f t="shared" si="24"/>
        <v>0</v>
      </c>
    </row>
    <row r="2157" spans="1:6" x14ac:dyDescent="0.25">
      <c r="A2157" t="s">
        <v>129</v>
      </c>
      <c r="B2157" s="1">
        <v>45628</v>
      </c>
      <c r="C2157">
        <v>39.29</v>
      </c>
      <c r="D2157">
        <v>41.66</v>
      </c>
      <c r="E2157">
        <v>43.26</v>
      </c>
      <c r="F2157">
        <f t="shared" si="24"/>
        <v>0</v>
      </c>
    </row>
    <row r="2158" spans="1:6" x14ac:dyDescent="0.25">
      <c r="A2158" t="s">
        <v>129</v>
      </c>
      <c r="B2158" s="1">
        <v>45629</v>
      </c>
      <c r="C2158">
        <v>39.28</v>
      </c>
      <c r="D2158">
        <v>41.56</v>
      </c>
      <c r="E2158">
        <v>43.29</v>
      </c>
      <c r="F2158">
        <f t="shared" si="24"/>
        <v>0</v>
      </c>
    </row>
    <row r="2159" spans="1:6" x14ac:dyDescent="0.25">
      <c r="A2159" t="s">
        <v>129</v>
      </c>
      <c r="B2159" s="1">
        <v>45630</v>
      </c>
      <c r="C2159">
        <v>39.29</v>
      </c>
      <c r="D2159">
        <v>41.46</v>
      </c>
      <c r="E2159">
        <v>43.33</v>
      </c>
      <c r="F2159">
        <f t="shared" si="24"/>
        <v>0</v>
      </c>
    </row>
    <row r="2160" spans="1:6" x14ac:dyDescent="0.25">
      <c r="A2160" t="s">
        <v>129</v>
      </c>
      <c r="B2160" s="1">
        <v>45631</v>
      </c>
      <c r="C2160">
        <v>39.31</v>
      </c>
      <c r="D2160">
        <v>41.36</v>
      </c>
      <c r="E2160">
        <v>43.35</v>
      </c>
      <c r="F2160">
        <f t="shared" si="24"/>
        <v>0</v>
      </c>
    </row>
    <row r="2161" spans="1:6" x14ac:dyDescent="0.25">
      <c r="A2161" t="s">
        <v>129</v>
      </c>
      <c r="B2161" s="1">
        <v>45632</v>
      </c>
      <c r="C2161">
        <v>39.33</v>
      </c>
      <c r="D2161">
        <v>41.27</v>
      </c>
      <c r="E2161">
        <v>43.36</v>
      </c>
      <c r="F2161">
        <f t="shared" si="24"/>
        <v>0</v>
      </c>
    </row>
    <row r="2162" spans="1:6" x14ac:dyDescent="0.25">
      <c r="A2162" t="s">
        <v>165</v>
      </c>
      <c r="B2162" s="1">
        <v>45604</v>
      </c>
      <c r="C2162">
        <v>94.13</v>
      </c>
      <c r="D2162">
        <v>96.19</v>
      </c>
      <c r="E2162">
        <v>95.75</v>
      </c>
      <c r="F2162">
        <f t="shared" si="24"/>
        <v>0</v>
      </c>
    </row>
    <row r="2163" spans="1:6" x14ac:dyDescent="0.25">
      <c r="A2163" t="s">
        <v>165</v>
      </c>
      <c r="B2163" s="1">
        <v>45607</v>
      </c>
      <c r="C2163">
        <v>94.04</v>
      </c>
      <c r="D2163">
        <v>96.05</v>
      </c>
      <c r="E2163">
        <v>95.73</v>
      </c>
      <c r="F2163">
        <f t="shared" si="24"/>
        <v>0</v>
      </c>
    </row>
    <row r="2164" spans="1:6" x14ac:dyDescent="0.25">
      <c r="A2164" t="s">
        <v>165</v>
      </c>
      <c r="B2164" s="1">
        <v>45608</v>
      </c>
      <c r="C2164">
        <v>94</v>
      </c>
      <c r="D2164">
        <v>95.9</v>
      </c>
      <c r="E2164">
        <v>95.72</v>
      </c>
      <c r="F2164">
        <f t="shared" si="24"/>
        <v>0</v>
      </c>
    </row>
    <row r="2165" spans="1:6" x14ac:dyDescent="0.25">
      <c r="A2165" t="s">
        <v>165</v>
      </c>
      <c r="B2165" s="1">
        <v>45609</v>
      </c>
      <c r="C2165">
        <v>93.92</v>
      </c>
      <c r="D2165">
        <v>95.77</v>
      </c>
      <c r="E2165">
        <v>95.71</v>
      </c>
      <c r="F2165">
        <f t="shared" si="24"/>
        <v>0</v>
      </c>
    </row>
    <row r="2166" spans="1:6" x14ac:dyDescent="0.25">
      <c r="A2166" t="s">
        <v>165</v>
      </c>
      <c r="B2166" s="1">
        <v>45610</v>
      </c>
      <c r="C2166">
        <v>93.81</v>
      </c>
      <c r="D2166">
        <v>95.65</v>
      </c>
      <c r="E2166">
        <v>95.66</v>
      </c>
      <c r="F2166">
        <f t="shared" si="24"/>
        <v>0</v>
      </c>
    </row>
    <row r="2167" spans="1:6" x14ac:dyDescent="0.25">
      <c r="A2167" t="s">
        <v>165</v>
      </c>
      <c r="B2167" s="1">
        <v>45611</v>
      </c>
      <c r="C2167">
        <v>93.64</v>
      </c>
      <c r="D2167">
        <v>95.52</v>
      </c>
      <c r="E2167">
        <v>95.62</v>
      </c>
      <c r="F2167">
        <f t="shared" si="24"/>
        <v>0</v>
      </c>
    </row>
    <row r="2168" spans="1:6" x14ac:dyDescent="0.25">
      <c r="A2168" t="s">
        <v>165</v>
      </c>
      <c r="B2168" s="1">
        <v>45614</v>
      </c>
      <c r="C2168">
        <v>93.5</v>
      </c>
      <c r="D2168">
        <v>95.39</v>
      </c>
      <c r="E2168">
        <v>95.55</v>
      </c>
      <c r="F2168">
        <f t="shared" si="24"/>
        <v>0</v>
      </c>
    </row>
    <row r="2169" spans="1:6" x14ac:dyDescent="0.25">
      <c r="A2169" t="s">
        <v>165</v>
      </c>
      <c r="B2169" s="1">
        <v>45615</v>
      </c>
      <c r="C2169">
        <v>93.43</v>
      </c>
      <c r="D2169">
        <v>95.28</v>
      </c>
      <c r="E2169">
        <v>95.53</v>
      </c>
      <c r="F2169">
        <f t="shared" si="24"/>
        <v>0</v>
      </c>
    </row>
    <row r="2170" spans="1:6" x14ac:dyDescent="0.25">
      <c r="A2170" t="s">
        <v>165</v>
      </c>
      <c r="B2170" s="1">
        <v>45616</v>
      </c>
      <c r="C2170">
        <v>93.39</v>
      </c>
      <c r="D2170">
        <v>95.18</v>
      </c>
      <c r="E2170">
        <v>95.52</v>
      </c>
      <c r="F2170">
        <f t="shared" si="24"/>
        <v>0</v>
      </c>
    </row>
    <row r="2171" spans="1:6" x14ac:dyDescent="0.25">
      <c r="A2171" t="s">
        <v>165</v>
      </c>
      <c r="B2171" s="1">
        <v>45617</v>
      </c>
      <c r="C2171">
        <v>93.39</v>
      </c>
      <c r="D2171">
        <v>95.1</v>
      </c>
      <c r="E2171">
        <v>95.54</v>
      </c>
      <c r="F2171">
        <f t="shared" si="24"/>
        <v>0</v>
      </c>
    </row>
    <row r="2172" spans="1:6" x14ac:dyDescent="0.25">
      <c r="A2172" t="s">
        <v>165</v>
      </c>
      <c r="B2172" s="1">
        <v>45618</v>
      </c>
      <c r="C2172">
        <v>93.32</v>
      </c>
      <c r="D2172">
        <v>94.99</v>
      </c>
      <c r="E2172">
        <v>95.55</v>
      </c>
      <c r="F2172">
        <f t="shared" si="24"/>
        <v>0</v>
      </c>
    </row>
    <row r="2173" spans="1:6" x14ac:dyDescent="0.25">
      <c r="A2173" t="s">
        <v>165</v>
      </c>
      <c r="B2173" s="1">
        <v>45621</v>
      </c>
      <c r="C2173">
        <v>93.22</v>
      </c>
      <c r="D2173">
        <v>94.88</v>
      </c>
      <c r="E2173">
        <v>95.56</v>
      </c>
      <c r="F2173">
        <f t="shared" si="24"/>
        <v>0</v>
      </c>
    </row>
    <row r="2174" spans="1:6" x14ac:dyDescent="0.25">
      <c r="A2174" t="s">
        <v>165</v>
      </c>
      <c r="B2174" s="1">
        <v>45622</v>
      </c>
      <c r="C2174">
        <v>93.05</v>
      </c>
      <c r="D2174">
        <v>94.77</v>
      </c>
      <c r="E2174">
        <v>95.57</v>
      </c>
      <c r="F2174">
        <f t="shared" si="24"/>
        <v>0</v>
      </c>
    </row>
    <row r="2175" spans="1:6" x14ac:dyDescent="0.25">
      <c r="A2175" t="s">
        <v>165</v>
      </c>
      <c r="B2175" s="1">
        <v>45623</v>
      </c>
      <c r="C2175">
        <v>92.93</v>
      </c>
      <c r="D2175">
        <v>94.66</v>
      </c>
      <c r="E2175">
        <v>95.57</v>
      </c>
      <c r="F2175">
        <f t="shared" si="24"/>
        <v>0</v>
      </c>
    </row>
    <row r="2176" spans="1:6" x14ac:dyDescent="0.25">
      <c r="A2176" t="s">
        <v>165</v>
      </c>
      <c r="B2176" s="1">
        <v>45624</v>
      </c>
      <c r="C2176">
        <v>92.82</v>
      </c>
      <c r="D2176">
        <v>94.56</v>
      </c>
      <c r="E2176">
        <v>95.57</v>
      </c>
      <c r="F2176">
        <f t="shared" si="24"/>
        <v>0</v>
      </c>
    </row>
    <row r="2177" spans="1:6" x14ac:dyDescent="0.25">
      <c r="A2177" t="s">
        <v>165</v>
      </c>
      <c r="B2177" s="1">
        <v>45625</v>
      </c>
      <c r="C2177">
        <v>92.9</v>
      </c>
      <c r="D2177">
        <v>94.47</v>
      </c>
      <c r="E2177">
        <v>95.57</v>
      </c>
      <c r="F2177">
        <f t="shared" si="24"/>
        <v>0</v>
      </c>
    </row>
    <row r="2178" spans="1:6" x14ac:dyDescent="0.25">
      <c r="A2178" t="s">
        <v>165</v>
      </c>
      <c r="B2178" s="1">
        <v>45628</v>
      </c>
      <c r="C2178">
        <v>92.97</v>
      </c>
      <c r="D2178">
        <v>94.4</v>
      </c>
      <c r="E2178">
        <v>95.56</v>
      </c>
      <c r="F2178">
        <f t="shared" si="24"/>
        <v>0</v>
      </c>
    </row>
    <row r="2179" spans="1:6" x14ac:dyDescent="0.25">
      <c r="A2179" t="s">
        <v>165</v>
      </c>
      <c r="B2179" s="1">
        <v>45629</v>
      </c>
      <c r="C2179">
        <v>92.97</v>
      </c>
      <c r="D2179">
        <v>94.31</v>
      </c>
      <c r="E2179">
        <v>95.55</v>
      </c>
      <c r="F2179">
        <f t="shared" si="24"/>
        <v>0</v>
      </c>
    </row>
    <row r="2180" spans="1:6" x14ac:dyDescent="0.25">
      <c r="A2180" t="s">
        <v>165</v>
      </c>
      <c r="B2180" s="1">
        <v>45630</v>
      </c>
      <c r="C2180">
        <v>92.97</v>
      </c>
      <c r="D2180">
        <v>94.23</v>
      </c>
      <c r="E2180">
        <v>95.55</v>
      </c>
      <c r="F2180">
        <f t="shared" si="24"/>
        <v>0</v>
      </c>
    </row>
    <row r="2181" spans="1:6" x14ac:dyDescent="0.25">
      <c r="A2181" t="s">
        <v>165</v>
      </c>
      <c r="B2181" s="1">
        <v>45631</v>
      </c>
      <c r="C2181">
        <v>93.1</v>
      </c>
      <c r="D2181">
        <v>94.19</v>
      </c>
      <c r="E2181">
        <v>95.54</v>
      </c>
      <c r="F2181">
        <f t="shared" si="24"/>
        <v>0</v>
      </c>
    </row>
    <row r="2182" spans="1:6" x14ac:dyDescent="0.25">
      <c r="A2182" t="s">
        <v>165</v>
      </c>
      <c r="B2182" s="1">
        <v>45632</v>
      </c>
      <c r="C2182">
        <v>93.27</v>
      </c>
      <c r="D2182">
        <v>94.17</v>
      </c>
      <c r="E2182">
        <v>95.55</v>
      </c>
      <c r="F2182">
        <f t="shared" si="24"/>
        <v>0</v>
      </c>
    </row>
    <row r="2183" spans="1:6" x14ac:dyDescent="0.25">
      <c r="A2183" t="s">
        <v>84</v>
      </c>
      <c r="B2183" s="1">
        <v>45604</v>
      </c>
      <c r="C2183">
        <v>12.09</v>
      </c>
      <c r="D2183">
        <v>12.58</v>
      </c>
      <c r="E2183">
        <v>12.86</v>
      </c>
      <c r="F2183">
        <f t="shared" si="24"/>
        <v>0</v>
      </c>
    </row>
    <row r="2184" spans="1:6" x14ac:dyDescent="0.25">
      <c r="A2184" t="s">
        <v>84</v>
      </c>
      <c r="B2184" s="1">
        <v>45607</v>
      </c>
      <c r="C2184">
        <v>12.03</v>
      </c>
      <c r="D2184">
        <v>12.54</v>
      </c>
      <c r="E2184">
        <v>12.87</v>
      </c>
      <c r="F2184">
        <f t="shared" si="24"/>
        <v>0</v>
      </c>
    </row>
    <row r="2185" spans="1:6" x14ac:dyDescent="0.25">
      <c r="A2185" t="s">
        <v>84</v>
      </c>
      <c r="B2185" s="1">
        <v>45608</v>
      </c>
      <c r="C2185">
        <v>11.99</v>
      </c>
      <c r="D2185">
        <v>12.51</v>
      </c>
      <c r="E2185">
        <v>12.87</v>
      </c>
      <c r="F2185">
        <f t="shared" si="24"/>
        <v>0</v>
      </c>
    </row>
    <row r="2186" spans="1:6" x14ac:dyDescent="0.25">
      <c r="A2186" t="s">
        <v>84</v>
      </c>
      <c r="B2186" s="1">
        <v>45609</v>
      </c>
      <c r="C2186">
        <v>11.94</v>
      </c>
      <c r="D2186">
        <v>12.48</v>
      </c>
      <c r="E2186">
        <v>12.87</v>
      </c>
      <c r="F2186">
        <f t="shared" si="24"/>
        <v>0</v>
      </c>
    </row>
    <row r="2187" spans="1:6" x14ac:dyDescent="0.25">
      <c r="A2187" t="s">
        <v>84</v>
      </c>
      <c r="B2187" s="1">
        <v>45610</v>
      </c>
      <c r="C2187">
        <v>11.89</v>
      </c>
      <c r="D2187">
        <v>12.44</v>
      </c>
      <c r="E2187">
        <v>12.87</v>
      </c>
      <c r="F2187">
        <f t="shared" si="24"/>
        <v>0</v>
      </c>
    </row>
    <row r="2188" spans="1:6" x14ac:dyDescent="0.25">
      <c r="A2188" t="s">
        <v>84</v>
      </c>
      <c r="B2188" s="1">
        <v>45611</v>
      </c>
      <c r="C2188">
        <v>11.83</v>
      </c>
      <c r="D2188">
        <v>12.41</v>
      </c>
      <c r="E2188">
        <v>12.88</v>
      </c>
      <c r="F2188">
        <f t="shared" si="24"/>
        <v>0</v>
      </c>
    </row>
    <row r="2189" spans="1:6" x14ac:dyDescent="0.25">
      <c r="A2189" t="s">
        <v>84</v>
      </c>
      <c r="B2189" s="1">
        <v>45614</v>
      </c>
      <c r="C2189">
        <v>11.77</v>
      </c>
      <c r="D2189">
        <v>12.37</v>
      </c>
      <c r="E2189">
        <v>12.88</v>
      </c>
      <c r="F2189">
        <f t="shared" si="24"/>
        <v>0</v>
      </c>
    </row>
    <row r="2190" spans="1:6" x14ac:dyDescent="0.25">
      <c r="A2190" t="s">
        <v>84</v>
      </c>
      <c r="B2190" s="1">
        <v>45615</v>
      </c>
      <c r="C2190">
        <v>11.72</v>
      </c>
      <c r="D2190">
        <v>12.34</v>
      </c>
      <c r="E2190">
        <v>12.88</v>
      </c>
      <c r="F2190">
        <f t="shared" si="24"/>
        <v>0</v>
      </c>
    </row>
    <row r="2191" spans="1:6" x14ac:dyDescent="0.25">
      <c r="A2191" t="s">
        <v>84</v>
      </c>
      <c r="B2191" s="1">
        <v>45616</v>
      </c>
      <c r="C2191">
        <v>11.68</v>
      </c>
      <c r="D2191">
        <v>12.31</v>
      </c>
      <c r="E2191">
        <v>12.88</v>
      </c>
      <c r="F2191">
        <f t="shared" si="24"/>
        <v>0</v>
      </c>
    </row>
    <row r="2192" spans="1:6" x14ac:dyDescent="0.25">
      <c r="A2192" t="s">
        <v>84</v>
      </c>
      <c r="B2192" s="1">
        <v>45617</v>
      </c>
      <c r="C2192">
        <v>11.64</v>
      </c>
      <c r="D2192">
        <v>12.28</v>
      </c>
      <c r="E2192">
        <v>12.88</v>
      </c>
      <c r="F2192">
        <f t="shared" si="24"/>
        <v>0</v>
      </c>
    </row>
    <row r="2193" spans="1:6" x14ac:dyDescent="0.25">
      <c r="A2193" t="s">
        <v>84</v>
      </c>
      <c r="B2193" s="1">
        <v>45618</v>
      </c>
      <c r="C2193">
        <v>11.62</v>
      </c>
      <c r="D2193">
        <v>12.25</v>
      </c>
      <c r="E2193">
        <v>12.89</v>
      </c>
      <c r="F2193">
        <f t="shared" si="24"/>
        <v>0</v>
      </c>
    </row>
    <row r="2194" spans="1:6" x14ac:dyDescent="0.25">
      <c r="A2194" t="s">
        <v>84</v>
      </c>
      <c r="B2194" s="1">
        <v>45621</v>
      </c>
      <c r="C2194">
        <v>11.63</v>
      </c>
      <c r="D2194">
        <v>12.25</v>
      </c>
      <c r="E2194">
        <v>12.9</v>
      </c>
      <c r="F2194">
        <f t="shared" si="24"/>
        <v>0</v>
      </c>
    </row>
    <row r="2195" spans="1:6" x14ac:dyDescent="0.25">
      <c r="A2195" t="s">
        <v>84</v>
      </c>
      <c r="B2195" s="1">
        <v>45622</v>
      </c>
      <c r="C2195">
        <v>11.64</v>
      </c>
      <c r="D2195">
        <v>12.24</v>
      </c>
      <c r="E2195">
        <v>12.91</v>
      </c>
      <c r="F2195">
        <f t="shared" si="24"/>
        <v>0</v>
      </c>
    </row>
    <row r="2196" spans="1:6" x14ac:dyDescent="0.25">
      <c r="A2196" t="s">
        <v>84</v>
      </c>
      <c r="B2196" s="1">
        <v>45623</v>
      </c>
      <c r="C2196">
        <v>11.67</v>
      </c>
      <c r="D2196">
        <v>12.24</v>
      </c>
      <c r="E2196">
        <v>12.92</v>
      </c>
      <c r="F2196">
        <f t="shared" si="24"/>
        <v>0</v>
      </c>
    </row>
    <row r="2197" spans="1:6" x14ac:dyDescent="0.25">
      <c r="A2197" t="s">
        <v>84</v>
      </c>
      <c r="B2197" s="1">
        <v>45624</v>
      </c>
      <c r="C2197">
        <v>11.69</v>
      </c>
      <c r="D2197">
        <v>12.24</v>
      </c>
      <c r="E2197">
        <v>12.94</v>
      </c>
      <c r="F2197">
        <f t="shared" si="24"/>
        <v>0</v>
      </c>
    </row>
    <row r="2198" spans="1:6" x14ac:dyDescent="0.25">
      <c r="A2198" t="s">
        <v>84</v>
      </c>
      <c r="B2198" s="1">
        <v>45625</v>
      </c>
      <c r="C2198">
        <v>11.73</v>
      </c>
      <c r="D2198">
        <v>12.23</v>
      </c>
      <c r="E2198">
        <v>12.95</v>
      </c>
      <c r="F2198">
        <f t="shared" si="24"/>
        <v>0</v>
      </c>
    </row>
    <row r="2199" spans="1:6" x14ac:dyDescent="0.25">
      <c r="A2199" t="s">
        <v>84</v>
      </c>
      <c r="B2199" s="1">
        <v>45628</v>
      </c>
      <c r="C2199">
        <v>11.78</v>
      </c>
      <c r="D2199">
        <v>12.23</v>
      </c>
      <c r="E2199">
        <v>12.96</v>
      </c>
      <c r="F2199">
        <f t="shared" si="24"/>
        <v>0</v>
      </c>
    </row>
    <row r="2200" spans="1:6" x14ac:dyDescent="0.25">
      <c r="A2200" t="s">
        <v>84</v>
      </c>
      <c r="B2200" s="1">
        <v>45629</v>
      </c>
      <c r="C2200">
        <v>11.84</v>
      </c>
      <c r="D2200">
        <v>12.23</v>
      </c>
      <c r="E2200">
        <v>12.97</v>
      </c>
      <c r="F2200">
        <f t="shared" si="24"/>
        <v>0</v>
      </c>
    </row>
    <row r="2201" spans="1:6" x14ac:dyDescent="0.25">
      <c r="A2201" t="s">
        <v>84</v>
      </c>
      <c r="B2201" s="1">
        <v>45630</v>
      </c>
      <c r="C2201">
        <v>11.86</v>
      </c>
      <c r="D2201">
        <v>12.22</v>
      </c>
      <c r="E2201">
        <v>12.98</v>
      </c>
      <c r="F2201">
        <f t="shared" si="24"/>
        <v>0</v>
      </c>
    </row>
    <row r="2202" spans="1:6" x14ac:dyDescent="0.25">
      <c r="A2202" t="s">
        <v>84</v>
      </c>
      <c r="B2202" s="1">
        <v>45631</v>
      </c>
      <c r="C2202">
        <v>11.9</v>
      </c>
      <c r="D2202">
        <v>12.21</v>
      </c>
      <c r="E2202">
        <v>12.99</v>
      </c>
      <c r="F2202">
        <f t="shared" si="24"/>
        <v>0</v>
      </c>
    </row>
    <row r="2203" spans="1:6" x14ac:dyDescent="0.25">
      <c r="A2203" t="s">
        <v>84</v>
      </c>
      <c r="B2203" s="1">
        <v>45632</v>
      </c>
      <c r="C2203">
        <v>11.94</v>
      </c>
      <c r="D2203">
        <v>12.19</v>
      </c>
      <c r="E2203">
        <v>12.99</v>
      </c>
      <c r="F2203">
        <f t="shared" si="24"/>
        <v>0</v>
      </c>
    </row>
    <row r="2204" spans="1:6" x14ac:dyDescent="0.25">
      <c r="A2204" t="s">
        <v>4</v>
      </c>
      <c r="B2204" s="1">
        <v>45604</v>
      </c>
      <c r="C2204">
        <v>3.79</v>
      </c>
      <c r="D2204">
        <v>4.37</v>
      </c>
      <c r="E2204">
        <v>5.35</v>
      </c>
      <c r="F2204">
        <f t="shared" si="24"/>
        <v>0</v>
      </c>
    </row>
    <row r="2205" spans="1:6" x14ac:dyDescent="0.25">
      <c r="A2205" t="s">
        <v>4</v>
      </c>
      <c r="B2205" s="1">
        <v>45607</v>
      </c>
      <c r="C2205">
        <v>3.79</v>
      </c>
      <c r="D2205">
        <v>4.3499999999999996</v>
      </c>
      <c r="E2205">
        <v>5.33</v>
      </c>
      <c r="F2205">
        <f t="shared" si="24"/>
        <v>0</v>
      </c>
    </row>
    <row r="2206" spans="1:6" x14ac:dyDescent="0.25">
      <c r="A2206" t="s">
        <v>4</v>
      </c>
      <c r="B2206" s="1">
        <v>45608</v>
      </c>
      <c r="C2206">
        <v>3.79</v>
      </c>
      <c r="D2206">
        <v>4.32</v>
      </c>
      <c r="E2206">
        <v>5.31</v>
      </c>
      <c r="F2206">
        <f t="shared" si="24"/>
        <v>0</v>
      </c>
    </row>
    <row r="2207" spans="1:6" x14ac:dyDescent="0.25">
      <c r="A2207" t="s">
        <v>4</v>
      </c>
      <c r="B2207" s="1">
        <v>45609</v>
      </c>
      <c r="C2207">
        <v>3.76</v>
      </c>
      <c r="D2207">
        <v>4.28</v>
      </c>
      <c r="E2207">
        <v>5.29</v>
      </c>
      <c r="F2207">
        <f t="shared" si="24"/>
        <v>0</v>
      </c>
    </row>
    <row r="2208" spans="1:6" x14ac:dyDescent="0.25">
      <c r="A2208" t="s">
        <v>4</v>
      </c>
      <c r="B2208" s="1">
        <v>45610</v>
      </c>
      <c r="C2208">
        <v>3.76</v>
      </c>
      <c r="D2208">
        <v>4.26</v>
      </c>
      <c r="E2208">
        <v>5.28</v>
      </c>
      <c r="F2208">
        <f t="shared" ref="F2208:F2271" si="25">IF(OR(ISBLANK(C2208), ISBLANK(D2208), ISBLANK(E2208)), "", IF(AND(C2208&gt;D2208, D2208&gt;E2208), 1, 0))</f>
        <v>0</v>
      </c>
    </row>
    <row r="2209" spans="1:6" x14ac:dyDescent="0.25">
      <c r="A2209" t="s">
        <v>4</v>
      </c>
      <c r="B2209" s="1">
        <v>45611</v>
      </c>
      <c r="C2209">
        <v>3.75</v>
      </c>
      <c r="D2209">
        <v>4.2300000000000004</v>
      </c>
      <c r="E2209">
        <v>5.27</v>
      </c>
      <c r="F2209">
        <f t="shared" si="25"/>
        <v>0</v>
      </c>
    </row>
    <row r="2210" spans="1:6" x14ac:dyDescent="0.25">
      <c r="A2210" t="s">
        <v>4</v>
      </c>
      <c r="B2210" s="1">
        <v>45614</v>
      </c>
      <c r="C2210">
        <v>3.75</v>
      </c>
      <c r="D2210">
        <v>4.2</v>
      </c>
      <c r="E2210">
        <v>5.26</v>
      </c>
      <c r="F2210">
        <f t="shared" si="25"/>
        <v>0</v>
      </c>
    </row>
    <row r="2211" spans="1:6" x14ac:dyDescent="0.25">
      <c r="A2211" t="s">
        <v>4</v>
      </c>
      <c r="B2211" s="1">
        <v>45615</v>
      </c>
      <c r="C2211">
        <v>3.74</v>
      </c>
      <c r="D2211">
        <v>4.17</v>
      </c>
      <c r="E2211">
        <v>5.25</v>
      </c>
      <c r="F2211">
        <f t="shared" si="25"/>
        <v>0</v>
      </c>
    </row>
    <row r="2212" spans="1:6" x14ac:dyDescent="0.25">
      <c r="A2212" t="s">
        <v>4</v>
      </c>
      <c r="B2212" s="1">
        <v>45616</v>
      </c>
      <c r="C2212">
        <v>3.74</v>
      </c>
      <c r="D2212">
        <v>4.1399999999999997</v>
      </c>
      <c r="E2212">
        <v>5.25</v>
      </c>
      <c r="F2212">
        <f t="shared" si="25"/>
        <v>0</v>
      </c>
    </row>
    <row r="2213" spans="1:6" x14ac:dyDescent="0.25">
      <c r="A2213" t="s">
        <v>4</v>
      </c>
      <c r="B2213" s="1">
        <v>45617</v>
      </c>
      <c r="C2213">
        <v>3.73</v>
      </c>
      <c r="D2213">
        <v>4.1100000000000003</v>
      </c>
      <c r="E2213">
        <v>5.24</v>
      </c>
      <c r="F2213">
        <f t="shared" si="25"/>
        <v>0</v>
      </c>
    </row>
    <row r="2214" spans="1:6" x14ac:dyDescent="0.25">
      <c r="A2214" t="s">
        <v>4</v>
      </c>
      <c r="B2214" s="1">
        <v>45618</v>
      </c>
      <c r="C2214">
        <v>3.75</v>
      </c>
      <c r="D2214">
        <v>4.08</v>
      </c>
      <c r="E2214">
        <v>5.23</v>
      </c>
      <c r="F2214">
        <f t="shared" si="25"/>
        <v>0</v>
      </c>
    </row>
    <row r="2215" spans="1:6" x14ac:dyDescent="0.25">
      <c r="A2215" t="s">
        <v>4</v>
      </c>
      <c r="B2215" s="1">
        <v>45621</v>
      </c>
      <c r="C2215">
        <v>3.77</v>
      </c>
      <c r="D2215">
        <v>4.05</v>
      </c>
      <c r="E2215">
        <v>5.22</v>
      </c>
      <c r="F2215">
        <f t="shared" si="25"/>
        <v>0</v>
      </c>
    </row>
    <row r="2216" spans="1:6" x14ac:dyDescent="0.25">
      <c r="A2216" t="s">
        <v>4</v>
      </c>
      <c r="B2216" s="1">
        <v>45622</v>
      </c>
      <c r="C2216">
        <v>3.78</v>
      </c>
      <c r="D2216">
        <v>4.03</v>
      </c>
      <c r="E2216">
        <v>5.21</v>
      </c>
      <c r="F2216">
        <f t="shared" si="25"/>
        <v>0</v>
      </c>
    </row>
    <row r="2217" spans="1:6" x14ac:dyDescent="0.25">
      <c r="A2217" t="s">
        <v>4</v>
      </c>
      <c r="B2217" s="1">
        <v>45623</v>
      </c>
      <c r="C2217">
        <v>3.79</v>
      </c>
      <c r="D2217">
        <v>4</v>
      </c>
      <c r="E2217">
        <v>5.21</v>
      </c>
      <c r="F2217">
        <f t="shared" si="25"/>
        <v>0</v>
      </c>
    </row>
    <row r="2218" spans="1:6" x14ac:dyDescent="0.25">
      <c r="A2218" t="s">
        <v>4</v>
      </c>
      <c r="B2218" s="1">
        <v>45624</v>
      </c>
      <c r="C2218">
        <v>3.79</v>
      </c>
      <c r="D2218">
        <v>3.98</v>
      </c>
      <c r="E2218">
        <v>5.2</v>
      </c>
      <c r="F2218">
        <f t="shared" si="25"/>
        <v>0</v>
      </c>
    </row>
    <row r="2219" spans="1:6" x14ac:dyDescent="0.25">
      <c r="A2219" t="s">
        <v>4</v>
      </c>
      <c r="B2219" s="1">
        <v>45625</v>
      </c>
      <c r="C2219">
        <v>3.77</v>
      </c>
      <c r="D2219">
        <v>3.95</v>
      </c>
      <c r="E2219">
        <v>5.19</v>
      </c>
      <c r="F2219">
        <f t="shared" si="25"/>
        <v>0</v>
      </c>
    </row>
    <row r="2220" spans="1:6" x14ac:dyDescent="0.25">
      <c r="A2220" t="s">
        <v>4</v>
      </c>
      <c r="B2220" s="1">
        <v>45628</v>
      </c>
      <c r="C2220">
        <v>3.75</v>
      </c>
      <c r="D2220">
        <v>3.93</v>
      </c>
      <c r="E2220">
        <v>5.19</v>
      </c>
      <c r="F2220">
        <f t="shared" si="25"/>
        <v>0</v>
      </c>
    </row>
    <row r="2221" spans="1:6" x14ac:dyDescent="0.25">
      <c r="A2221" t="s">
        <v>4</v>
      </c>
      <c r="B2221" s="1">
        <v>45629</v>
      </c>
      <c r="C2221">
        <v>3.72</v>
      </c>
      <c r="D2221">
        <v>3.91</v>
      </c>
      <c r="E2221">
        <v>5.18</v>
      </c>
      <c r="F2221">
        <f t="shared" si="25"/>
        <v>0</v>
      </c>
    </row>
    <row r="2222" spans="1:6" x14ac:dyDescent="0.25">
      <c r="A2222" t="s">
        <v>4</v>
      </c>
      <c r="B2222" s="1">
        <v>45630</v>
      </c>
      <c r="C2222">
        <v>3.68</v>
      </c>
      <c r="D2222">
        <v>3.89</v>
      </c>
      <c r="E2222">
        <v>5.17</v>
      </c>
      <c r="F2222">
        <f t="shared" si="25"/>
        <v>0</v>
      </c>
    </row>
    <row r="2223" spans="1:6" x14ac:dyDescent="0.25">
      <c r="A2223" t="s">
        <v>4</v>
      </c>
      <c r="B2223" s="1">
        <v>45631</v>
      </c>
      <c r="C2223">
        <v>3.62</v>
      </c>
      <c r="D2223">
        <v>3.87</v>
      </c>
      <c r="E2223">
        <v>5.16</v>
      </c>
      <c r="F2223">
        <f t="shared" si="25"/>
        <v>0</v>
      </c>
    </row>
    <row r="2224" spans="1:6" x14ac:dyDescent="0.25">
      <c r="A2224" t="s">
        <v>4</v>
      </c>
      <c r="B2224" s="1">
        <v>45632</v>
      </c>
      <c r="C2224">
        <v>3.59</v>
      </c>
      <c r="D2224">
        <v>3.85</v>
      </c>
      <c r="E2224">
        <v>5.15</v>
      </c>
      <c r="F2224">
        <f t="shared" si="25"/>
        <v>0</v>
      </c>
    </row>
    <row r="2225" spans="1:6" x14ac:dyDescent="0.25">
      <c r="A2225" t="s">
        <v>126</v>
      </c>
      <c r="B2225" s="1">
        <v>45604</v>
      </c>
      <c r="C2225">
        <v>12.33</v>
      </c>
      <c r="D2225">
        <v>12.7</v>
      </c>
      <c r="E2225">
        <v>14.07</v>
      </c>
      <c r="F2225">
        <f t="shared" si="25"/>
        <v>0</v>
      </c>
    </row>
    <row r="2226" spans="1:6" x14ac:dyDescent="0.25">
      <c r="A2226" t="s">
        <v>126</v>
      </c>
      <c r="B2226" s="1">
        <v>45607</v>
      </c>
      <c r="C2226">
        <v>12.27</v>
      </c>
      <c r="D2226">
        <v>12.67</v>
      </c>
      <c r="E2226">
        <v>14.04</v>
      </c>
      <c r="F2226">
        <f t="shared" si="25"/>
        <v>0</v>
      </c>
    </row>
    <row r="2227" spans="1:6" x14ac:dyDescent="0.25">
      <c r="A2227" t="s">
        <v>126</v>
      </c>
      <c r="B2227" s="1">
        <v>45608</v>
      </c>
      <c r="C2227">
        <v>12.2</v>
      </c>
      <c r="D2227">
        <v>12.63</v>
      </c>
      <c r="E2227">
        <v>14.01</v>
      </c>
      <c r="F2227">
        <f t="shared" si="25"/>
        <v>0</v>
      </c>
    </row>
    <row r="2228" spans="1:6" x14ac:dyDescent="0.25">
      <c r="A2228" t="s">
        <v>126</v>
      </c>
      <c r="B2228" s="1">
        <v>45609</v>
      </c>
      <c r="C2228">
        <v>12.13</v>
      </c>
      <c r="D2228">
        <v>12.6</v>
      </c>
      <c r="E2228">
        <v>13.97</v>
      </c>
      <c r="F2228">
        <f t="shared" si="25"/>
        <v>0</v>
      </c>
    </row>
    <row r="2229" spans="1:6" x14ac:dyDescent="0.25">
      <c r="A2229" t="s">
        <v>126</v>
      </c>
      <c r="B2229" s="1">
        <v>45610</v>
      </c>
      <c r="C2229">
        <v>12.03</v>
      </c>
      <c r="D2229">
        <v>12.56</v>
      </c>
      <c r="E2229">
        <v>13.94</v>
      </c>
      <c r="F2229">
        <f t="shared" si="25"/>
        <v>0</v>
      </c>
    </row>
    <row r="2230" spans="1:6" x14ac:dyDescent="0.25">
      <c r="A2230" t="s">
        <v>126</v>
      </c>
      <c r="B2230" s="1">
        <v>45611</v>
      </c>
      <c r="C2230">
        <v>11.91</v>
      </c>
      <c r="D2230">
        <v>12.51</v>
      </c>
      <c r="E2230">
        <v>13.9</v>
      </c>
      <c r="F2230">
        <f t="shared" si="25"/>
        <v>0</v>
      </c>
    </row>
    <row r="2231" spans="1:6" x14ac:dyDescent="0.25">
      <c r="A2231" t="s">
        <v>126</v>
      </c>
      <c r="B2231" s="1">
        <v>45614</v>
      </c>
      <c r="C2231">
        <v>11.8</v>
      </c>
      <c r="D2231">
        <v>12.46</v>
      </c>
      <c r="E2231">
        <v>13.86</v>
      </c>
      <c r="F2231">
        <f t="shared" si="25"/>
        <v>0</v>
      </c>
    </row>
    <row r="2232" spans="1:6" x14ac:dyDescent="0.25">
      <c r="A2232" t="s">
        <v>126</v>
      </c>
      <c r="B2232" s="1">
        <v>45615</v>
      </c>
      <c r="C2232">
        <v>11.68</v>
      </c>
      <c r="D2232">
        <v>12.41</v>
      </c>
      <c r="E2232">
        <v>13.83</v>
      </c>
      <c r="F2232">
        <f t="shared" si="25"/>
        <v>0</v>
      </c>
    </row>
    <row r="2233" spans="1:6" x14ac:dyDescent="0.25">
      <c r="A2233" t="s">
        <v>126</v>
      </c>
      <c r="B2233" s="1">
        <v>45616</v>
      </c>
      <c r="C2233">
        <v>11.56</v>
      </c>
      <c r="D2233">
        <v>12.36</v>
      </c>
      <c r="E2233">
        <v>13.8</v>
      </c>
      <c r="F2233">
        <f t="shared" si="25"/>
        <v>0</v>
      </c>
    </row>
    <row r="2234" spans="1:6" x14ac:dyDescent="0.25">
      <c r="A2234" t="s">
        <v>126</v>
      </c>
      <c r="B2234" s="1">
        <v>45617</v>
      </c>
      <c r="C2234">
        <v>11.47</v>
      </c>
      <c r="D2234">
        <v>12.32</v>
      </c>
      <c r="E2234">
        <v>13.77</v>
      </c>
      <c r="F2234">
        <f t="shared" si="25"/>
        <v>0</v>
      </c>
    </row>
    <row r="2235" spans="1:6" x14ac:dyDescent="0.25">
      <c r="A2235" t="s">
        <v>126</v>
      </c>
      <c r="B2235" s="1">
        <v>45618</v>
      </c>
      <c r="C2235">
        <v>11.36</v>
      </c>
      <c r="D2235">
        <v>12.27</v>
      </c>
      <c r="E2235">
        <v>13.75</v>
      </c>
      <c r="F2235">
        <f t="shared" si="25"/>
        <v>0</v>
      </c>
    </row>
    <row r="2236" spans="1:6" x14ac:dyDescent="0.25">
      <c r="A2236" t="s">
        <v>126</v>
      </c>
      <c r="B2236" s="1">
        <v>45621</v>
      </c>
      <c r="C2236">
        <v>11.27</v>
      </c>
      <c r="D2236">
        <v>12.23</v>
      </c>
      <c r="E2236">
        <v>13.72</v>
      </c>
      <c r="F2236">
        <f t="shared" si="25"/>
        <v>0</v>
      </c>
    </row>
    <row r="2237" spans="1:6" x14ac:dyDescent="0.25">
      <c r="A2237" t="s">
        <v>126</v>
      </c>
      <c r="B2237" s="1">
        <v>45622</v>
      </c>
      <c r="C2237">
        <v>11.17</v>
      </c>
      <c r="D2237">
        <v>12.18</v>
      </c>
      <c r="E2237">
        <v>13.7</v>
      </c>
      <c r="F2237">
        <f t="shared" si="25"/>
        <v>0</v>
      </c>
    </row>
    <row r="2238" spans="1:6" x14ac:dyDescent="0.25">
      <c r="A2238" t="s">
        <v>126</v>
      </c>
      <c r="B2238" s="1">
        <v>45623</v>
      </c>
      <c r="C2238">
        <v>11.07</v>
      </c>
      <c r="D2238">
        <v>12.14</v>
      </c>
      <c r="E2238">
        <v>13.68</v>
      </c>
      <c r="F2238">
        <f t="shared" si="25"/>
        <v>0</v>
      </c>
    </row>
    <row r="2239" spans="1:6" x14ac:dyDescent="0.25">
      <c r="A2239" t="s">
        <v>126</v>
      </c>
      <c r="B2239" s="1">
        <v>45624</v>
      </c>
      <c r="C2239">
        <v>10.98</v>
      </c>
      <c r="D2239">
        <v>12.09</v>
      </c>
      <c r="E2239">
        <v>13.65</v>
      </c>
      <c r="F2239">
        <f t="shared" si="25"/>
        <v>0</v>
      </c>
    </row>
    <row r="2240" spans="1:6" x14ac:dyDescent="0.25">
      <c r="A2240" t="s">
        <v>126</v>
      </c>
      <c r="B2240" s="1">
        <v>45625</v>
      </c>
      <c r="C2240">
        <v>10.9</v>
      </c>
      <c r="D2240">
        <v>12.04</v>
      </c>
      <c r="E2240">
        <v>13.63</v>
      </c>
      <c r="F2240">
        <f t="shared" si="25"/>
        <v>0</v>
      </c>
    </row>
    <row r="2241" spans="1:6" x14ac:dyDescent="0.25">
      <c r="A2241" t="s">
        <v>126</v>
      </c>
      <c r="B2241" s="1">
        <v>45628</v>
      </c>
      <c r="C2241">
        <v>10.84</v>
      </c>
      <c r="D2241">
        <v>11.99</v>
      </c>
      <c r="E2241">
        <v>13.6</v>
      </c>
      <c r="F2241">
        <f t="shared" si="25"/>
        <v>0</v>
      </c>
    </row>
    <row r="2242" spans="1:6" x14ac:dyDescent="0.25">
      <c r="A2242" t="s">
        <v>126</v>
      </c>
      <c r="B2242" s="1">
        <v>45629</v>
      </c>
      <c r="C2242">
        <v>10.77</v>
      </c>
      <c r="D2242">
        <v>11.94</v>
      </c>
      <c r="E2242">
        <v>13.58</v>
      </c>
      <c r="F2242">
        <f t="shared" si="25"/>
        <v>0</v>
      </c>
    </row>
    <row r="2243" spans="1:6" x14ac:dyDescent="0.25">
      <c r="A2243" t="s">
        <v>126</v>
      </c>
      <c r="B2243" s="1">
        <v>45630</v>
      </c>
      <c r="C2243">
        <v>10.68</v>
      </c>
      <c r="D2243">
        <v>11.88</v>
      </c>
      <c r="E2243">
        <v>13.55</v>
      </c>
      <c r="F2243">
        <f t="shared" si="25"/>
        <v>0</v>
      </c>
    </row>
    <row r="2244" spans="1:6" x14ac:dyDescent="0.25">
      <c r="A2244" t="s">
        <v>126</v>
      </c>
      <c r="B2244" s="1">
        <v>45631</v>
      </c>
      <c r="C2244">
        <v>10.61</v>
      </c>
      <c r="D2244">
        <v>11.83</v>
      </c>
      <c r="E2244">
        <v>13.53</v>
      </c>
      <c r="F2244">
        <f t="shared" si="25"/>
        <v>0</v>
      </c>
    </row>
    <row r="2245" spans="1:6" x14ac:dyDescent="0.25">
      <c r="A2245" t="s">
        <v>126</v>
      </c>
      <c r="B2245" s="1">
        <v>45632</v>
      </c>
      <c r="C2245">
        <v>10.54</v>
      </c>
      <c r="D2245">
        <v>11.78</v>
      </c>
      <c r="E2245">
        <v>13.5</v>
      </c>
      <c r="F2245">
        <f t="shared" si="25"/>
        <v>0</v>
      </c>
    </row>
    <row r="2246" spans="1:6" x14ac:dyDescent="0.25">
      <c r="A2246" t="s">
        <v>112</v>
      </c>
      <c r="B2246" s="1">
        <v>45604</v>
      </c>
      <c r="C2246">
        <v>25.84</v>
      </c>
      <c r="D2246">
        <v>26.51</v>
      </c>
      <c r="E2246">
        <v>28.8</v>
      </c>
      <c r="F2246">
        <f t="shared" si="25"/>
        <v>0</v>
      </c>
    </row>
    <row r="2247" spans="1:6" x14ac:dyDescent="0.25">
      <c r="A2247" t="s">
        <v>112</v>
      </c>
      <c r="B2247" s="1">
        <v>45607</v>
      </c>
      <c r="C2247">
        <v>25.75</v>
      </c>
      <c r="D2247">
        <v>26.48</v>
      </c>
      <c r="E2247">
        <v>28.75</v>
      </c>
      <c r="F2247">
        <f t="shared" si="25"/>
        <v>0</v>
      </c>
    </row>
    <row r="2248" spans="1:6" x14ac:dyDescent="0.25">
      <c r="A2248" t="s">
        <v>112</v>
      </c>
      <c r="B2248" s="1">
        <v>45608</v>
      </c>
      <c r="C2248">
        <v>25.64</v>
      </c>
      <c r="D2248">
        <v>26.41</v>
      </c>
      <c r="E2248">
        <v>28.69</v>
      </c>
      <c r="F2248">
        <f t="shared" si="25"/>
        <v>0</v>
      </c>
    </row>
    <row r="2249" spans="1:6" x14ac:dyDescent="0.25">
      <c r="A2249" t="s">
        <v>112</v>
      </c>
      <c r="B2249" s="1">
        <v>45609</v>
      </c>
      <c r="C2249">
        <v>25.51</v>
      </c>
      <c r="D2249">
        <v>26.35</v>
      </c>
      <c r="E2249">
        <v>28.63</v>
      </c>
      <c r="F2249">
        <f t="shared" si="25"/>
        <v>0</v>
      </c>
    </row>
    <row r="2250" spans="1:6" x14ac:dyDescent="0.25">
      <c r="A2250" t="s">
        <v>112</v>
      </c>
      <c r="B2250" s="1">
        <v>45610</v>
      </c>
      <c r="C2250">
        <v>25.34</v>
      </c>
      <c r="D2250">
        <v>26.29</v>
      </c>
      <c r="E2250">
        <v>28.57</v>
      </c>
      <c r="F2250">
        <f t="shared" si="25"/>
        <v>0</v>
      </c>
    </row>
    <row r="2251" spans="1:6" x14ac:dyDescent="0.25">
      <c r="A2251" t="s">
        <v>112</v>
      </c>
      <c r="B2251" s="1">
        <v>45611</v>
      </c>
      <c r="C2251">
        <v>25.19</v>
      </c>
      <c r="D2251">
        <v>26.22</v>
      </c>
      <c r="E2251">
        <v>28.52</v>
      </c>
      <c r="F2251">
        <f t="shared" si="25"/>
        <v>0</v>
      </c>
    </row>
    <row r="2252" spans="1:6" x14ac:dyDescent="0.25">
      <c r="A2252" t="s">
        <v>112</v>
      </c>
      <c r="B2252" s="1">
        <v>45614</v>
      </c>
      <c r="C2252">
        <v>25.07</v>
      </c>
      <c r="D2252">
        <v>26.16</v>
      </c>
      <c r="E2252">
        <v>28.45</v>
      </c>
      <c r="F2252">
        <f t="shared" si="25"/>
        <v>0</v>
      </c>
    </row>
    <row r="2253" spans="1:6" x14ac:dyDescent="0.25">
      <c r="A2253" t="s">
        <v>112</v>
      </c>
      <c r="B2253" s="1">
        <v>45615</v>
      </c>
      <c r="C2253">
        <v>24.94</v>
      </c>
      <c r="D2253">
        <v>26.08</v>
      </c>
      <c r="E2253">
        <v>28.4</v>
      </c>
      <c r="F2253">
        <f t="shared" si="25"/>
        <v>0</v>
      </c>
    </row>
    <row r="2254" spans="1:6" x14ac:dyDescent="0.25">
      <c r="A2254" t="s">
        <v>112</v>
      </c>
      <c r="B2254" s="1">
        <v>45616</v>
      </c>
      <c r="C2254">
        <v>24.81</v>
      </c>
      <c r="D2254">
        <v>26.02</v>
      </c>
      <c r="E2254">
        <v>28.35</v>
      </c>
      <c r="F2254">
        <f t="shared" si="25"/>
        <v>0</v>
      </c>
    </row>
    <row r="2255" spans="1:6" x14ac:dyDescent="0.25">
      <c r="A2255" t="s">
        <v>112</v>
      </c>
      <c r="B2255" s="1">
        <v>45617</v>
      </c>
      <c r="C2255">
        <v>24.7</v>
      </c>
      <c r="D2255">
        <v>25.97</v>
      </c>
      <c r="E2255">
        <v>28.31</v>
      </c>
      <c r="F2255">
        <f t="shared" si="25"/>
        <v>0</v>
      </c>
    </row>
    <row r="2256" spans="1:6" x14ac:dyDescent="0.25">
      <c r="A2256" t="s">
        <v>112</v>
      </c>
      <c r="B2256" s="1">
        <v>45618</v>
      </c>
      <c r="C2256">
        <v>24.59</v>
      </c>
      <c r="D2256">
        <v>25.92</v>
      </c>
      <c r="E2256">
        <v>28.28</v>
      </c>
      <c r="F2256">
        <f t="shared" si="25"/>
        <v>0</v>
      </c>
    </row>
    <row r="2257" spans="1:6" x14ac:dyDescent="0.25">
      <c r="A2257" t="s">
        <v>112</v>
      </c>
      <c r="B2257" s="1">
        <v>45621</v>
      </c>
      <c r="C2257">
        <v>24.5</v>
      </c>
      <c r="D2257">
        <v>25.89</v>
      </c>
      <c r="E2257">
        <v>28.24</v>
      </c>
      <c r="F2257">
        <f t="shared" si="25"/>
        <v>0</v>
      </c>
    </row>
    <row r="2258" spans="1:6" x14ac:dyDescent="0.25">
      <c r="A2258" t="s">
        <v>112</v>
      </c>
      <c r="B2258" s="1">
        <v>45622</v>
      </c>
      <c r="C2258">
        <v>24.4</v>
      </c>
      <c r="D2258">
        <v>25.85</v>
      </c>
      <c r="E2258">
        <v>28.2</v>
      </c>
      <c r="F2258">
        <f t="shared" si="25"/>
        <v>0</v>
      </c>
    </row>
    <row r="2259" spans="1:6" x14ac:dyDescent="0.25">
      <c r="A2259" t="s">
        <v>112</v>
      </c>
      <c r="B2259" s="1">
        <v>45623</v>
      </c>
      <c r="C2259">
        <v>24.3</v>
      </c>
      <c r="D2259">
        <v>25.81</v>
      </c>
      <c r="E2259">
        <v>28.16</v>
      </c>
      <c r="F2259">
        <f t="shared" si="25"/>
        <v>0</v>
      </c>
    </row>
    <row r="2260" spans="1:6" x14ac:dyDescent="0.25">
      <c r="A2260" t="s">
        <v>112</v>
      </c>
      <c r="B2260" s="1">
        <v>45624</v>
      </c>
      <c r="C2260">
        <v>24.19</v>
      </c>
      <c r="D2260">
        <v>25.77</v>
      </c>
      <c r="E2260">
        <v>28.12</v>
      </c>
      <c r="F2260">
        <f t="shared" si="25"/>
        <v>0</v>
      </c>
    </row>
    <row r="2261" spans="1:6" x14ac:dyDescent="0.25">
      <c r="A2261" t="s">
        <v>112</v>
      </c>
      <c r="B2261" s="1">
        <v>45625</v>
      </c>
      <c r="C2261">
        <v>24.09</v>
      </c>
      <c r="D2261">
        <v>25.7</v>
      </c>
      <c r="E2261">
        <v>28.08</v>
      </c>
      <c r="F2261">
        <f t="shared" si="25"/>
        <v>0</v>
      </c>
    </row>
    <row r="2262" spans="1:6" x14ac:dyDescent="0.25">
      <c r="A2262" t="s">
        <v>112</v>
      </c>
      <c r="B2262" s="1">
        <v>45628</v>
      </c>
      <c r="C2262">
        <v>24.01</v>
      </c>
      <c r="D2262">
        <v>25.64</v>
      </c>
      <c r="E2262">
        <v>28.04</v>
      </c>
      <c r="F2262">
        <f t="shared" si="25"/>
        <v>0</v>
      </c>
    </row>
    <row r="2263" spans="1:6" x14ac:dyDescent="0.25">
      <c r="A2263" t="s">
        <v>112</v>
      </c>
      <c r="B2263" s="1">
        <v>45629</v>
      </c>
      <c r="C2263">
        <v>23.92</v>
      </c>
      <c r="D2263">
        <v>25.55</v>
      </c>
      <c r="E2263">
        <v>27.99</v>
      </c>
      <c r="F2263">
        <f t="shared" si="25"/>
        <v>0</v>
      </c>
    </row>
    <row r="2264" spans="1:6" x14ac:dyDescent="0.25">
      <c r="A2264" t="s">
        <v>112</v>
      </c>
      <c r="B2264" s="1">
        <v>45630</v>
      </c>
      <c r="C2264">
        <v>23.81</v>
      </c>
      <c r="D2264">
        <v>25.46</v>
      </c>
      <c r="E2264">
        <v>27.94</v>
      </c>
      <c r="F2264">
        <f t="shared" si="25"/>
        <v>0</v>
      </c>
    </row>
    <row r="2265" spans="1:6" x14ac:dyDescent="0.25">
      <c r="A2265" t="s">
        <v>112</v>
      </c>
      <c r="B2265" s="1">
        <v>45631</v>
      </c>
      <c r="C2265">
        <v>23.72</v>
      </c>
      <c r="D2265">
        <v>25.38</v>
      </c>
      <c r="E2265">
        <v>27.9</v>
      </c>
      <c r="F2265">
        <f t="shared" si="25"/>
        <v>0</v>
      </c>
    </row>
    <row r="2266" spans="1:6" x14ac:dyDescent="0.25">
      <c r="A2266" t="s">
        <v>112</v>
      </c>
      <c r="B2266" s="1">
        <v>45632</v>
      </c>
      <c r="C2266">
        <v>23.65</v>
      </c>
      <c r="D2266">
        <v>25.32</v>
      </c>
      <c r="E2266">
        <v>27.85</v>
      </c>
      <c r="F2266">
        <f t="shared" si="25"/>
        <v>0</v>
      </c>
    </row>
    <row r="2267" spans="1:6" x14ac:dyDescent="0.25">
      <c r="A2267" t="s">
        <v>89</v>
      </c>
      <c r="B2267" s="1">
        <v>45604</v>
      </c>
      <c r="C2267">
        <v>37.68</v>
      </c>
      <c r="D2267">
        <v>39.11</v>
      </c>
      <c r="E2267">
        <v>40.42</v>
      </c>
      <c r="F2267">
        <f t="shared" si="25"/>
        <v>0</v>
      </c>
    </row>
    <row r="2268" spans="1:6" x14ac:dyDescent="0.25">
      <c r="A2268" t="s">
        <v>89</v>
      </c>
      <c r="B2268" s="1">
        <v>45607</v>
      </c>
      <c r="C2268">
        <v>37.56</v>
      </c>
      <c r="D2268">
        <v>39.07</v>
      </c>
      <c r="E2268">
        <v>40.39</v>
      </c>
      <c r="F2268">
        <f t="shared" si="25"/>
        <v>0</v>
      </c>
    </row>
    <row r="2269" spans="1:6" x14ac:dyDescent="0.25">
      <c r="A2269" t="s">
        <v>89</v>
      </c>
      <c r="B2269" s="1">
        <v>45608</v>
      </c>
      <c r="C2269">
        <v>37.479999999999997</v>
      </c>
      <c r="D2269">
        <v>39.01</v>
      </c>
      <c r="E2269">
        <v>40.36</v>
      </c>
      <c r="F2269">
        <f t="shared" si="25"/>
        <v>0</v>
      </c>
    </row>
    <row r="2270" spans="1:6" x14ac:dyDescent="0.25">
      <c r="A2270" t="s">
        <v>89</v>
      </c>
      <c r="B2270" s="1">
        <v>45609</v>
      </c>
      <c r="C2270">
        <v>37.39</v>
      </c>
      <c r="D2270">
        <v>38.94</v>
      </c>
      <c r="E2270">
        <v>40.33</v>
      </c>
      <c r="F2270">
        <f t="shared" si="25"/>
        <v>0</v>
      </c>
    </row>
    <row r="2271" spans="1:6" x14ac:dyDescent="0.25">
      <c r="A2271" t="s">
        <v>89</v>
      </c>
      <c r="B2271" s="1">
        <v>45610</v>
      </c>
      <c r="C2271">
        <v>37.200000000000003</v>
      </c>
      <c r="D2271">
        <v>38.86</v>
      </c>
      <c r="E2271">
        <v>40.29</v>
      </c>
      <c r="F2271">
        <f t="shared" si="25"/>
        <v>0</v>
      </c>
    </row>
    <row r="2272" spans="1:6" x14ac:dyDescent="0.25">
      <c r="A2272" t="s">
        <v>89</v>
      </c>
      <c r="B2272" s="1">
        <v>45611</v>
      </c>
      <c r="C2272">
        <v>36.99</v>
      </c>
      <c r="D2272">
        <v>38.74</v>
      </c>
      <c r="E2272">
        <v>40.24</v>
      </c>
      <c r="F2272">
        <f t="shared" ref="F2272:F2335" si="26">IF(OR(ISBLANK(C2272), ISBLANK(D2272), ISBLANK(E2272)), "", IF(AND(C2272&gt;D2272, D2272&gt;E2272), 1, 0))</f>
        <v>0</v>
      </c>
    </row>
    <row r="2273" spans="1:6" x14ac:dyDescent="0.25">
      <c r="A2273" t="s">
        <v>89</v>
      </c>
      <c r="B2273" s="1">
        <v>45614</v>
      </c>
      <c r="C2273">
        <v>36.79</v>
      </c>
      <c r="D2273">
        <v>38.619999999999997</v>
      </c>
      <c r="E2273">
        <v>40.18</v>
      </c>
      <c r="F2273">
        <f t="shared" si="26"/>
        <v>0</v>
      </c>
    </row>
    <row r="2274" spans="1:6" x14ac:dyDescent="0.25">
      <c r="A2274" t="s">
        <v>89</v>
      </c>
      <c r="B2274" s="1">
        <v>45615</v>
      </c>
      <c r="C2274">
        <v>36.590000000000003</v>
      </c>
      <c r="D2274">
        <v>38.49</v>
      </c>
      <c r="E2274">
        <v>40.15</v>
      </c>
      <c r="F2274">
        <f t="shared" si="26"/>
        <v>0</v>
      </c>
    </row>
    <row r="2275" spans="1:6" x14ac:dyDescent="0.25">
      <c r="A2275" t="s">
        <v>89</v>
      </c>
      <c r="B2275" s="1">
        <v>45616</v>
      </c>
      <c r="C2275">
        <v>36.369999999999997</v>
      </c>
      <c r="D2275">
        <v>38.36</v>
      </c>
      <c r="E2275">
        <v>40.11</v>
      </c>
      <c r="F2275">
        <f t="shared" si="26"/>
        <v>0</v>
      </c>
    </row>
    <row r="2276" spans="1:6" x14ac:dyDescent="0.25">
      <c r="A2276" t="s">
        <v>89</v>
      </c>
      <c r="B2276" s="1">
        <v>45617</v>
      </c>
      <c r="C2276">
        <v>36.17</v>
      </c>
      <c r="D2276">
        <v>38.229999999999997</v>
      </c>
      <c r="E2276">
        <v>40.08</v>
      </c>
      <c r="F2276">
        <f t="shared" si="26"/>
        <v>0</v>
      </c>
    </row>
    <row r="2277" spans="1:6" x14ac:dyDescent="0.25">
      <c r="A2277" t="s">
        <v>89</v>
      </c>
      <c r="B2277" s="1">
        <v>45618</v>
      </c>
      <c r="C2277">
        <v>35.979999999999997</v>
      </c>
      <c r="D2277">
        <v>38.11</v>
      </c>
      <c r="E2277">
        <v>40.049999999999997</v>
      </c>
      <c r="F2277">
        <f t="shared" si="26"/>
        <v>0</v>
      </c>
    </row>
    <row r="2278" spans="1:6" x14ac:dyDescent="0.25">
      <c r="A2278" t="s">
        <v>89</v>
      </c>
      <c r="B2278" s="1">
        <v>45621</v>
      </c>
      <c r="C2278">
        <v>35.83</v>
      </c>
      <c r="D2278">
        <v>38.01</v>
      </c>
      <c r="E2278">
        <v>40.03</v>
      </c>
      <c r="F2278">
        <f t="shared" si="26"/>
        <v>0</v>
      </c>
    </row>
    <row r="2279" spans="1:6" x14ac:dyDescent="0.25">
      <c r="A2279" t="s">
        <v>89</v>
      </c>
      <c r="B2279" s="1">
        <v>45622</v>
      </c>
      <c r="C2279">
        <v>35.67</v>
      </c>
      <c r="D2279">
        <v>37.9</v>
      </c>
      <c r="E2279">
        <v>40</v>
      </c>
      <c r="F2279">
        <f t="shared" si="26"/>
        <v>0</v>
      </c>
    </row>
    <row r="2280" spans="1:6" x14ac:dyDescent="0.25">
      <c r="A2280" t="s">
        <v>89</v>
      </c>
      <c r="B2280" s="1">
        <v>45623</v>
      </c>
      <c r="C2280">
        <v>35.51</v>
      </c>
      <c r="D2280">
        <v>37.79</v>
      </c>
      <c r="E2280">
        <v>39.97</v>
      </c>
      <c r="F2280">
        <f t="shared" si="26"/>
        <v>0</v>
      </c>
    </row>
    <row r="2281" spans="1:6" x14ac:dyDescent="0.25">
      <c r="A2281" t="s">
        <v>89</v>
      </c>
      <c r="B2281" s="1">
        <v>45624</v>
      </c>
      <c r="C2281">
        <v>35.35</v>
      </c>
      <c r="D2281">
        <v>37.67</v>
      </c>
      <c r="E2281">
        <v>39.94</v>
      </c>
      <c r="F2281">
        <f t="shared" si="26"/>
        <v>0</v>
      </c>
    </row>
    <row r="2282" spans="1:6" x14ac:dyDescent="0.25">
      <c r="A2282" t="s">
        <v>89</v>
      </c>
      <c r="B2282" s="1">
        <v>45625</v>
      </c>
      <c r="C2282">
        <v>35.200000000000003</v>
      </c>
      <c r="D2282">
        <v>37.549999999999997</v>
      </c>
      <c r="E2282">
        <v>39.909999999999997</v>
      </c>
      <c r="F2282">
        <f t="shared" si="26"/>
        <v>0</v>
      </c>
    </row>
    <row r="2283" spans="1:6" x14ac:dyDescent="0.25">
      <c r="A2283" t="s">
        <v>89</v>
      </c>
      <c r="B2283" s="1">
        <v>45628</v>
      </c>
      <c r="C2283">
        <v>35.06</v>
      </c>
      <c r="D2283">
        <v>37.42</v>
      </c>
      <c r="E2283">
        <v>39.880000000000003</v>
      </c>
      <c r="F2283">
        <f t="shared" si="26"/>
        <v>0</v>
      </c>
    </row>
    <row r="2284" spans="1:6" x14ac:dyDescent="0.25">
      <c r="A2284" t="s">
        <v>89</v>
      </c>
      <c r="B2284" s="1">
        <v>45629</v>
      </c>
      <c r="C2284">
        <v>34.9</v>
      </c>
      <c r="D2284">
        <v>37.28</v>
      </c>
      <c r="E2284">
        <v>39.85</v>
      </c>
      <c r="F2284">
        <f t="shared" si="26"/>
        <v>0</v>
      </c>
    </row>
    <row r="2285" spans="1:6" x14ac:dyDescent="0.25">
      <c r="A2285" t="s">
        <v>89</v>
      </c>
      <c r="B2285" s="1">
        <v>45630</v>
      </c>
      <c r="C2285">
        <v>34.71</v>
      </c>
      <c r="D2285">
        <v>37.14</v>
      </c>
      <c r="E2285">
        <v>39.81</v>
      </c>
      <c r="F2285">
        <f t="shared" si="26"/>
        <v>0</v>
      </c>
    </row>
    <row r="2286" spans="1:6" x14ac:dyDescent="0.25">
      <c r="A2286" t="s">
        <v>89</v>
      </c>
      <c r="B2286" s="1">
        <v>45631</v>
      </c>
      <c r="C2286">
        <v>34.54</v>
      </c>
      <c r="D2286">
        <v>37.01</v>
      </c>
      <c r="E2286">
        <v>39.770000000000003</v>
      </c>
      <c r="F2286">
        <f t="shared" si="26"/>
        <v>0</v>
      </c>
    </row>
    <row r="2287" spans="1:6" x14ac:dyDescent="0.25">
      <c r="A2287" t="s">
        <v>89</v>
      </c>
      <c r="B2287" s="1">
        <v>45632</v>
      </c>
      <c r="C2287">
        <v>34.36</v>
      </c>
      <c r="D2287">
        <v>36.89</v>
      </c>
      <c r="E2287">
        <v>39.72</v>
      </c>
      <c r="F2287">
        <f t="shared" si="26"/>
        <v>0</v>
      </c>
    </row>
    <row r="2288" spans="1:6" x14ac:dyDescent="0.25">
      <c r="A2288" t="s">
        <v>86</v>
      </c>
      <c r="B2288" s="1">
        <v>45604</v>
      </c>
      <c r="C2288">
        <v>27.81</v>
      </c>
      <c r="D2288">
        <v>27.94</v>
      </c>
      <c r="E2288">
        <v>28.13</v>
      </c>
      <c r="F2288">
        <f t="shared" si="26"/>
        <v>0</v>
      </c>
    </row>
    <row r="2289" spans="1:6" x14ac:dyDescent="0.25">
      <c r="A2289" t="s">
        <v>86</v>
      </c>
      <c r="B2289" s="1">
        <v>45607</v>
      </c>
      <c r="C2289">
        <v>27.79</v>
      </c>
      <c r="D2289">
        <v>27.95</v>
      </c>
      <c r="E2289">
        <v>28.15</v>
      </c>
      <c r="F2289">
        <f t="shared" si="26"/>
        <v>0</v>
      </c>
    </row>
    <row r="2290" spans="1:6" x14ac:dyDescent="0.25">
      <c r="A2290" t="s">
        <v>86</v>
      </c>
      <c r="B2290" s="1">
        <v>45608</v>
      </c>
      <c r="C2290">
        <v>27.79</v>
      </c>
      <c r="D2290">
        <v>27.95</v>
      </c>
      <c r="E2290">
        <v>28.18</v>
      </c>
      <c r="F2290">
        <f t="shared" si="26"/>
        <v>0</v>
      </c>
    </row>
    <row r="2291" spans="1:6" x14ac:dyDescent="0.25">
      <c r="A2291" t="s">
        <v>86</v>
      </c>
      <c r="B2291" s="1">
        <v>45609</v>
      </c>
      <c r="C2291">
        <v>27.79</v>
      </c>
      <c r="D2291">
        <v>27.95</v>
      </c>
      <c r="E2291">
        <v>28.19</v>
      </c>
      <c r="F2291">
        <f t="shared" si="26"/>
        <v>0</v>
      </c>
    </row>
    <row r="2292" spans="1:6" x14ac:dyDescent="0.25">
      <c r="A2292" t="s">
        <v>86</v>
      </c>
      <c r="B2292" s="1">
        <v>45610</v>
      </c>
      <c r="C2292">
        <v>27.77</v>
      </c>
      <c r="D2292">
        <v>27.95</v>
      </c>
      <c r="E2292">
        <v>28.21</v>
      </c>
      <c r="F2292">
        <f t="shared" si="26"/>
        <v>0</v>
      </c>
    </row>
    <row r="2293" spans="1:6" x14ac:dyDescent="0.25">
      <c r="A2293" t="s">
        <v>86</v>
      </c>
      <c r="B2293" s="1">
        <v>45611</v>
      </c>
      <c r="C2293">
        <v>27.75</v>
      </c>
      <c r="D2293">
        <v>27.95</v>
      </c>
      <c r="E2293">
        <v>28.23</v>
      </c>
      <c r="F2293">
        <f t="shared" si="26"/>
        <v>0</v>
      </c>
    </row>
    <row r="2294" spans="1:6" x14ac:dyDescent="0.25">
      <c r="A2294" t="s">
        <v>86</v>
      </c>
      <c r="B2294" s="1">
        <v>45614</v>
      </c>
      <c r="C2294">
        <v>27.75</v>
      </c>
      <c r="D2294">
        <v>27.94</v>
      </c>
      <c r="E2294">
        <v>28.24</v>
      </c>
      <c r="F2294">
        <f t="shared" si="26"/>
        <v>0</v>
      </c>
    </row>
    <row r="2295" spans="1:6" x14ac:dyDescent="0.25">
      <c r="A2295" t="s">
        <v>86</v>
      </c>
      <c r="B2295" s="1">
        <v>45615</v>
      </c>
      <c r="C2295">
        <v>27.71</v>
      </c>
      <c r="D2295">
        <v>27.92</v>
      </c>
      <c r="E2295">
        <v>28.26</v>
      </c>
      <c r="F2295">
        <f t="shared" si="26"/>
        <v>0</v>
      </c>
    </row>
    <row r="2296" spans="1:6" x14ac:dyDescent="0.25">
      <c r="A2296" t="s">
        <v>86</v>
      </c>
      <c r="B2296" s="1">
        <v>45616</v>
      </c>
      <c r="C2296">
        <v>27.67</v>
      </c>
      <c r="D2296">
        <v>27.91</v>
      </c>
      <c r="E2296">
        <v>28.27</v>
      </c>
      <c r="F2296">
        <f t="shared" si="26"/>
        <v>0</v>
      </c>
    </row>
    <row r="2297" spans="1:6" x14ac:dyDescent="0.25">
      <c r="A2297" t="s">
        <v>86</v>
      </c>
      <c r="B2297" s="1">
        <v>45617</v>
      </c>
      <c r="C2297">
        <v>27.65</v>
      </c>
      <c r="D2297">
        <v>27.9</v>
      </c>
      <c r="E2297">
        <v>28.29</v>
      </c>
      <c r="F2297">
        <f t="shared" si="26"/>
        <v>0</v>
      </c>
    </row>
    <row r="2298" spans="1:6" x14ac:dyDescent="0.25">
      <c r="A2298" t="s">
        <v>86</v>
      </c>
      <c r="B2298" s="1">
        <v>45618</v>
      </c>
      <c r="C2298">
        <v>27.65</v>
      </c>
      <c r="D2298">
        <v>27.89</v>
      </c>
      <c r="E2298">
        <v>28.31</v>
      </c>
      <c r="F2298">
        <f t="shared" si="26"/>
        <v>0</v>
      </c>
    </row>
    <row r="2299" spans="1:6" x14ac:dyDescent="0.25">
      <c r="A2299" t="s">
        <v>86</v>
      </c>
      <c r="B2299" s="1">
        <v>45621</v>
      </c>
      <c r="C2299">
        <v>27.64</v>
      </c>
      <c r="D2299">
        <v>27.89</v>
      </c>
      <c r="E2299">
        <v>28.33</v>
      </c>
      <c r="F2299">
        <f t="shared" si="26"/>
        <v>0</v>
      </c>
    </row>
    <row r="2300" spans="1:6" x14ac:dyDescent="0.25">
      <c r="A2300" t="s">
        <v>86</v>
      </c>
      <c r="B2300" s="1">
        <v>45622</v>
      </c>
      <c r="C2300">
        <v>27.63</v>
      </c>
      <c r="D2300">
        <v>27.89</v>
      </c>
      <c r="E2300">
        <v>28.35</v>
      </c>
      <c r="F2300">
        <f t="shared" si="26"/>
        <v>0</v>
      </c>
    </row>
    <row r="2301" spans="1:6" x14ac:dyDescent="0.25">
      <c r="A2301" t="s">
        <v>86</v>
      </c>
      <c r="B2301" s="1">
        <v>45623</v>
      </c>
      <c r="C2301">
        <v>27.59</v>
      </c>
      <c r="D2301">
        <v>27.87</v>
      </c>
      <c r="E2301">
        <v>28.37</v>
      </c>
      <c r="F2301">
        <f t="shared" si="26"/>
        <v>0</v>
      </c>
    </row>
    <row r="2302" spans="1:6" x14ac:dyDescent="0.25">
      <c r="A2302" t="s">
        <v>86</v>
      </c>
      <c r="B2302" s="1">
        <v>45624</v>
      </c>
      <c r="C2302">
        <v>27.53</v>
      </c>
      <c r="D2302">
        <v>27.85</v>
      </c>
      <c r="E2302">
        <v>28.39</v>
      </c>
      <c r="F2302">
        <f t="shared" si="26"/>
        <v>0</v>
      </c>
    </row>
    <row r="2303" spans="1:6" x14ac:dyDescent="0.25">
      <c r="A2303" t="s">
        <v>86</v>
      </c>
      <c r="B2303" s="1">
        <v>45625</v>
      </c>
      <c r="C2303">
        <v>27.5</v>
      </c>
      <c r="D2303">
        <v>27.83</v>
      </c>
      <c r="E2303">
        <v>28.4</v>
      </c>
      <c r="F2303">
        <f t="shared" si="26"/>
        <v>0</v>
      </c>
    </row>
    <row r="2304" spans="1:6" x14ac:dyDescent="0.25">
      <c r="A2304" t="s">
        <v>86</v>
      </c>
      <c r="B2304" s="1">
        <v>45628</v>
      </c>
      <c r="C2304">
        <v>27.47</v>
      </c>
      <c r="D2304">
        <v>27.82</v>
      </c>
      <c r="E2304">
        <v>28.41</v>
      </c>
      <c r="F2304">
        <f t="shared" si="26"/>
        <v>0</v>
      </c>
    </row>
    <row r="2305" spans="1:6" x14ac:dyDescent="0.25">
      <c r="A2305" t="s">
        <v>86</v>
      </c>
      <c r="B2305" s="1">
        <v>45629</v>
      </c>
      <c r="C2305">
        <v>27.45</v>
      </c>
      <c r="D2305">
        <v>27.8</v>
      </c>
      <c r="E2305">
        <v>28.42</v>
      </c>
      <c r="F2305">
        <f t="shared" si="26"/>
        <v>0</v>
      </c>
    </row>
    <row r="2306" spans="1:6" x14ac:dyDescent="0.25">
      <c r="A2306" t="s">
        <v>86</v>
      </c>
      <c r="B2306" s="1">
        <v>45630</v>
      </c>
      <c r="C2306">
        <v>27.4</v>
      </c>
      <c r="D2306">
        <v>27.78</v>
      </c>
      <c r="E2306">
        <v>28.43</v>
      </c>
      <c r="F2306">
        <f t="shared" si="26"/>
        <v>0</v>
      </c>
    </row>
    <row r="2307" spans="1:6" x14ac:dyDescent="0.25">
      <c r="A2307" t="s">
        <v>86</v>
      </c>
      <c r="B2307" s="1">
        <v>45631</v>
      </c>
      <c r="C2307">
        <v>27.37</v>
      </c>
      <c r="D2307">
        <v>27.75</v>
      </c>
      <c r="E2307">
        <v>28.44</v>
      </c>
      <c r="F2307">
        <f t="shared" si="26"/>
        <v>0</v>
      </c>
    </row>
    <row r="2308" spans="1:6" x14ac:dyDescent="0.25">
      <c r="A2308" t="s">
        <v>86</v>
      </c>
      <c r="B2308" s="1">
        <v>45632</v>
      </c>
      <c r="C2308">
        <v>27.31</v>
      </c>
      <c r="D2308">
        <v>27.73</v>
      </c>
      <c r="E2308">
        <v>28.44</v>
      </c>
      <c r="F2308">
        <f t="shared" si="26"/>
        <v>0</v>
      </c>
    </row>
    <row r="2309" spans="1:6" x14ac:dyDescent="0.25">
      <c r="A2309" t="s">
        <v>166</v>
      </c>
      <c r="B2309" s="1">
        <v>45604</v>
      </c>
      <c r="C2309">
        <v>11.09</v>
      </c>
      <c r="D2309">
        <v>8.41</v>
      </c>
      <c r="E2309">
        <v>10.95</v>
      </c>
      <c r="F2309">
        <f t="shared" si="26"/>
        <v>0</v>
      </c>
    </row>
    <row r="2310" spans="1:6" x14ac:dyDescent="0.25">
      <c r="A2310" t="s">
        <v>166</v>
      </c>
      <c r="B2310" s="1">
        <v>45607</v>
      </c>
      <c r="C2310">
        <v>11.38</v>
      </c>
      <c r="D2310">
        <v>8.57</v>
      </c>
      <c r="E2310">
        <v>10.96</v>
      </c>
      <c r="F2310">
        <f t="shared" si="26"/>
        <v>0</v>
      </c>
    </row>
    <row r="2311" spans="1:6" x14ac:dyDescent="0.25">
      <c r="A2311" t="s">
        <v>166</v>
      </c>
      <c r="B2311" s="1">
        <v>45608</v>
      </c>
      <c r="C2311">
        <v>11.63</v>
      </c>
      <c r="D2311">
        <v>8.7200000000000006</v>
      </c>
      <c r="E2311">
        <v>10.97</v>
      </c>
      <c r="F2311">
        <f t="shared" si="26"/>
        <v>0</v>
      </c>
    </row>
    <row r="2312" spans="1:6" x14ac:dyDescent="0.25">
      <c r="A2312" t="s">
        <v>166</v>
      </c>
      <c r="B2312" s="1">
        <v>45609</v>
      </c>
      <c r="C2312">
        <v>11.82</v>
      </c>
      <c r="D2312">
        <v>8.85</v>
      </c>
      <c r="E2312">
        <v>10.97</v>
      </c>
      <c r="F2312">
        <f t="shared" si="26"/>
        <v>0</v>
      </c>
    </row>
    <row r="2313" spans="1:6" x14ac:dyDescent="0.25">
      <c r="A2313" t="s">
        <v>166</v>
      </c>
      <c r="B2313" s="1">
        <v>45610</v>
      </c>
      <c r="C2313">
        <v>11.99</v>
      </c>
      <c r="D2313">
        <v>8.99</v>
      </c>
      <c r="E2313">
        <v>10.96</v>
      </c>
      <c r="F2313">
        <f t="shared" si="26"/>
        <v>0</v>
      </c>
    </row>
    <row r="2314" spans="1:6" x14ac:dyDescent="0.25">
      <c r="A2314" t="s">
        <v>166</v>
      </c>
      <c r="B2314" s="1">
        <v>45611</v>
      </c>
      <c r="C2314">
        <v>12.14</v>
      </c>
      <c r="D2314">
        <v>9.11</v>
      </c>
      <c r="E2314">
        <v>10.96</v>
      </c>
      <c r="F2314">
        <f t="shared" si="26"/>
        <v>0</v>
      </c>
    </row>
    <row r="2315" spans="1:6" x14ac:dyDescent="0.25">
      <c r="A2315" t="s">
        <v>166</v>
      </c>
      <c r="B2315" s="1">
        <v>45614</v>
      </c>
      <c r="C2315">
        <v>12.28</v>
      </c>
      <c r="D2315">
        <v>9.25</v>
      </c>
      <c r="E2315">
        <v>10.95</v>
      </c>
      <c r="F2315">
        <f t="shared" si="26"/>
        <v>0</v>
      </c>
    </row>
    <row r="2316" spans="1:6" x14ac:dyDescent="0.25">
      <c r="A2316" t="s">
        <v>166</v>
      </c>
      <c r="B2316" s="1">
        <v>45615</v>
      </c>
      <c r="C2316">
        <v>12.35</v>
      </c>
      <c r="D2316">
        <v>9.3699999999999992</v>
      </c>
      <c r="E2316">
        <v>10.93</v>
      </c>
      <c r="F2316">
        <f t="shared" si="26"/>
        <v>0</v>
      </c>
    </row>
    <row r="2317" spans="1:6" x14ac:dyDescent="0.25">
      <c r="A2317" t="s">
        <v>166</v>
      </c>
      <c r="B2317" s="1">
        <v>45616</v>
      </c>
      <c r="C2317">
        <v>12.41</v>
      </c>
      <c r="D2317">
        <v>9.4700000000000006</v>
      </c>
      <c r="E2317">
        <v>10.91</v>
      </c>
      <c r="F2317">
        <f t="shared" si="26"/>
        <v>0</v>
      </c>
    </row>
    <row r="2318" spans="1:6" x14ac:dyDescent="0.25">
      <c r="A2318" t="s">
        <v>166</v>
      </c>
      <c r="B2318" s="1">
        <v>45617</v>
      </c>
      <c r="C2318">
        <v>12.47</v>
      </c>
      <c r="D2318">
        <v>9.59</v>
      </c>
      <c r="E2318">
        <v>10.88</v>
      </c>
      <c r="F2318">
        <f t="shared" si="26"/>
        <v>0</v>
      </c>
    </row>
    <row r="2319" spans="1:6" x14ac:dyDescent="0.25">
      <c r="A2319" t="s">
        <v>166</v>
      </c>
      <c r="B2319" s="1">
        <v>45618</v>
      </c>
      <c r="C2319">
        <v>12.51</v>
      </c>
      <c r="D2319">
        <v>9.69</v>
      </c>
      <c r="E2319">
        <v>10.84</v>
      </c>
      <c r="F2319">
        <f t="shared" si="26"/>
        <v>0</v>
      </c>
    </row>
    <row r="2320" spans="1:6" x14ac:dyDescent="0.25">
      <c r="A2320" t="s">
        <v>166</v>
      </c>
      <c r="B2320" s="1">
        <v>45621</v>
      </c>
      <c r="C2320">
        <v>12.52</v>
      </c>
      <c r="D2320">
        <v>9.7899999999999991</v>
      </c>
      <c r="E2320">
        <v>10.8</v>
      </c>
      <c r="F2320">
        <f t="shared" si="26"/>
        <v>0</v>
      </c>
    </row>
    <row r="2321" spans="1:6" x14ac:dyDescent="0.25">
      <c r="A2321" t="s">
        <v>166</v>
      </c>
      <c r="B2321" s="1">
        <v>45622</v>
      </c>
      <c r="C2321">
        <v>12.59</v>
      </c>
      <c r="D2321">
        <v>9.9</v>
      </c>
      <c r="E2321">
        <v>10.77</v>
      </c>
      <c r="F2321">
        <f t="shared" si="26"/>
        <v>0</v>
      </c>
    </row>
    <row r="2322" spans="1:6" x14ac:dyDescent="0.25">
      <c r="A2322" t="s">
        <v>166</v>
      </c>
      <c r="B2322" s="1">
        <v>45623</v>
      </c>
      <c r="C2322">
        <v>12.65</v>
      </c>
      <c r="D2322">
        <v>10.02</v>
      </c>
      <c r="E2322">
        <v>10.76</v>
      </c>
      <c r="F2322">
        <f t="shared" si="26"/>
        <v>0</v>
      </c>
    </row>
    <row r="2323" spans="1:6" x14ac:dyDescent="0.25">
      <c r="A2323" t="s">
        <v>166</v>
      </c>
      <c r="B2323" s="1">
        <v>45624</v>
      </c>
      <c r="C2323">
        <v>12.7</v>
      </c>
      <c r="D2323">
        <v>10.14</v>
      </c>
      <c r="E2323">
        <v>10.74</v>
      </c>
      <c r="F2323">
        <f t="shared" si="26"/>
        <v>0</v>
      </c>
    </row>
    <row r="2324" spans="1:6" x14ac:dyDescent="0.25">
      <c r="A2324" t="s">
        <v>166</v>
      </c>
      <c r="B2324" s="1">
        <v>45625</v>
      </c>
      <c r="C2324">
        <v>12.73</v>
      </c>
      <c r="D2324">
        <v>10.26</v>
      </c>
      <c r="E2324">
        <v>10.72</v>
      </c>
      <c r="F2324">
        <f t="shared" si="26"/>
        <v>0</v>
      </c>
    </row>
    <row r="2325" spans="1:6" x14ac:dyDescent="0.25">
      <c r="A2325" t="s">
        <v>166</v>
      </c>
      <c r="B2325" s="1">
        <v>45628</v>
      </c>
      <c r="C2325">
        <v>12.7</v>
      </c>
      <c r="D2325">
        <v>10.38</v>
      </c>
      <c r="E2325">
        <v>10.7</v>
      </c>
      <c r="F2325">
        <f t="shared" si="26"/>
        <v>0</v>
      </c>
    </row>
    <row r="2326" spans="1:6" x14ac:dyDescent="0.25">
      <c r="A2326" t="s">
        <v>166</v>
      </c>
      <c r="B2326" s="1">
        <v>45629</v>
      </c>
      <c r="C2326">
        <v>12.66</v>
      </c>
      <c r="D2326">
        <v>10.49</v>
      </c>
      <c r="E2326">
        <v>10.67</v>
      </c>
      <c r="F2326">
        <f t="shared" si="26"/>
        <v>0</v>
      </c>
    </row>
    <row r="2327" spans="1:6" x14ac:dyDescent="0.25">
      <c r="A2327" t="s">
        <v>166</v>
      </c>
      <c r="B2327" s="1">
        <v>45630</v>
      </c>
      <c r="C2327">
        <v>12.57</v>
      </c>
      <c r="D2327">
        <v>10.59</v>
      </c>
      <c r="E2327">
        <v>10.64</v>
      </c>
      <c r="F2327">
        <f t="shared" si="26"/>
        <v>0</v>
      </c>
    </row>
    <row r="2328" spans="1:6" x14ac:dyDescent="0.25">
      <c r="A2328" t="s">
        <v>166</v>
      </c>
      <c r="B2328" s="1">
        <v>45631</v>
      </c>
      <c r="C2328">
        <v>12.49</v>
      </c>
      <c r="D2328">
        <v>10.7</v>
      </c>
      <c r="E2328">
        <v>10.61</v>
      </c>
      <c r="F2328">
        <f t="shared" si="26"/>
        <v>1</v>
      </c>
    </row>
    <row r="2329" spans="1:6" x14ac:dyDescent="0.25">
      <c r="A2329" t="s">
        <v>166</v>
      </c>
      <c r="B2329" s="1">
        <v>45632</v>
      </c>
      <c r="C2329">
        <v>12.42</v>
      </c>
      <c r="D2329">
        <v>10.8</v>
      </c>
      <c r="E2329">
        <v>10.58</v>
      </c>
      <c r="F2329">
        <f t="shared" si="26"/>
        <v>1</v>
      </c>
    </row>
    <row r="2330" spans="1:6" x14ac:dyDescent="0.25">
      <c r="A2330" t="s">
        <v>36</v>
      </c>
      <c r="B2330" s="1">
        <v>45604</v>
      </c>
      <c r="C2330">
        <v>64.11</v>
      </c>
      <c r="D2330">
        <v>65.41</v>
      </c>
      <c r="E2330">
        <v>63.92</v>
      </c>
      <c r="F2330">
        <f t="shared" si="26"/>
        <v>0</v>
      </c>
    </row>
    <row r="2331" spans="1:6" x14ac:dyDescent="0.25">
      <c r="A2331" t="s">
        <v>36</v>
      </c>
      <c r="B2331" s="1">
        <v>45607</v>
      </c>
      <c r="C2331">
        <v>64.069999999999993</v>
      </c>
      <c r="D2331">
        <v>65.33</v>
      </c>
      <c r="E2331">
        <v>63.99</v>
      </c>
      <c r="F2331">
        <f t="shared" si="26"/>
        <v>0</v>
      </c>
    </row>
    <row r="2332" spans="1:6" x14ac:dyDescent="0.25">
      <c r="A2332" t="s">
        <v>36</v>
      </c>
      <c r="B2332" s="1">
        <v>45608</v>
      </c>
      <c r="C2332">
        <v>64.099999999999994</v>
      </c>
      <c r="D2332">
        <v>65.27</v>
      </c>
      <c r="E2332">
        <v>64.08</v>
      </c>
      <c r="F2332">
        <f t="shared" si="26"/>
        <v>0</v>
      </c>
    </row>
    <row r="2333" spans="1:6" x14ac:dyDescent="0.25">
      <c r="A2333" t="s">
        <v>36</v>
      </c>
      <c r="B2333" s="1">
        <v>45609</v>
      </c>
      <c r="C2333">
        <v>64.13</v>
      </c>
      <c r="D2333">
        <v>65.239999999999995</v>
      </c>
      <c r="E2333">
        <v>64.150000000000006</v>
      </c>
      <c r="F2333">
        <f t="shared" si="26"/>
        <v>0</v>
      </c>
    </row>
    <row r="2334" spans="1:6" x14ac:dyDescent="0.25">
      <c r="A2334" t="s">
        <v>36</v>
      </c>
      <c r="B2334" s="1">
        <v>45610</v>
      </c>
      <c r="C2334">
        <v>64.13</v>
      </c>
      <c r="D2334">
        <v>65.23</v>
      </c>
      <c r="E2334">
        <v>64.23</v>
      </c>
      <c r="F2334">
        <f t="shared" si="26"/>
        <v>0</v>
      </c>
    </row>
    <row r="2335" spans="1:6" x14ac:dyDescent="0.25">
      <c r="A2335" t="s">
        <v>36</v>
      </c>
      <c r="B2335" s="1">
        <v>45611</v>
      </c>
      <c r="C2335">
        <v>64.14</v>
      </c>
      <c r="D2335">
        <v>65.22</v>
      </c>
      <c r="E2335">
        <v>64.3</v>
      </c>
      <c r="F2335">
        <f t="shared" si="26"/>
        <v>0</v>
      </c>
    </row>
    <row r="2336" spans="1:6" x14ac:dyDescent="0.25">
      <c r="A2336" t="s">
        <v>36</v>
      </c>
      <c r="B2336" s="1">
        <v>45614</v>
      </c>
      <c r="C2336">
        <v>64.12</v>
      </c>
      <c r="D2336">
        <v>65.17</v>
      </c>
      <c r="E2336">
        <v>64.36</v>
      </c>
      <c r="F2336">
        <f t="shared" ref="F2336:F2399" si="27">IF(OR(ISBLANK(C2336), ISBLANK(D2336), ISBLANK(E2336)), "", IF(AND(C2336&gt;D2336, D2336&gt;E2336), 1, 0))</f>
        <v>0</v>
      </c>
    </row>
    <row r="2337" spans="1:6" x14ac:dyDescent="0.25">
      <c r="A2337" t="s">
        <v>36</v>
      </c>
      <c r="B2337" s="1">
        <v>45615</v>
      </c>
      <c r="C2337">
        <v>64.11</v>
      </c>
      <c r="D2337">
        <v>65.13</v>
      </c>
      <c r="E2337">
        <v>64.430000000000007</v>
      </c>
      <c r="F2337">
        <f t="shared" si="27"/>
        <v>0</v>
      </c>
    </row>
    <row r="2338" spans="1:6" x14ac:dyDescent="0.25">
      <c r="A2338" t="s">
        <v>36</v>
      </c>
      <c r="B2338" s="1">
        <v>45616</v>
      </c>
      <c r="C2338">
        <v>64.13</v>
      </c>
      <c r="D2338">
        <v>65.099999999999994</v>
      </c>
      <c r="E2338">
        <v>64.510000000000005</v>
      </c>
      <c r="F2338">
        <f t="shared" si="27"/>
        <v>0</v>
      </c>
    </row>
    <row r="2339" spans="1:6" x14ac:dyDescent="0.25">
      <c r="A2339" t="s">
        <v>36</v>
      </c>
      <c r="B2339" s="1">
        <v>45617</v>
      </c>
      <c r="C2339">
        <v>64.209999999999994</v>
      </c>
      <c r="D2339">
        <v>65.09</v>
      </c>
      <c r="E2339">
        <v>64.59</v>
      </c>
      <c r="F2339">
        <f t="shared" si="27"/>
        <v>0</v>
      </c>
    </row>
    <row r="2340" spans="1:6" x14ac:dyDescent="0.25">
      <c r="A2340" t="s">
        <v>36</v>
      </c>
      <c r="B2340" s="1">
        <v>45618</v>
      </c>
      <c r="C2340">
        <v>64.290000000000006</v>
      </c>
      <c r="D2340">
        <v>65.069999999999993</v>
      </c>
      <c r="E2340">
        <v>64.69</v>
      </c>
      <c r="F2340">
        <f t="shared" si="27"/>
        <v>0</v>
      </c>
    </row>
    <row r="2341" spans="1:6" x14ac:dyDescent="0.25">
      <c r="A2341" t="s">
        <v>36</v>
      </c>
      <c r="B2341" s="1">
        <v>45621</v>
      </c>
      <c r="C2341">
        <v>64.47</v>
      </c>
      <c r="D2341">
        <v>65.11</v>
      </c>
      <c r="E2341">
        <v>64.790000000000006</v>
      </c>
      <c r="F2341">
        <f t="shared" si="27"/>
        <v>0</v>
      </c>
    </row>
    <row r="2342" spans="1:6" x14ac:dyDescent="0.25">
      <c r="A2342" t="s">
        <v>36</v>
      </c>
      <c r="B2342" s="1">
        <v>45622</v>
      </c>
      <c r="C2342">
        <v>64.569999999999993</v>
      </c>
      <c r="D2342">
        <v>65.150000000000006</v>
      </c>
      <c r="E2342">
        <v>64.900000000000006</v>
      </c>
      <c r="F2342">
        <f t="shared" si="27"/>
        <v>0</v>
      </c>
    </row>
    <row r="2343" spans="1:6" x14ac:dyDescent="0.25">
      <c r="A2343" t="s">
        <v>36</v>
      </c>
      <c r="B2343" s="1">
        <v>45623</v>
      </c>
      <c r="C2343">
        <v>64.680000000000007</v>
      </c>
      <c r="D2343">
        <v>65.17</v>
      </c>
      <c r="E2343">
        <v>64.989999999999995</v>
      </c>
      <c r="F2343">
        <f t="shared" si="27"/>
        <v>0</v>
      </c>
    </row>
    <row r="2344" spans="1:6" x14ac:dyDescent="0.25">
      <c r="A2344" t="s">
        <v>36</v>
      </c>
      <c r="B2344" s="1">
        <v>45624</v>
      </c>
      <c r="C2344">
        <v>64.819999999999993</v>
      </c>
      <c r="D2344">
        <v>65.19</v>
      </c>
      <c r="E2344">
        <v>65.09</v>
      </c>
      <c r="F2344">
        <f t="shared" si="27"/>
        <v>0</v>
      </c>
    </row>
    <row r="2345" spans="1:6" x14ac:dyDescent="0.25">
      <c r="A2345" t="s">
        <v>36</v>
      </c>
      <c r="B2345" s="1">
        <v>45625</v>
      </c>
      <c r="C2345">
        <v>65.08</v>
      </c>
      <c r="D2345">
        <v>65.2</v>
      </c>
      <c r="E2345">
        <v>65.180000000000007</v>
      </c>
      <c r="F2345">
        <f t="shared" si="27"/>
        <v>0</v>
      </c>
    </row>
    <row r="2346" spans="1:6" x14ac:dyDescent="0.25">
      <c r="A2346" t="s">
        <v>36</v>
      </c>
      <c r="B2346" s="1">
        <v>45628</v>
      </c>
      <c r="C2346">
        <v>65.22</v>
      </c>
      <c r="D2346">
        <v>65.2</v>
      </c>
      <c r="E2346">
        <v>65.260000000000005</v>
      </c>
      <c r="F2346">
        <f t="shared" si="27"/>
        <v>0</v>
      </c>
    </row>
    <row r="2347" spans="1:6" x14ac:dyDescent="0.25">
      <c r="A2347" t="s">
        <v>36</v>
      </c>
      <c r="B2347" s="1">
        <v>45629</v>
      </c>
      <c r="C2347">
        <v>65.430000000000007</v>
      </c>
      <c r="D2347">
        <v>65.23</v>
      </c>
      <c r="E2347">
        <v>65.33</v>
      </c>
      <c r="F2347">
        <f t="shared" si="27"/>
        <v>0</v>
      </c>
    </row>
    <row r="2348" spans="1:6" x14ac:dyDescent="0.25">
      <c r="A2348" t="s">
        <v>36</v>
      </c>
      <c r="B2348" s="1">
        <v>45630</v>
      </c>
      <c r="C2348">
        <v>65.599999999999994</v>
      </c>
      <c r="D2348">
        <v>65.22</v>
      </c>
      <c r="E2348">
        <v>65.400000000000006</v>
      </c>
      <c r="F2348">
        <f t="shared" si="27"/>
        <v>0</v>
      </c>
    </row>
    <row r="2349" spans="1:6" x14ac:dyDescent="0.25">
      <c r="A2349" t="s">
        <v>36</v>
      </c>
      <c r="B2349" s="1">
        <v>45631</v>
      </c>
      <c r="C2349">
        <v>65.790000000000006</v>
      </c>
      <c r="D2349">
        <v>65.239999999999995</v>
      </c>
      <c r="E2349">
        <v>65.48</v>
      </c>
      <c r="F2349">
        <f t="shared" si="27"/>
        <v>0</v>
      </c>
    </row>
    <row r="2350" spans="1:6" x14ac:dyDescent="0.25">
      <c r="A2350" t="s">
        <v>36</v>
      </c>
      <c r="B2350" s="1">
        <v>45632</v>
      </c>
      <c r="C2350">
        <v>65.95</v>
      </c>
      <c r="D2350">
        <v>65.260000000000005</v>
      </c>
      <c r="E2350">
        <v>65.540000000000006</v>
      </c>
      <c r="F2350">
        <f t="shared" si="27"/>
        <v>0</v>
      </c>
    </row>
    <row r="2351" spans="1:6" x14ac:dyDescent="0.25">
      <c r="A2351" t="s">
        <v>76</v>
      </c>
      <c r="B2351" s="1">
        <v>45604</v>
      </c>
      <c r="C2351">
        <v>56.05</v>
      </c>
      <c r="D2351">
        <v>56.54</v>
      </c>
      <c r="E2351">
        <v>56.53</v>
      </c>
      <c r="F2351">
        <f t="shared" si="27"/>
        <v>0</v>
      </c>
    </row>
    <row r="2352" spans="1:6" x14ac:dyDescent="0.25">
      <c r="A2352" t="s">
        <v>76</v>
      </c>
      <c r="B2352" s="1">
        <v>45607</v>
      </c>
      <c r="C2352">
        <v>55.96</v>
      </c>
      <c r="D2352">
        <v>56.5</v>
      </c>
      <c r="E2352">
        <v>56.53</v>
      </c>
      <c r="F2352">
        <f t="shared" si="27"/>
        <v>0</v>
      </c>
    </row>
    <row r="2353" spans="1:6" x14ac:dyDescent="0.25">
      <c r="A2353" t="s">
        <v>76</v>
      </c>
      <c r="B2353" s="1">
        <v>45608</v>
      </c>
      <c r="C2353">
        <v>55.93</v>
      </c>
      <c r="D2353">
        <v>56.48</v>
      </c>
      <c r="E2353">
        <v>56.55</v>
      </c>
      <c r="F2353">
        <f t="shared" si="27"/>
        <v>0</v>
      </c>
    </row>
    <row r="2354" spans="1:6" x14ac:dyDescent="0.25">
      <c r="A2354" t="s">
        <v>76</v>
      </c>
      <c r="B2354" s="1">
        <v>45609</v>
      </c>
      <c r="C2354">
        <v>55.88</v>
      </c>
      <c r="D2354">
        <v>56.47</v>
      </c>
      <c r="E2354">
        <v>56.58</v>
      </c>
      <c r="F2354">
        <f t="shared" si="27"/>
        <v>0</v>
      </c>
    </row>
    <row r="2355" spans="1:6" x14ac:dyDescent="0.25">
      <c r="A2355" t="s">
        <v>76</v>
      </c>
      <c r="B2355" s="1">
        <v>45610</v>
      </c>
      <c r="C2355">
        <v>55.82</v>
      </c>
      <c r="D2355">
        <v>56.45</v>
      </c>
      <c r="E2355">
        <v>56.6</v>
      </c>
      <c r="F2355">
        <f t="shared" si="27"/>
        <v>0</v>
      </c>
    </row>
    <row r="2356" spans="1:6" x14ac:dyDescent="0.25">
      <c r="A2356" t="s">
        <v>76</v>
      </c>
      <c r="B2356" s="1">
        <v>45611</v>
      </c>
      <c r="C2356">
        <v>55.72</v>
      </c>
      <c r="D2356">
        <v>56.43</v>
      </c>
      <c r="E2356">
        <v>56.61</v>
      </c>
      <c r="F2356">
        <f t="shared" si="27"/>
        <v>0</v>
      </c>
    </row>
    <row r="2357" spans="1:6" x14ac:dyDescent="0.25">
      <c r="A2357" t="s">
        <v>76</v>
      </c>
      <c r="B2357" s="1">
        <v>45614</v>
      </c>
      <c r="C2357">
        <v>55.67</v>
      </c>
      <c r="D2357">
        <v>56.41</v>
      </c>
      <c r="E2357">
        <v>56.62</v>
      </c>
      <c r="F2357">
        <f t="shared" si="27"/>
        <v>0</v>
      </c>
    </row>
    <row r="2358" spans="1:6" x14ac:dyDescent="0.25">
      <c r="A2358" t="s">
        <v>76</v>
      </c>
      <c r="B2358" s="1">
        <v>45615</v>
      </c>
      <c r="C2358">
        <v>55.62</v>
      </c>
      <c r="D2358">
        <v>56.41</v>
      </c>
      <c r="E2358">
        <v>56.63</v>
      </c>
      <c r="F2358">
        <f t="shared" si="27"/>
        <v>0</v>
      </c>
    </row>
    <row r="2359" spans="1:6" x14ac:dyDescent="0.25">
      <c r="A2359" t="s">
        <v>76</v>
      </c>
      <c r="B2359" s="1">
        <v>45616</v>
      </c>
      <c r="C2359">
        <v>55.6</v>
      </c>
      <c r="D2359">
        <v>56.41</v>
      </c>
      <c r="E2359">
        <v>56.65</v>
      </c>
      <c r="F2359">
        <f t="shared" si="27"/>
        <v>0</v>
      </c>
    </row>
    <row r="2360" spans="1:6" x14ac:dyDescent="0.25">
      <c r="A2360" t="s">
        <v>76</v>
      </c>
      <c r="B2360" s="1">
        <v>45617</v>
      </c>
      <c r="C2360">
        <v>55.56</v>
      </c>
      <c r="D2360">
        <v>56.41</v>
      </c>
      <c r="E2360">
        <v>56.67</v>
      </c>
      <c r="F2360">
        <f t="shared" si="27"/>
        <v>0</v>
      </c>
    </row>
    <row r="2361" spans="1:6" x14ac:dyDescent="0.25">
      <c r="A2361" t="s">
        <v>76</v>
      </c>
      <c r="B2361" s="1">
        <v>45618</v>
      </c>
      <c r="C2361">
        <v>55.56</v>
      </c>
      <c r="D2361">
        <v>56.39</v>
      </c>
      <c r="E2361">
        <v>56.7</v>
      </c>
      <c r="F2361">
        <f t="shared" si="27"/>
        <v>0</v>
      </c>
    </row>
    <row r="2362" spans="1:6" x14ac:dyDescent="0.25">
      <c r="A2362" t="s">
        <v>76</v>
      </c>
      <c r="B2362" s="1">
        <v>45621</v>
      </c>
      <c r="C2362">
        <v>55.56</v>
      </c>
      <c r="D2362">
        <v>56.39</v>
      </c>
      <c r="E2362">
        <v>56.72</v>
      </c>
      <c r="F2362">
        <f t="shared" si="27"/>
        <v>0</v>
      </c>
    </row>
    <row r="2363" spans="1:6" x14ac:dyDescent="0.25">
      <c r="A2363" t="s">
        <v>76</v>
      </c>
      <c r="B2363" s="1">
        <v>45622</v>
      </c>
      <c r="C2363">
        <v>55.6</v>
      </c>
      <c r="D2363">
        <v>56.38</v>
      </c>
      <c r="E2363">
        <v>56.76</v>
      </c>
      <c r="F2363">
        <f t="shared" si="27"/>
        <v>0</v>
      </c>
    </row>
    <row r="2364" spans="1:6" x14ac:dyDescent="0.25">
      <c r="A2364" t="s">
        <v>76</v>
      </c>
      <c r="B2364" s="1">
        <v>45623</v>
      </c>
      <c r="C2364">
        <v>55.64</v>
      </c>
      <c r="D2364">
        <v>56.38</v>
      </c>
      <c r="E2364">
        <v>56.78</v>
      </c>
      <c r="F2364">
        <f t="shared" si="27"/>
        <v>0</v>
      </c>
    </row>
    <row r="2365" spans="1:6" x14ac:dyDescent="0.25">
      <c r="A2365" t="s">
        <v>76</v>
      </c>
      <c r="B2365" s="1">
        <v>45624</v>
      </c>
      <c r="C2365">
        <v>55.65</v>
      </c>
      <c r="D2365">
        <v>56.36</v>
      </c>
      <c r="E2365">
        <v>56.8</v>
      </c>
      <c r="F2365">
        <f t="shared" si="27"/>
        <v>0</v>
      </c>
    </row>
    <row r="2366" spans="1:6" x14ac:dyDescent="0.25">
      <c r="A2366" t="s">
        <v>76</v>
      </c>
      <c r="B2366" s="1">
        <v>45625</v>
      </c>
      <c r="C2366">
        <v>55.69</v>
      </c>
      <c r="D2366">
        <v>56.33</v>
      </c>
      <c r="E2366">
        <v>56.83</v>
      </c>
      <c r="F2366">
        <f t="shared" si="27"/>
        <v>0</v>
      </c>
    </row>
    <row r="2367" spans="1:6" x14ac:dyDescent="0.25">
      <c r="A2367" t="s">
        <v>76</v>
      </c>
      <c r="B2367" s="1">
        <v>45628</v>
      </c>
      <c r="C2367">
        <v>55.73</v>
      </c>
      <c r="D2367">
        <v>56.31</v>
      </c>
      <c r="E2367">
        <v>56.84</v>
      </c>
      <c r="F2367">
        <f t="shared" si="27"/>
        <v>0</v>
      </c>
    </row>
    <row r="2368" spans="1:6" x14ac:dyDescent="0.25">
      <c r="A2368" t="s">
        <v>76</v>
      </c>
      <c r="B2368" s="1">
        <v>45629</v>
      </c>
      <c r="C2368">
        <v>55.76</v>
      </c>
      <c r="D2368">
        <v>56.28</v>
      </c>
      <c r="E2368">
        <v>56.85</v>
      </c>
      <c r="F2368">
        <f t="shared" si="27"/>
        <v>0</v>
      </c>
    </row>
    <row r="2369" spans="1:6" x14ac:dyDescent="0.25">
      <c r="A2369" t="s">
        <v>76</v>
      </c>
      <c r="B2369" s="1">
        <v>45630</v>
      </c>
      <c r="C2369">
        <v>55.85</v>
      </c>
      <c r="D2369">
        <v>56.28</v>
      </c>
      <c r="E2369">
        <v>56.86</v>
      </c>
      <c r="F2369">
        <f t="shared" si="27"/>
        <v>0</v>
      </c>
    </row>
    <row r="2370" spans="1:6" x14ac:dyDescent="0.25">
      <c r="A2370" t="s">
        <v>76</v>
      </c>
      <c r="B2370" s="1">
        <v>45631</v>
      </c>
      <c r="C2370">
        <v>55.94</v>
      </c>
      <c r="D2370">
        <v>56.27</v>
      </c>
      <c r="E2370">
        <v>56.87</v>
      </c>
      <c r="F2370">
        <f t="shared" si="27"/>
        <v>0</v>
      </c>
    </row>
    <row r="2371" spans="1:6" x14ac:dyDescent="0.25">
      <c r="A2371" t="s">
        <v>76</v>
      </c>
      <c r="B2371" s="1">
        <v>45632</v>
      </c>
      <c r="C2371">
        <v>56.06</v>
      </c>
      <c r="D2371">
        <v>56.26</v>
      </c>
      <c r="E2371">
        <v>56.88</v>
      </c>
      <c r="F2371">
        <f t="shared" si="27"/>
        <v>0</v>
      </c>
    </row>
    <row r="2372" spans="1:6" x14ac:dyDescent="0.25">
      <c r="A2372" t="s">
        <v>167</v>
      </c>
      <c r="B2372" s="1">
        <v>45604</v>
      </c>
      <c r="C2372">
        <v>6.46</v>
      </c>
      <c r="D2372">
        <v>6.5</v>
      </c>
      <c r="E2372">
        <v>6.72</v>
      </c>
      <c r="F2372">
        <f t="shared" si="27"/>
        <v>0</v>
      </c>
    </row>
    <row r="2373" spans="1:6" x14ac:dyDescent="0.25">
      <c r="A2373" t="s">
        <v>167</v>
      </c>
      <c r="B2373" s="1">
        <v>45607</v>
      </c>
      <c r="C2373">
        <v>6.45</v>
      </c>
      <c r="D2373">
        <v>6.5</v>
      </c>
      <c r="E2373">
        <v>6.72</v>
      </c>
      <c r="F2373">
        <f t="shared" si="27"/>
        <v>0</v>
      </c>
    </row>
    <row r="2374" spans="1:6" x14ac:dyDescent="0.25">
      <c r="A2374" t="s">
        <v>167</v>
      </c>
      <c r="B2374" s="1">
        <v>45608</v>
      </c>
      <c r="C2374">
        <v>6.45</v>
      </c>
      <c r="D2374">
        <v>6.5</v>
      </c>
      <c r="E2374">
        <v>6.72</v>
      </c>
      <c r="F2374">
        <f t="shared" si="27"/>
        <v>0</v>
      </c>
    </row>
    <row r="2375" spans="1:6" x14ac:dyDescent="0.25">
      <c r="A2375" t="s">
        <v>167</v>
      </c>
      <c r="B2375" s="1">
        <v>45609</v>
      </c>
      <c r="C2375">
        <v>6.45</v>
      </c>
      <c r="D2375">
        <v>6.5</v>
      </c>
      <c r="E2375">
        <v>6.72</v>
      </c>
      <c r="F2375">
        <f t="shared" si="27"/>
        <v>0</v>
      </c>
    </row>
    <row r="2376" spans="1:6" x14ac:dyDescent="0.25">
      <c r="A2376" t="s">
        <v>167</v>
      </c>
      <c r="B2376" s="1">
        <v>45610</v>
      </c>
      <c r="C2376">
        <v>6.44</v>
      </c>
      <c r="D2376">
        <v>6.49</v>
      </c>
      <c r="E2376">
        <v>6.72</v>
      </c>
      <c r="F2376">
        <f t="shared" si="27"/>
        <v>0</v>
      </c>
    </row>
    <row r="2377" spans="1:6" x14ac:dyDescent="0.25">
      <c r="A2377" t="s">
        <v>167</v>
      </c>
      <c r="B2377" s="1">
        <v>45611</v>
      </c>
      <c r="C2377">
        <v>6.44</v>
      </c>
      <c r="D2377">
        <v>6.49</v>
      </c>
      <c r="E2377">
        <v>6.72</v>
      </c>
      <c r="F2377">
        <f t="shared" si="27"/>
        <v>0</v>
      </c>
    </row>
    <row r="2378" spans="1:6" x14ac:dyDescent="0.25">
      <c r="A2378" t="s">
        <v>167</v>
      </c>
      <c r="B2378" s="1">
        <v>45614</v>
      </c>
      <c r="C2378">
        <v>6.44</v>
      </c>
      <c r="D2378">
        <v>6.49</v>
      </c>
      <c r="E2378">
        <v>6.72</v>
      </c>
      <c r="F2378">
        <f t="shared" si="27"/>
        <v>0</v>
      </c>
    </row>
    <row r="2379" spans="1:6" x14ac:dyDescent="0.25">
      <c r="A2379" t="s">
        <v>167</v>
      </c>
      <c r="B2379" s="1">
        <v>45615</v>
      </c>
      <c r="C2379">
        <v>6.43</v>
      </c>
      <c r="D2379">
        <v>6.49</v>
      </c>
      <c r="E2379">
        <v>6.72</v>
      </c>
      <c r="F2379">
        <f t="shared" si="27"/>
        <v>0</v>
      </c>
    </row>
    <row r="2380" spans="1:6" x14ac:dyDescent="0.25">
      <c r="A2380" t="s">
        <v>167</v>
      </c>
      <c r="B2380" s="1">
        <v>45616</v>
      </c>
      <c r="C2380">
        <v>6.43</v>
      </c>
      <c r="D2380">
        <v>6.48</v>
      </c>
      <c r="E2380">
        <v>6.72</v>
      </c>
      <c r="F2380">
        <f t="shared" si="27"/>
        <v>0</v>
      </c>
    </row>
    <row r="2381" spans="1:6" x14ac:dyDescent="0.25">
      <c r="A2381" t="s">
        <v>167</v>
      </c>
      <c r="B2381" s="1">
        <v>45617</v>
      </c>
      <c r="C2381">
        <v>6.42</v>
      </c>
      <c r="D2381">
        <v>6.48</v>
      </c>
      <c r="E2381">
        <v>6.72</v>
      </c>
      <c r="F2381">
        <f t="shared" si="27"/>
        <v>0</v>
      </c>
    </row>
    <row r="2382" spans="1:6" x14ac:dyDescent="0.25">
      <c r="A2382" t="s">
        <v>167</v>
      </c>
      <c r="B2382" s="1">
        <v>45618</v>
      </c>
      <c r="C2382">
        <v>6.42</v>
      </c>
      <c r="D2382">
        <v>6.48</v>
      </c>
      <c r="E2382">
        <v>6.72</v>
      </c>
      <c r="F2382">
        <f t="shared" si="27"/>
        <v>0</v>
      </c>
    </row>
    <row r="2383" spans="1:6" x14ac:dyDescent="0.25">
      <c r="A2383" t="s">
        <v>167</v>
      </c>
      <c r="B2383" s="1">
        <v>45621</v>
      </c>
      <c r="C2383">
        <v>6.41</v>
      </c>
      <c r="D2383">
        <v>6.48</v>
      </c>
      <c r="E2383">
        <v>6.72</v>
      </c>
      <c r="F2383">
        <f t="shared" si="27"/>
        <v>0</v>
      </c>
    </row>
    <row r="2384" spans="1:6" x14ac:dyDescent="0.25">
      <c r="A2384" t="s">
        <v>167</v>
      </c>
      <c r="B2384" s="1">
        <v>45622</v>
      </c>
      <c r="C2384">
        <v>6.41</v>
      </c>
      <c r="D2384">
        <v>6.47</v>
      </c>
      <c r="E2384">
        <v>6.72</v>
      </c>
      <c r="F2384">
        <f t="shared" si="27"/>
        <v>0</v>
      </c>
    </row>
    <row r="2385" spans="1:6" x14ac:dyDescent="0.25">
      <c r="A2385" t="s">
        <v>167</v>
      </c>
      <c r="B2385" s="1">
        <v>45623</v>
      </c>
      <c r="C2385">
        <v>6.4</v>
      </c>
      <c r="D2385">
        <v>6.47</v>
      </c>
      <c r="E2385">
        <v>6.73</v>
      </c>
      <c r="F2385">
        <f t="shared" si="27"/>
        <v>0</v>
      </c>
    </row>
    <row r="2386" spans="1:6" x14ac:dyDescent="0.25">
      <c r="A2386" t="s">
        <v>167</v>
      </c>
      <c r="B2386" s="1">
        <v>45624</v>
      </c>
      <c r="C2386">
        <v>6.4</v>
      </c>
      <c r="D2386">
        <v>6.47</v>
      </c>
      <c r="E2386">
        <v>6.73</v>
      </c>
      <c r="F2386">
        <f t="shared" si="27"/>
        <v>0</v>
      </c>
    </row>
    <row r="2387" spans="1:6" x14ac:dyDescent="0.25">
      <c r="A2387" t="s">
        <v>167</v>
      </c>
      <c r="B2387" s="1">
        <v>45625</v>
      </c>
      <c r="C2387">
        <v>6.4</v>
      </c>
      <c r="D2387">
        <v>6.46</v>
      </c>
      <c r="E2387">
        <v>6.73</v>
      </c>
      <c r="F2387">
        <f t="shared" si="27"/>
        <v>0</v>
      </c>
    </row>
    <row r="2388" spans="1:6" x14ac:dyDescent="0.25">
      <c r="A2388" t="s">
        <v>167</v>
      </c>
      <c r="B2388" s="1">
        <v>45628</v>
      </c>
      <c r="C2388">
        <v>6.4</v>
      </c>
      <c r="D2388">
        <v>6.46</v>
      </c>
      <c r="E2388">
        <v>6.73</v>
      </c>
      <c r="F2388">
        <f t="shared" si="27"/>
        <v>0</v>
      </c>
    </row>
    <row r="2389" spans="1:6" x14ac:dyDescent="0.25">
      <c r="A2389" t="s">
        <v>167</v>
      </c>
      <c r="B2389" s="1">
        <v>45629</v>
      </c>
      <c r="C2389">
        <v>6.4</v>
      </c>
      <c r="D2389">
        <v>6.46</v>
      </c>
      <c r="E2389">
        <v>6.73</v>
      </c>
      <c r="F2389">
        <f t="shared" si="27"/>
        <v>0</v>
      </c>
    </row>
    <row r="2390" spans="1:6" x14ac:dyDescent="0.25">
      <c r="A2390" t="s">
        <v>167</v>
      </c>
      <c r="B2390" s="1">
        <v>45630</v>
      </c>
      <c r="C2390">
        <v>6.39</v>
      </c>
      <c r="D2390">
        <v>6.46</v>
      </c>
      <c r="E2390">
        <v>6.73</v>
      </c>
      <c r="F2390">
        <f t="shared" si="27"/>
        <v>0</v>
      </c>
    </row>
    <row r="2391" spans="1:6" x14ac:dyDescent="0.25">
      <c r="A2391" t="s">
        <v>167</v>
      </c>
      <c r="B2391" s="1">
        <v>45631</v>
      </c>
      <c r="C2391">
        <v>6.39</v>
      </c>
      <c r="D2391">
        <v>6.45</v>
      </c>
      <c r="E2391">
        <v>6.73</v>
      </c>
      <c r="F2391">
        <f t="shared" si="27"/>
        <v>0</v>
      </c>
    </row>
    <row r="2392" spans="1:6" x14ac:dyDescent="0.25">
      <c r="A2392" t="s">
        <v>167</v>
      </c>
      <c r="B2392" s="1">
        <v>45632</v>
      </c>
      <c r="C2392">
        <v>6.38</v>
      </c>
      <c r="D2392">
        <v>6.45</v>
      </c>
      <c r="E2392">
        <v>6.73</v>
      </c>
      <c r="F2392">
        <f t="shared" si="27"/>
        <v>0</v>
      </c>
    </row>
    <row r="2393" spans="1:6" x14ac:dyDescent="0.25">
      <c r="A2393" t="s">
        <v>178</v>
      </c>
      <c r="B2393" s="1">
        <v>45604</v>
      </c>
      <c r="C2393">
        <v>5.1100000000000003</v>
      </c>
      <c r="D2393">
        <v>5.28</v>
      </c>
      <c r="E2393">
        <v>6.02</v>
      </c>
      <c r="F2393">
        <f t="shared" si="27"/>
        <v>0</v>
      </c>
    </row>
    <row r="2394" spans="1:6" x14ac:dyDescent="0.25">
      <c r="A2394" t="s">
        <v>178</v>
      </c>
      <c r="B2394" s="1">
        <v>45607</v>
      </c>
      <c r="C2394">
        <v>5.0999999999999996</v>
      </c>
      <c r="D2394">
        <v>5.27</v>
      </c>
      <c r="E2394">
        <v>6.01</v>
      </c>
      <c r="F2394">
        <f t="shared" si="27"/>
        <v>0</v>
      </c>
    </row>
    <row r="2395" spans="1:6" x14ac:dyDescent="0.25">
      <c r="A2395" t="s">
        <v>178</v>
      </c>
      <c r="B2395" s="1">
        <v>45608</v>
      </c>
      <c r="C2395">
        <v>5.09</v>
      </c>
      <c r="D2395">
        <v>5.26</v>
      </c>
      <c r="E2395">
        <v>5.99</v>
      </c>
      <c r="F2395">
        <f t="shared" si="27"/>
        <v>0</v>
      </c>
    </row>
    <row r="2396" spans="1:6" x14ac:dyDescent="0.25">
      <c r="A2396" t="s">
        <v>178</v>
      </c>
      <c r="B2396" s="1">
        <v>45609</v>
      </c>
      <c r="C2396">
        <v>5.07</v>
      </c>
      <c r="D2396">
        <v>5.25</v>
      </c>
      <c r="E2396">
        <v>5.97</v>
      </c>
      <c r="F2396">
        <f t="shared" si="27"/>
        <v>0</v>
      </c>
    </row>
    <row r="2397" spans="1:6" x14ac:dyDescent="0.25">
      <c r="A2397" t="s">
        <v>178</v>
      </c>
      <c r="B2397" s="1">
        <v>45631</v>
      </c>
      <c r="C2397">
        <v>4.72</v>
      </c>
      <c r="D2397">
        <v>5.03</v>
      </c>
      <c r="E2397">
        <v>5.75</v>
      </c>
      <c r="F2397">
        <f t="shared" si="27"/>
        <v>0</v>
      </c>
    </row>
    <row r="2398" spans="1:6" x14ac:dyDescent="0.25">
      <c r="A2398" t="s">
        <v>178</v>
      </c>
      <c r="B2398" s="1">
        <v>45632</v>
      </c>
      <c r="C2398">
        <v>4.7</v>
      </c>
      <c r="D2398">
        <v>5.0199999999999996</v>
      </c>
      <c r="E2398">
        <v>5.73</v>
      </c>
      <c r="F2398">
        <f t="shared" si="27"/>
        <v>0</v>
      </c>
    </row>
    <row r="2399" spans="1:6" x14ac:dyDescent="0.25">
      <c r="A2399" t="s">
        <v>46</v>
      </c>
      <c r="B2399" s="1">
        <v>45604</v>
      </c>
      <c r="C2399">
        <v>5.32</v>
      </c>
      <c r="D2399">
        <v>5.43</v>
      </c>
      <c r="E2399">
        <v>6.26</v>
      </c>
      <c r="F2399">
        <f t="shared" si="27"/>
        <v>0</v>
      </c>
    </row>
    <row r="2400" spans="1:6" x14ac:dyDescent="0.25">
      <c r="A2400" t="s">
        <v>46</v>
      </c>
      <c r="B2400" s="1">
        <v>45607</v>
      </c>
      <c r="C2400">
        <v>5.32</v>
      </c>
      <c r="D2400">
        <v>5.42</v>
      </c>
      <c r="E2400">
        <v>6.24</v>
      </c>
      <c r="F2400">
        <f t="shared" ref="F2400:F2463" si="28">IF(OR(ISBLANK(C2400), ISBLANK(D2400), ISBLANK(E2400)), "", IF(AND(C2400&gt;D2400, D2400&gt;E2400), 1, 0))</f>
        <v>0</v>
      </c>
    </row>
    <row r="2401" spans="1:6" x14ac:dyDescent="0.25">
      <c r="A2401" t="s">
        <v>46</v>
      </c>
      <c r="B2401" s="1">
        <v>45608</v>
      </c>
      <c r="C2401">
        <v>5.32</v>
      </c>
      <c r="D2401">
        <v>5.41</v>
      </c>
      <c r="E2401">
        <v>6.23</v>
      </c>
      <c r="F2401">
        <f t="shared" si="28"/>
        <v>0</v>
      </c>
    </row>
    <row r="2402" spans="1:6" x14ac:dyDescent="0.25">
      <c r="A2402" t="s">
        <v>46</v>
      </c>
      <c r="B2402" s="1">
        <v>45609</v>
      </c>
      <c r="C2402">
        <v>5.32</v>
      </c>
      <c r="D2402">
        <v>5.4</v>
      </c>
      <c r="E2402">
        <v>6.21</v>
      </c>
      <c r="F2402">
        <f t="shared" si="28"/>
        <v>0</v>
      </c>
    </row>
    <row r="2403" spans="1:6" x14ac:dyDescent="0.25">
      <c r="A2403" t="s">
        <v>46</v>
      </c>
      <c r="B2403" s="1">
        <v>45610</v>
      </c>
      <c r="C2403">
        <v>5.3</v>
      </c>
      <c r="D2403">
        <v>5.38</v>
      </c>
      <c r="E2403">
        <v>6.19</v>
      </c>
      <c r="F2403">
        <f t="shared" si="28"/>
        <v>0</v>
      </c>
    </row>
    <row r="2404" spans="1:6" x14ac:dyDescent="0.25">
      <c r="A2404" t="s">
        <v>46</v>
      </c>
      <c r="B2404" s="1">
        <v>45611</v>
      </c>
      <c r="C2404">
        <v>5.29</v>
      </c>
      <c r="D2404">
        <v>5.37</v>
      </c>
      <c r="E2404">
        <v>6.18</v>
      </c>
      <c r="F2404">
        <f t="shared" si="28"/>
        <v>0</v>
      </c>
    </row>
    <row r="2405" spans="1:6" x14ac:dyDescent="0.25">
      <c r="A2405" t="s">
        <v>46</v>
      </c>
      <c r="B2405" s="1">
        <v>45614</v>
      </c>
      <c r="C2405">
        <v>5.28</v>
      </c>
      <c r="D2405">
        <v>5.36</v>
      </c>
      <c r="E2405">
        <v>6.16</v>
      </c>
      <c r="F2405">
        <f t="shared" si="28"/>
        <v>0</v>
      </c>
    </row>
    <row r="2406" spans="1:6" x14ac:dyDescent="0.25">
      <c r="A2406" t="s">
        <v>46</v>
      </c>
      <c r="B2406" s="1">
        <v>45615</v>
      </c>
      <c r="C2406">
        <v>5.28</v>
      </c>
      <c r="D2406">
        <v>5.35</v>
      </c>
      <c r="E2406">
        <v>6.15</v>
      </c>
      <c r="F2406">
        <f t="shared" si="28"/>
        <v>0</v>
      </c>
    </row>
    <row r="2407" spans="1:6" x14ac:dyDescent="0.25">
      <c r="A2407" t="s">
        <v>46</v>
      </c>
      <c r="B2407" s="1">
        <v>45616</v>
      </c>
      <c r="C2407">
        <v>5.28</v>
      </c>
      <c r="D2407">
        <v>5.35</v>
      </c>
      <c r="E2407">
        <v>6.14</v>
      </c>
      <c r="F2407">
        <f t="shared" si="28"/>
        <v>0</v>
      </c>
    </row>
    <row r="2408" spans="1:6" x14ac:dyDescent="0.25">
      <c r="A2408" t="s">
        <v>46</v>
      </c>
      <c r="B2408" s="1">
        <v>45617</v>
      </c>
      <c r="C2408">
        <v>5.28</v>
      </c>
      <c r="D2408">
        <v>5.35</v>
      </c>
      <c r="E2408">
        <v>6.13</v>
      </c>
      <c r="F2408">
        <f t="shared" si="28"/>
        <v>0</v>
      </c>
    </row>
    <row r="2409" spans="1:6" x14ac:dyDescent="0.25">
      <c r="A2409" t="s">
        <v>46</v>
      </c>
      <c r="B2409" s="1">
        <v>45618</v>
      </c>
      <c r="C2409">
        <v>5.28</v>
      </c>
      <c r="D2409">
        <v>5.35</v>
      </c>
      <c r="E2409">
        <v>6.12</v>
      </c>
      <c r="F2409">
        <f t="shared" si="28"/>
        <v>0</v>
      </c>
    </row>
    <row r="2410" spans="1:6" x14ac:dyDescent="0.25">
      <c r="A2410" t="s">
        <v>46</v>
      </c>
      <c r="B2410" s="1">
        <v>45621</v>
      </c>
      <c r="C2410">
        <v>5.27</v>
      </c>
      <c r="D2410">
        <v>5.35</v>
      </c>
      <c r="E2410">
        <v>6.12</v>
      </c>
      <c r="F2410">
        <f t="shared" si="28"/>
        <v>0</v>
      </c>
    </row>
    <row r="2411" spans="1:6" x14ac:dyDescent="0.25">
      <c r="A2411" t="s">
        <v>46</v>
      </c>
      <c r="B2411" s="1">
        <v>45622</v>
      </c>
      <c r="C2411">
        <v>5.27</v>
      </c>
      <c r="D2411">
        <v>5.35</v>
      </c>
      <c r="E2411">
        <v>6.11</v>
      </c>
      <c r="F2411">
        <f t="shared" si="28"/>
        <v>0</v>
      </c>
    </row>
    <row r="2412" spans="1:6" x14ac:dyDescent="0.25">
      <c r="A2412" t="s">
        <v>46</v>
      </c>
      <c r="B2412" s="1">
        <v>45623</v>
      </c>
      <c r="C2412">
        <v>5.28</v>
      </c>
      <c r="D2412">
        <v>5.35</v>
      </c>
      <c r="E2412">
        <v>6.1</v>
      </c>
      <c r="F2412">
        <f t="shared" si="28"/>
        <v>0</v>
      </c>
    </row>
    <row r="2413" spans="1:6" x14ac:dyDescent="0.25">
      <c r="A2413" t="s">
        <v>46</v>
      </c>
      <c r="B2413" s="1">
        <v>45624</v>
      </c>
      <c r="C2413">
        <v>5.28</v>
      </c>
      <c r="D2413">
        <v>5.34</v>
      </c>
      <c r="E2413">
        <v>6.09</v>
      </c>
      <c r="F2413">
        <f t="shared" si="28"/>
        <v>0</v>
      </c>
    </row>
    <row r="2414" spans="1:6" x14ac:dyDescent="0.25">
      <c r="A2414" t="s">
        <v>46</v>
      </c>
      <c r="B2414" s="1">
        <v>45625</v>
      </c>
      <c r="C2414">
        <v>5.28</v>
      </c>
      <c r="D2414">
        <v>5.34</v>
      </c>
      <c r="E2414">
        <v>6.08</v>
      </c>
      <c r="F2414">
        <f t="shared" si="28"/>
        <v>0</v>
      </c>
    </row>
    <row r="2415" spans="1:6" x14ac:dyDescent="0.25">
      <c r="A2415" t="s">
        <v>46</v>
      </c>
      <c r="B2415" s="1">
        <v>45628</v>
      </c>
      <c r="C2415">
        <v>5.29</v>
      </c>
      <c r="D2415">
        <v>5.34</v>
      </c>
      <c r="E2415">
        <v>6.08</v>
      </c>
      <c r="F2415">
        <f t="shared" si="28"/>
        <v>0</v>
      </c>
    </row>
    <row r="2416" spans="1:6" x14ac:dyDescent="0.25">
      <c r="A2416" t="s">
        <v>46</v>
      </c>
      <c r="B2416" s="1">
        <v>45629</v>
      </c>
      <c r="C2416">
        <v>5.29</v>
      </c>
      <c r="D2416">
        <v>5.34</v>
      </c>
      <c r="E2416">
        <v>6.07</v>
      </c>
      <c r="F2416">
        <f t="shared" si="28"/>
        <v>0</v>
      </c>
    </row>
    <row r="2417" spans="1:6" x14ac:dyDescent="0.25">
      <c r="A2417" t="s">
        <v>46</v>
      </c>
      <c r="B2417" s="1">
        <v>45630</v>
      </c>
      <c r="C2417">
        <v>5.29</v>
      </c>
      <c r="D2417">
        <v>5.33</v>
      </c>
      <c r="E2417">
        <v>6.06</v>
      </c>
      <c r="F2417">
        <f t="shared" si="28"/>
        <v>0</v>
      </c>
    </row>
    <row r="2418" spans="1:6" x14ac:dyDescent="0.25">
      <c r="A2418" t="s">
        <v>46</v>
      </c>
      <c r="B2418" s="1">
        <v>45631</v>
      </c>
      <c r="C2418">
        <v>5.3</v>
      </c>
      <c r="D2418">
        <v>5.33</v>
      </c>
      <c r="E2418">
        <v>6.05</v>
      </c>
      <c r="F2418">
        <f t="shared" si="28"/>
        <v>0</v>
      </c>
    </row>
    <row r="2419" spans="1:6" x14ac:dyDescent="0.25">
      <c r="A2419" t="s">
        <v>46</v>
      </c>
      <c r="B2419" s="1">
        <v>45632</v>
      </c>
      <c r="C2419">
        <v>5.3</v>
      </c>
      <c r="D2419">
        <v>5.33</v>
      </c>
      <c r="E2419">
        <v>6.04</v>
      </c>
      <c r="F2419">
        <f t="shared" si="28"/>
        <v>0</v>
      </c>
    </row>
    <row r="2420" spans="1:6" x14ac:dyDescent="0.25">
      <c r="A2420" t="s">
        <v>78</v>
      </c>
      <c r="B2420" s="1">
        <v>45604</v>
      </c>
      <c r="C2420">
        <v>10.63</v>
      </c>
      <c r="D2420">
        <v>10.6</v>
      </c>
      <c r="E2420">
        <v>10.86</v>
      </c>
      <c r="F2420">
        <f t="shared" si="28"/>
        <v>0</v>
      </c>
    </row>
    <row r="2421" spans="1:6" x14ac:dyDescent="0.25">
      <c r="A2421" t="s">
        <v>78</v>
      </c>
      <c r="B2421" s="1">
        <v>45607</v>
      </c>
      <c r="C2421">
        <v>10.61</v>
      </c>
      <c r="D2421">
        <v>10.6</v>
      </c>
      <c r="E2421">
        <v>10.86</v>
      </c>
      <c r="F2421">
        <f t="shared" si="28"/>
        <v>0</v>
      </c>
    </row>
    <row r="2422" spans="1:6" x14ac:dyDescent="0.25">
      <c r="A2422" t="s">
        <v>78</v>
      </c>
      <c r="B2422" s="1">
        <v>45608</v>
      </c>
      <c r="C2422">
        <v>10.59</v>
      </c>
      <c r="D2422">
        <v>10.6</v>
      </c>
      <c r="E2422">
        <v>10.86</v>
      </c>
      <c r="F2422">
        <f t="shared" si="28"/>
        <v>0</v>
      </c>
    </row>
    <row r="2423" spans="1:6" x14ac:dyDescent="0.25">
      <c r="A2423" t="s">
        <v>78</v>
      </c>
      <c r="B2423" s="1">
        <v>45609</v>
      </c>
      <c r="C2423">
        <v>10.58</v>
      </c>
      <c r="D2423">
        <v>10.6</v>
      </c>
      <c r="E2423">
        <v>10.86</v>
      </c>
      <c r="F2423">
        <f t="shared" si="28"/>
        <v>0</v>
      </c>
    </row>
    <row r="2424" spans="1:6" x14ac:dyDescent="0.25">
      <c r="A2424" t="s">
        <v>78</v>
      </c>
      <c r="B2424" s="1">
        <v>45610</v>
      </c>
      <c r="C2424">
        <v>10.56</v>
      </c>
      <c r="D2424">
        <v>10.6</v>
      </c>
      <c r="E2424">
        <v>10.85</v>
      </c>
      <c r="F2424">
        <f t="shared" si="28"/>
        <v>0</v>
      </c>
    </row>
    <row r="2425" spans="1:6" x14ac:dyDescent="0.25">
      <c r="A2425" t="s">
        <v>78</v>
      </c>
      <c r="B2425" s="1">
        <v>45611</v>
      </c>
      <c r="C2425">
        <v>10.52</v>
      </c>
      <c r="D2425">
        <v>10.59</v>
      </c>
      <c r="E2425">
        <v>10.85</v>
      </c>
      <c r="F2425">
        <f t="shared" si="28"/>
        <v>0</v>
      </c>
    </row>
    <row r="2426" spans="1:6" x14ac:dyDescent="0.25">
      <c r="A2426" t="s">
        <v>78</v>
      </c>
      <c r="B2426" s="1">
        <v>45614</v>
      </c>
      <c r="C2426">
        <v>10.49</v>
      </c>
      <c r="D2426">
        <v>10.59</v>
      </c>
      <c r="E2426">
        <v>10.85</v>
      </c>
      <c r="F2426">
        <f t="shared" si="28"/>
        <v>0</v>
      </c>
    </row>
    <row r="2427" spans="1:6" x14ac:dyDescent="0.25">
      <c r="A2427" t="s">
        <v>78</v>
      </c>
      <c r="B2427" s="1">
        <v>45615</v>
      </c>
      <c r="C2427">
        <v>10.46</v>
      </c>
      <c r="D2427">
        <v>10.59</v>
      </c>
      <c r="E2427">
        <v>10.84</v>
      </c>
      <c r="F2427">
        <f t="shared" si="28"/>
        <v>0</v>
      </c>
    </row>
    <row r="2428" spans="1:6" x14ac:dyDescent="0.25">
      <c r="A2428" t="s">
        <v>78</v>
      </c>
      <c r="B2428" s="1">
        <v>45616</v>
      </c>
      <c r="C2428">
        <v>10.44</v>
      </c>
      <c r="D2428">
        <v>10.58</v>
      </c>
      <c r="E2428">
        <v>10.84</v>
      </c>
      <c r="F2428">
        <f t="shared" si="28"/>
        <v>0</v>
      </c>
    </row>
    <row r="2429" spans="1:6" x14ac:dyDescent="0.25">
      <c r="A2429" t="s">
        <v>78</v>
      </c>
      <c r="B2429" s="1">
        <v>45617</v>
      </c>
      <c r="C2429">
        <v>10.43</v>
      </c>
      <c r="D2429">
        <v>10.58</v>
      </c>
      <c r="E2429">
        <v>10.83</v>
      </c>
      <c r="F2429">
        <f t="shared" si="28"/>
        <v>0</v>
      </c>
    </row>
    <row r="2430" spans="1:6" x14ac:dyDescent="0.25">
      <c r="A2430" t="s">
        <v>78</v>
      </c>
      <c r="B2430" s="1">
        <v>45618</v>
      </c>
      <c r="C2430">
        <v>10.42</v>
      </c>
      <c r="D2430">
        <v>10.58</v>
      </c>
      <c r="E2430">
        <v>10.83</v>
      </c>
      <c r="F2430">
        <f t="shared" si="28"/>
        <v>0</v>
      </c>
    </row>
    <row r="2431" spans="1:6" x14ac:dyDescent="0.25">
      <c r="A2431" t="s">
        <v>78</v>
      </c>
      <c r="B2431" s="1">
        <v>45621</v>
      </c>
      <c r="C2431">
        <v>10.41</v>
      </c>
      <c r="D2431">
        <v>10.58</v>
      </c>
      <c r="E2431">
        <v>10.83</v>
      </c>
      <c r="F2431">
        <f t="shared" si="28"/>
        <v>0</v>
      </c>
    </row>
    <row r="2432" spans="1:6" x14ac:dyDescent="0.25">
      <c r="A2432" t="s">
        <v>78</v>
      </c>
      <c r="B2432" s="1">
        <v>45622</v>
      </c>
      <c r="C2432">
        <v>10.4</v>
      </c>
      <c r="D2432">
        <v>10.58</v>
      </c>
      <c r="E2432">
        <v>10.83</v>
      </c>
      <c r="F2432">
        <f t="shared" si="28"/>
        <v>0</v>
      </c>
    </row>
    <row r="2433" spans="1:6" x14ac:dyDescent="0.25">
      <c r="A2433" t="s">
        <v>78</v>
      </c>
      <c r="B2433" s="1">
        <v>45623</v>
      </c>
      <c r="C2433">
        <v>10.39</v>
      </c>
      <c r="D2433">
        <v>10.58</v>
      </c>
      <c r="E2433">
        <v>10.82</v>
      </c>
      <c r="F2433">
        <f t="shared" si="28"/>
        <v>0</v>
      </c>
    </row>
    <row r="2434" spans="1:6" x14ac:dyDescent="0.25">
      <c r="A2434" t="s">
        <v>78</v>
      </c>
      <c r="B2434" s="1">
        <v>45624</v>
      </c>
      <c r="C2434">
        <v>10.38</v>
      </c>
      <c r="D2434">
        <v>10.58</v>
      </c>
      <c r="E2434">
        <v>10.82</v>
      </c>
      <c r="F2434">
        <f t="shared" si="28"/>
        <v>0</v>
      </c>
    </row>
    <row r="2435" spans="1:6" x14ac:dyDescent="0.25">
      <c r="A2435" t="s">
        <v>78</v>
      </c>
      <c r="B2435" s="1">
        <v>45625</v>
      </c>
      <c r="C2435">
        <v>10.36</v>
      </c>
      <c r="D2435">
        <v>10.57</v>
      </c>
      <c r="E2435">
        <v>10.82</v>
      </c>
      <c r="F2435">
        <f t="shared" si="28"/>
        <v>0</v>
      </c>
    </row>
    <row r="2436" spans="1:6" x14ac:dyDescent="0.25">
      <c r="A2436" t="s">
        <v>78</v>
      </c>
      <c r="B2436" s="1">
        <v>45628</v>
      </c>
      <c r="C2436">
        <v>10.36</v>
      </c>
      <c r="D2436">
        <v>10.57</v>
      </c>
      <c r="E2436">
        <v>10.81</v>
      </c>
      <c r="F2436">
        <f t="shared" si="28"/>
        <v>0</v>
      </c>
    </row>
    <row r="2437" spans="1:6" x14ac:dyDescent="0.25">
      <c r="A2437" t="s">
        <v>78</v>
      </c>
      <c r="B2437" s="1">
        <v>45629</v>
      </c>
      <c r="C2437">
        <v>10.34</v>
      </c>
      <c r="D2437">
        <v>10.57</v>
      </c>
      <c r="E2437">
        <v>10.81</v>
      </c>
      <c r="F2437">
        <f t="shared" si="28"/>
        <v>0</v>
      </c>
    </row>
    <row r="2438" spans="1:6" x14ac:dyDescent="0.25">
      <c r="A2438" t="s">
        <v>78</v>
      </c>
      <c r="B2438" s="1">
        <v>45630</v>
      </c>
      <c r="C2438">
        <v>10.32</v>
      </c>
      <c r="D2438">
        <v>10.56</v>
      </c>
      <c r="E2438">
        <v>10.8</v>
      </c>
      <c r="F2438">
        <f t="shared" si="28"/>
        <v>0</v>
      </c>
    </row>
    <row r="2439" spans="1:6" x14ac:dyDescent="0.25">
      <c r="A2439" t="s">
        <v>78</v>
      </c>
      <c r="B2439" s="1">
        <v>45631</v>
      </c>
      <c r="C2439">
        <v>10.32</v>
      </c>
      <c r="D2439">
        <v>10.56</v>
      </c>
      <c r="E2439">
        <v>10.79</v>
      </c>
      <c r="F2439">
        <f t="shared" si="28"/>
        <v>0</v>
      </c>
    </row>
    <row r="2440" spans="1:6" x14ac:dyDescent="0.25">
      <c r="A2440" t="s">
        <v>78</v>
      </c>
      <c r="B2440" s="1">
        <v>45632</v>
      </c>
      <c r="C2440">
        <v>10.31</v>
      </c>
      <c r="D2440">
        <v>10.55</v>
      </c>
      <c r="E2440">
        <v>10.79</v>
      </c>
      <c r="F2440">
        <f t="shared" si="28"/>
        <v>0</v>
      </c>
    </row>
    <row r="2441" spans="1:6" x14ac:dyDescent="0.25">
      <c r="A2441" t="s">
        <v>93</v>
      </c>
      <c r="B2441" s="1">
        <v>45604</v>
      </c>
      <c r="C2441">
        <v>14.52</v>
      </c>
      <c r="D2441">
        <v>15.11</v>
      </c>
      <c r="E2441">
        <v>16.89</v>
      </c>
      <c r="F2441">
        <f t="shared" si="28"/>
        <v>0</v>
      </c>
    </row>
    <row r="2442" spans="1:6" x14ac:dyDescent="0.25">
      <c r="A2442" t="s">
        <v>93</v>
      </c>
      <c r="B2442" s="1">
        <v>45607</v>
      </c>
      <c r="C2442">
        <v>14.43</v>
      </c>
      <c r="D2442">
        <v>15.06</v>
      </c>
      <c r="E2442">
        <v>16.850000000000001</v>
      </c>
      <c r="F2442">
        <f t="shared" si="28"/>
        <v>0</v>
      </c>
    </row>
    <row r="2443" spans="1:6" x14ac:dyDescent="0.25">
      <c r="A2443" t="s">
        <v>93</v>
      </c>
      <c r="B2443" s="1">
        <v>45608</v>
      </c>
      <c r="C2443">
        <v>14.36</v>
      </c>
      <c r="D2443">
        <v>15.01</v>
      </c>
      <c r="E2443">
        <v>16.82</v>
      </c>
      <c r="F2443">
        <f t="shared" si="28"/>
        <v>0</v>
      </c>
    </row>
    <row r="2444" spans="1:6" x14ac:dyDescent="0.25">
      <c r="A2444" t="s">
        <v>93</v>
      </c>
      <c r="B2444" s="1">
        <v>45609</v>
      </c>
      <c r="C2444">
        <v>14.3</v>
      </c>
      <c r="D2444">
        <v>14.97</v>
      </c>
      <c r="E2444">
        <v>16.77</v>
      </c>
      <c r="F2444">
        <f t="shared" si="28"/>
        <v>0</v>
      </c>
    </row>
    <row r="2445" spans="1:6" x14ac:dyDescent="0.25">
      <c r="A2445" t="s">
        <v>93</v>
      </c>
      <c r="B2445" s="1">
        <v>45610</v>
      </c>
      <c r="C2445">
        <v>14.2</v>
      </c>
      <c r="D2445">
        <v>14.92</v>
      </c>
      <c r="E2445">
        <v>16.73</v>
      </c>
      <c r="F2445">
        <f t="shared" si="28"/>
        <v>0</v>
      </c>
    </row>
    <row r="2446" spans="1:6" x14ac:dyDescent="0.25">
      <c r="A2446" t="s">
        <v>93</v>
      </c>
      <c r="B2446" s="1">
        <v>45611</v>
      </c>
      <c r="C2446">
        <v>14.1</v>
      </c>
      <c r="D2446">
        <v>14.87</v>
      </c>
      <c r="E2446">
        <v>16.690000000000001</v>
      </c>
      <c r="F2446">
        <f t="shared" si="28"/>
        <v>0</v>
      </c>
    </row>
    <row r="2447" spans="1:6" x14ac:dyDescent="0.25">
      <c r="A2447" t="s">
        <v>93</v>
      </c>
      <c r="B2447" s="1">
        <v>45614</v>
      </c>
      <c r="C2447">
        <v>14.02</v>
      </c>
      <c r="D2447">
        <v>14.83</v>
      </c>
      <c r="E2447">
        <v>16.64</v>
      </c>
      <c r="F2447">
        <f t="shared" si="28"/>
        <v>0</v>
      </c>
    </row>
    <row r="2448" spans="1:6" x14ac:dyDescent="0.25">
      <c r="A2448" t="s">
        <v>93</v>
      </c>
      <c r="B2448" s="1">
        <v>45615</v>
      </c>
      <c r="C2448">
        <v>13.93</v>
      </c>
      <c r="D2448">
        <v>14.79</v>
      </c>
      <c r="E2448">
        <v>16.59</v>
      </c>
      <c r="F2448">
        <f t="shared" si="28"/>
        <v>0</v>
      </c>
    </row>
    <row r="2449" spans="1:6" x14ac:dyDescent="0.25">
      <c r="A2449" t="s">
        <v>93</v>
      </c>
      <c r="B2449" s="1">
        <v>45616</v>
      </c>
      <c r="C2449">
        <v>13.86</v>
      </c>
      <c r="D2449">
        <v>14.76</v>
      </c>
      <c r="E2449">
        <v>16.55</v>
      </c>
      <c r="F2449">
        <f t="shared" si="28"/>
        <v>0</v>
      </c>
    </row>
    <row r="2450" spans="1:6" x14ac:dyDescent="0.25">
      <c r="A2450" t="s">
        <v>93</v>
      </c>
      <c r="B2450" s="1">
        <v>45617</v>
      </c>
      <c r="C2450">
        <v>13.81</v>
      </c>
      <c r="D2450">
        <v>14.73</v>
      </c>
      <c r="E2450">
        <v>16.52</v>
      </c>
      <c r="F2450">
        <f t="shared" si="28"/>
        <v>0</v>
      </c>
    </row>
    <row r="2451" spans="1:6" x14ac:dyDescent="0.25">
      <c r="A2451" t="s">
        <v>93</v>
      </c>
      <c r="B2451" s="1">
        <v>45618</v>
      </c>
      <c r="C2451">
        <v>13.76</v>
      </c>
      <c r="D2451">
        <v>14.69</v>
      </c>
      <c r="E2451">
        <v>16.489999999999998</v>
      </c>
      <c r="F2451">
        <f t="shared" si="28"/>
        <v>0</v>
      </c>
    </row>
    <row r="2452" spans="1:6" x14ac:dyDescent="0.25">
      <c r="A2452" t="s">
        <v>93</v>
      </c>
      <c r="B2452" s="1">
        <v>45621</v>
      </c>
      <c r="C2452">
        <v>13.71</v>
      </c>
      <c r="D2452">
        <v>14.66</v>
      </c>
      <c r="E2452">
        <v>16.45</v>
      </c>
      <c r="F2452">
        <f t="shared" si="28"/>
        <v>0</v>
      </c>
    </row>
    <row r="2453" spans="1:6" x14ac:dyDescent="0.25">
      <c r="A2453" t="s">
        <v>93</v>
      </c>
      <c r="B2453" s="1">
        <v>45622</v>
      </c>
      <c r="C2453">
        <v>13.67</v>
      </c>
      <c r="D2453">
        <v>14.63</v>
      </c>
      <c r="E2453">
        <v>16.420000000000002</v>
      </c>
      <c r="F2453">
        <f t="shared" si="28"/>
        <v>0</v>
      </c>
    </row>
    <row r="2454" spans="1:6" x14ac:dyDescent="0.25">
      <c r="A2454" t="s">
        <v>93</v>
      </c>
      <c r="B2454" s="1">
        <v>45623</v>
      </c>
      <c r="C2454">
        <v>13.64</v>
      </c>
      <c r="D2454">
        <v>14.59</v>
      </c>
      <c r="E2454">
        <v>16.39</v>
      </c>
      <c r="F2454">
        <f t="shared" si="28"/>
        <v>0</v>
      </c>
    </row>
    <row r="2455" spans="1:6" x14ac:dyDescent="0.25">
      <c r="A2455" t="s">
        <v>93</v>
      </c>
      <c r="B2455" s="1">
        <v>45624</v>
      </c>
      <c r="C2455">
        <v>13.59</v>
      </c>
      <c r="D2455">
        <v>14.55</v>
      </c>
      <c r="E2455">
        <v>16.350000000000001</v>
      </c>
      <c r="F2455">
        <f t="shared" si="28"/>
        <v>0</v>
      </c>
    </row>
    <row r="2456" spans="1:6" x14ac:dyDescent="0.25">
      <c r="A2456" t="s">
        <v>93</v>
      </c>
      <c r="B2456" s="1">
        <v>45625</v>
      </c>
      <c r="C2456">
        <v>13.55</v>
      </c>
      <c r="D2456">
        <v>14.51</v>
      </c>
      <c r="E2456">
        <v>16.32</v>
      </c>
      <c r="F2456">
        <f t="shared" si="28"/>
        <v>0</v>
      </c>
    </row>
    <row r="2457" spans="1:6" x14ac:dyDescent="0.25">
      <c r="A2457" t="s">
        <v>93</v>
      </c>
      <c r="B2457" s="1">
        <v>45628</v>
      </c>
      <c r="C2457">
        <v>13.51</v>
      </c>
      <c r="D2457">
        <v>14.47</v>
      </c>
      <c r="E2457">
        <v>16.28</v>
      </c>
      <c r="F2457">
        <f t="shared" si="28"/>
        <v>0</v>
      </c>
    </row>
    <row r="2458" spans="1:6" x14ac:dyDescent="0.25">
      <c r="A2458" t="s">
        <v>93</v>
      </c>
      <c r="B2458" s="1">
        <v>45629</v>
      </c>
      <c r="C2458">
        <v>13.46</v>
      </c>
      <c r="D2458">
        <v>14.43</v>
      </c>
      <c r="E2458">
        <v>16.25</v>
      </c>
      <c r="F2458">
        <f t="shared" si="28"/>
        <v>0</v>
      </c>
    </row>
    <row r="2459" spans="1:6" x14ac:dyDescent="0.25">
      <c r="A2459" t="s">
        <v>93</v>
      </c>
      <c r="B2459" s="1">
        <v>45630</v>
      </c>
      <c r="C2459">
        <v>13.39</v>
      </c>
      <c r="D2459">
        <v>14.37</v>
      </c>
      <c r="E2459">
        <v>16.21</v>
      </c>
      <c r="F2459">
        <f t="shared" si="28"/>
        <v>0</v>
      </c>
    </row>
    <row r="2460" spans="1:6" x14ac:dyDescent="0.25">
      <c r="A2460" t="s">
        <v>93</v>
      </c>
      <c r="B2460" s="1">
        <v>45631</v>
      </c>
      <c r="C2460">
        <v>13.38</v>
      </c>
      <c r="D2460">
        <v>14.34</v>
      </c>
      <c r="E2460">
        <v>16.18</v>
      </c>
      <c r="F2460">
        <f t="shared" si="28"/>
        <v>0</v>
      </c>
    </row>
    <row r="2461" spans="1:6" x14ac:dyDescent="0.25">
      <c r="A2461" t="s">
        <v>93</v>
      </c>
      <c r="B2461" s="1">
        <v>45632</v>
      </c>
      <c r="C2461">
        <v>13.35</v>
      </c>
      <c r="D2461">
        <v>14.3</v>
      </c>
      <c r="E2461">
        <v>16.14</v>
      </c>
      <c r="F2461">
        <f t="shared" si="28"/>
        <v>0</v>
      </c>
    </row>
    <row r="2462" spans="1:6" x14ac:dyDescent="0.25">
      <c r="A2462" t="s">
        <v>194</v>
      </c>
      <c r="B2462" s="1">
        <v>45604</v>
      </c>
      <c r="C2462">
        <v>2.75</v>
      </c>
      <c r="D2462">
        <v>3.29</v>
      </c>
      <c r="E2462">
        <v>3.61</v>
      </c>
      <c r="F2462">
        <f t="shared" si="28"/>
        <v>0</v>
      </c>
    </row>
    <row r="2463" spans="1:6" x14ac:dyDescent="0.25">
      <c r="A2463" t="s">
        <v>194</v>
      </c>
      <c r="B2463" s="1">
        <v>45607</v>
      </c>
      <c r="C2463">
        <v>2.72</v>
      </c>
      <c r="D2463">
        <v>3.26</v>
      </c>
      <c r="E2463">
        <v>3.6</v>
      </c>
      <c r="F2463">
        <f t="shared" si="28"/>
        <v>0</v>
      </c>
    </row>
    <row r="2464" spans="1:6" x14ac:dyDescent="0.25">
      <c r="A2464" t="s">
        <v>194</v>
      </c>
      <c r="B2464" s="1">
        <v>45608</v>
      </c>
      <c r="C2464">
        <v>2.7</v>
      </c>
      <c r="D2464">
        <v>3.23</v>
      </c>
      <c r="E2464">
        <v>3.59</v>
      </c>
      <c r="F2464">
        <f t="shared" ref="F2464:F2527" si="29">IF(OR(ISBLANK(C2464), ISBLANK(D2464), ISBLANK(E2464)), "", IF(AND(C2464&gt;D2464, D2464&gt;E2464), 1, 0))</f>
        <v>0</v>
      </c>
    </row>
    <row r="2465" spans="1:6" x14ac:dyDescent="0.25">
      <c r="A2465" t="s">
        <v>194</v>
      </c>
      <c r="B2465" s="1">
        <v>45609</v>
      </c>
      <c r="C2465">
        <v>2.68</v>
      </c>
      <c r="D2465">
        <v>3.2</v>
      </c>
      <c r="E2465">
        <v>3.58</v>
      </c>
      <c r="F2465">
        <f t="shared" si="29"/>
        <v>0</v>
      </c>
    </row>
    <row r="2466" spans="1:6" x14ac:dyDescent="0.25">
      <c r="A2466" t="s">
        <v>194</v>
      </c>
      <c r="B2466" s="1">
        <v>45610</v>
      </c>
      <c r="C2466">
        <v>2.66</v>
      </c>
      <c r="D2466">
        <v>3.18</v>
      </c>
      <c r="E2466">
        <v>3.58</v>
      </c>
      <c r="F2466">
        <f t="shared" si="29"/>
        <v>0</v>
      </c>
    </row>
    <row r="2467" spans="1:6" x14ac:dyDescent="0.25">
      <c r="A2467" t="s">
        <v>194</v>
      </c>
      <c r="B2467" s="1">
        <v>45611</v>
      </c>
      <c r="C2467">
        <v>2.63</v>
      </c>
      <c r="D2467">
        <v>3.15</v>
      </c>
      <c r="E2467">
        <v>3.57</v>
      </c>
      <c r="F2467">
        <f t="shared" si="29"/>
        <v>0</v>
      </c>
    </row>
    <row r="2468" spans="1:6" x14ac:dyDescent="0.25">
      <c r="A2468" t="s">
        <v>194</v>
      </c>
      <c r="B2468" s="1">
        <v>45614</v>
      </c>
      <c r="C2468">
        <v>2.61</v>
      </c>
      <c r="D2468">
        <v>3.12</v>
      </c>
      <c r="E2468">
        <v>3.56</v>
      </c>
      <c r="F2468">
        <f t="shared" si="29"/>
        <v>0</v>
      </c>
    </row>
    <row r="2469" spans="1:6" x14ac:dyDescent="0.25">
      <c r="A2469" t="s">
        <v>194</v>
      </c>
      <c r="B2469" s="1">
        <v>45615</v>
      </c>
      <c r="C2469">
        <v>2.58</v>
      </c>
      <c r="D2469">
        <v>3.09</v>
      </c>
      <c r="E2469">
        <v>3.56</v>
      </c>
      <c r="F2469">
        <f t="shared" si="29"/>
        <v>0</v>
      </c>
    </row>
    <row r="2470" spans="1:6" x14ac:dyDescent="0.25">
      <c r="A2470" t="s">
        <v>194</v>
      </c>
      <c r="B2470" s="1">
        <v>45616</v>
      </c>
      <c r="C2470">
        <v>2.5499999999999998</v>
      </c>
      <c r="D2470">
        <v>3.06</v>
      </c>
      <c r="E2470">
        <v>3.55</v>
      </c>
      <c r="F2470">
        <f t="shared" si="29"/>
        <v>0</v>
      </c>
    </row>
    <row r="2471" spans="1:6" x14ac:dyDescent="0.25">
      <c r="A2471" t="s">
        <v>194</v>
      </c>
      <c r="B2471" s="1">
        <v>45617</v>
      </c>
      <c r="C2471">
        <v>2.52</v>
      </c>
      <c r="D2471">
        <v>3.03</v>
      </c>
      <c r="E2471">
        <v>3.55</v>
      </c>
      <c r="F2471">
        <f t="shared" si="29"/>
        <v>0</v>
      </c>
    </row>
    <row r="2472" spans="1:6" x14ac:dyDescent="0.25">
      <c r="A2472" t="s">
        <v>194</v>
      </c>
      <c r="B2472" s="1">
        <v>45618</v>
      </c>
      <c r="C2472">
        <v>2.48</v>
      </c>
      <c r="D2472">
        <v>2.99</v>
      </c>
      <c r="E2472">
        <v>3.54</v>
      </c>
      <c r="F2472">
        <f t="shared" si="29"/>
        <v>0</v>
      </c>
    </row>
    <row r="2473" spans="1:6" x14ac:dyDescent="0.25">
      <c r="A2473" t="s">
        <v>194</v>
      </c>
      <c r="B2473" s="1">
        <v>45621</v>
      </c>
      <c r="C2473">
        <v>2.4300000000000002</v>
      </c>
      <c r="D2473">
        <v>2.96</v>
      </c>
      <c r="E2473">
        <v>3.54</v>
      </c>
      <c r="F2473">
        <f t="shared" si="29"/>
        <v>0</v>
      </c>
    </row>
    <row r="2474" spans="1:6" x14ac:dyDescent="0.25">
      <c r="A2474" t="s">
        <v>194</v>
      </c>
      <c r="B2474" s="1">
        <v>45622</v>
      </c>
      <c r="C2474">
        <v>2.38</v>
      </c>
      <c r="D2474">
        <v>2.93</v>
      </c>
      <c r="E2474">
        <v>3.53</v>
      </c>
      <c r="F2474">
        <f t="shared" si="29"/>
        <v>0</v>
      </c>
    </row>
    <row r="2475" spans="1:6" x14ac:dyDescent="0.25">
      <c r="A2475" t="s">
        <v>54</v>
      </c>
      <c r="B2475" s="1">
        <v>45604</v>
      </c>
      <c r="C2475">
        <v>16.77</v>
      </c>
      <c r="D2475">
        <v>16.940000000000001</v>
      </c>
      <c r="E2475">
        <v>18.41</v>
      </c>
      <c r="F2475">
        <f t="shared" si="29"/>
        <v>0</v>
      </c>
    </row>
    <row r="2476" spans="1:6" x14ac:dyDescent="0.25">
      <c r="A2476" t="s">
        <v>54</v>
      </c>
      <c r="B2476" s="1">
        <v>45607</v>
      </c>
      <c r="C2476">
        <v>16.739999999999998</v>
      </c>
      <c r="D2476">
        <v>16.89</v>
      </c>
      <c r="E2476">
        <v>18.399999999999999</v>
      </c>
      <c r="F2476">
        <f t="shared" si="29"/>
        <v>0</v>
      </c>
    </row>
    <row r="2477" spans="1:6" x14ac:dyDescent="0.25">
      <c r="A2477" t="s">
        <v>54</v>
      </c>
      <c r="B2477" s="1">
        <v>45608</v>
      </c>
      <c r="C2477">
        <v>16.7</v>
      </c>
      <c r="D2477">
        <v>16.84</v>
      </c>
      <c r="E2477">
        <v>18.38</v>
      </c>
      <c r="F2477">
        <f t="shared" si="29"/>
        <v>0</v>
      </c>
    </row>
    <row r="2478" spans="1:6" x14ac:dyDescent="0.25">
      <c r="A2478" t="s">
        <v>54</v>
      </c>
      <c r="B2478" s="1">
        <v>45609</v>
      </c>
      <c r="C2478">
        <v>16.7</v>
      </c>
      <c r="D2478">
        <v>16.8</v>
      </c>
      <c r="E2478">
        <v>18.36</v>
      </c>
      <c r="F2478">
        <f t="shared" si="29"/>
        <v>0</v>
      </c>
    </row>
    <row r="2479" spans="1:6" x14ac:dyDescent="0.25">
      <c r="A2479" t="s">
        <v>54</v>
      </c>
      <c r="B2479" s="1">
        <v>45610</v>
      </c>
      <c r="C2479">
        <v>16.7</v>
      </c>
      <c r="D2479">
        <v>16.77</v>
      </c>
      <c r="E2479">
        <v>18.34</v>
      </c>
      <c r="F2479">
        <f t="shared" si="29"/>
        <v>0</v>
      </c>
    </row>
    <row r="2480" spans="1:6" x14ac:dyDescent="0.25">
      <c r="A2480" t="s">
        <v>54</v>
      </c>
      <c r="B2480" s="1">
        <v>45611</v>
      </c>
      <c r="C2480">
        <v>16.71</v>
      </c>
      <c r="D2480">
        <v>16.75</v>
      </c>
      <c r="E2480">
        <v>18.329999999999998</v>
      </c>
      <c r="F2480">
        <f t="shared" si="29"/>
        <v>0</v>
      </c>
    </row>
    <row r="2481" spans="1:6" x14ac:dyDescent="0.25">
      <c r="A2481" t="s">
        <v>54</v>
      </c>
      <c r="B2481" s="1">
        <v>45614</v>
      </c>
      <c r="C2481">
        <v>16.72</v>
      </c>
      <c r="D2481">
        <v>16.72</v>
      </c>
      <c r="E2481">
        <v>18.309999999999999</v>
      </c>
      <c r="F2481">
        <f t="shared" si="29"/>
        <v>0</v>
      </c>
    </row>
    <row r="2482" spans="1:6" x14ac:dyDescent="0.25">
      <c r="A2482" t="s">
        <v>54</v>
      </c>
      <c r="B2482" s="1">
        <v>45615</v>
      </c>
      <c r="C2482">
        <v>16.73</v>
      </c>
      <c r="D2482">
        <v>16.72</v>
      </c>
      <c r="E2482">
        <v>18.29</v>
      </c>
      <c r="F2482">
        <f t="shared" si="29"/>
        <v>0</v>
      </c>
    </row>
    <row r="2483" spans="1:6" x14ac:dyDescent="0.25">
      <c r="A2483" t="s">
        <v>54</v>
      </c>
      <c r="B2483" s="1">
        <v>45616</v>
      </c>
      <c r="C2483">
        <v>16.739999999999998</v>
      </c>
      <c r="D2483">
        <v>16.739999999999998</v>
      </c>
      <c r="E2483">
        <v>18.27</v>
      </c>
      <c r="F2483">
        <f t="shared" si="29"/>
        <v>0</v>
      </c>
    </row>
    <row r="2484" spans="1:6" x14ac:dyDescent="0.25">
      <c r="A2484" t="s">
        <v>54</v>
      </c>
      <c r="B2484" s="1">
        <v>45617</v>
      </c>
      <c r="C2484">
        <v>16.75</v>
      </c>
      <c r="D2484">
        <v>16.77</v>
      </c>
      <c r="E2484">
        <v>18.25</v>
      </c>
      <c r="F2484">
        <f t="shared" si="29"/>
        <v>0</v>
      </c>
    </row>
    <row r="2485" spans="1:6" x14ac:dyDescent="0.25">
      <c r="A2485" t="s">
        <v>54</v>
      </c>
      <c r="B2485" s="1">
        <v>45618</v>
      </c>
      <c r="C2485">
        <v>16.760000000000002</v>
      </c>
      <c r="D2485">
        <v>16.809999999999999</v>
      </c>
      <c r="E2485">
        <v>18.23</v>
      </c>
      <c r="F2485">
        <f t="shared" si="29"/>
        <v>0</v>
      </c>
    </row>
    <row r="2486" spans="1:6" x14ac:dyDescent="0.25">
      <c r="A2486" t="s">
        <v>54</v>
      </c>
      <c r="B2486" s="1">
        <v>45621</v>
      </c>
      <c r="C2486">
        <v>16.77</v>
      </c>
      <c r="D2486">
        <v>16.84</v>
      </c>
      <c r="E2486">
        <v>18.22</v>
      </c>
      <c r="F2486">
        <f t="shared" si="29"/>
        <v>0</v>
      </c>
    </row>
    <row r="2487" spans="1:6" x14ac:dyDescent="0.25">
      <c r="A2487" t="s">
        <v>54</v>
      </c>
      <c r="B2487" s="1">
        <v>45622</v>
      </c>
      <c r="C2487">
        <v>16.79</v>
      </c>
      <c r="D2487">
        <v>16.87</v>
      </c>
      <c r="E2487">
        <v>18.2</v>
      </c>
      <c r="F2487">
        <f t="shared" si="29"/>
        <v>0</v>
      </c>
    </row>
    <row r="2488" spans="1:6" x14ac:dyDescent="0.25">
      <c r="A2488" t="s">
        <v>54</v>
      </c>
      <c r="B2488" s="1">
        <v>45623</v>
      </c>
      <c r="C2488">
        <v>16.809999999999999</v>
      </c>
      <c r="D2488">
        <v>16.89</v>
      </c>
      <c r="E2488">
        <v>18.18</v>
      </c>
      <c r="F2488">
        <f t="shared" si="29"/>
        <v>0</v>
      </c>
    </row>
    <row r="2489" spans="1:6" x14ac:dyDescent="0.25">
      <c r="A2489" t="s">
        <v>54</v>
      </c>
      <c r="B2489" s="1">
        <v>45624</v>
      </c>
      <c r="C2489">
        <v>16.829999999999998</v>
      </c>
      <c r="D2489">
        <v>16.899999999999999</v>
      </c>
      <c r="E2489">
        <v>18.170000000000002</v>
      </c>
      <c r="F2489">
        <f t="shared" si="29"/>
        <v>0</v>
      </c>
    </row>
    <row r="2490" spans="1:6" x14ac:dyDescent="0.25">
      <c r="A2490" t="s">
        <v>54</v>
      </c>
      <c r="B2490" s="1">
        <v>45625</v>
      </c>
      <c r="C2490">
        <v>16.829999999999998</v>
      </c>
      <c r="D2490">
        <v>16.91</v>
      </c>
      <c r="E2490">
        <v>18.149999999999999</v>
      </c>
      <c r="F2490">
        <f t="shared" si="29"/>
        <v>0</v>
      </c>
    </row>
    <row r="2491" spans="1:6" x14ac:dyDescent="0.25">
      <c r="A2491" t="s">
        <v>54</v>
      </c>
      <c r="B2491" s="1">
        <v>45628</v>
      </c>
      <c r="C2491">
        <v>16.850000000000001</v>
      </c>
      <c r="D2491">
        <v>16.93</v>
      </c>
      <c r="E2491">
        <v>18.14</v>
      </c>
      <c r="F2491">
        <f t="shared" si="29"/>
        <v>0</v>
      </c>
    </row>
    <row r="2492" spans="1:6" x14ac:dyDescent="0.25">
      <c r="A2492" t="s">
        <v>54</v>
      </c>
      <c r="B2492" s="1">
        <v>45629</v>
      </c>
      <c r="C2492">
        <v>16.86</v>
      </c>
      <c r="D2492">
        <v>16.940000000000001</v>
      </c>
      <c r="E2492">
        <v>18.12</v>
      </c>
      <c r="F2492">
        <f t="shared" si="29"/>
        <v>0</v>
      </c>
    </row>
    <row r="2493" spans="1:6" x14ac:dyDescent="0.25">
      <c r="A2493" t="s">
        <v>54</v>
      </c>
      <c r="B2493" s="1">
        <v>45630</v>
      </c>
      <c r="C2493">
        <v>16.86</v>
      </c>
      <c r="D2493">
        <v>16.95</v>
      </c>
      <c r="E2493">
        <v>18.11</v>
      </c>
      <c r="F2493">
        <f t="shared" si="29"/>
        <v>0</v>
      </c>
    </row>
    <row r="2494" spans="1:6" x14ac:dyDescent="0.25">
      <c r="A2494" t="s">
        <v>54</v>
      </c>
      <c r="B2494" s="1">
        <v>45631</v>
      </c>
      <c r="C2494">
        <v>16.88</v>
      </c>
      <c r="D2494">
        <v>16.95</v>
      </c>
      <c r="E2494">
        <v>18.09</v>
      </c>
      <c r="F2494">
        <f t="shared" si="29"/>
        <v>0</v>
      </c>
    </row>
    <row r="2495" spans="1:6" x14ac:dyDescent="0.25">
      <c r="A2495" t="s">
        <v>54</v>
      </c>
      <c r="B2495" s="1">
        <v>45632</v>
      </c>
      <c r="C2495">
        <v>16.91</v>
      </c>
      <c r="D2495">
        <v>16.95</v>
      </c>
      <c r="E2495">
        <v>18.079999999999998</v>
      </c>
      <c r="F2495">
        <f t="shared" si="29"/>
        <v>0</v>
      </c>
    </row>
    <row r="2496" spans="1:6" x14ac:dyDescent="0.25">
      <c r="A2496" t="s">
        <v>95</v>
      </c>
      <c r="B2496" s="1">
        <v>45604</v>
      </c>
      <c r="C2496">
        <v>26.74</v>
      </c>
      <c r="D2496">
        <v>26.65</v>
      </c>
      <c r="E2496">
        <v>26.81</v>
      </c>
      <c r="F2496">
        <f t="shared" si="29"/>
        <v>0</v>
      </c>
    </row>
    <row r="2497" spans="1:6" x14ac:dyDescent="0.25">
      <c r="A2497" t="s">
        <v>95</v>
      </c>
      <c r="B2497" s="1">
        <v>45607</v>
      </c>
      <c r="C2497">
        <v>26.64</v>
      </c>
      <c r="D2497">
        <v>26.63</v>
      </c>
      <c r="E2497">
        <v>26.79</v>
      </c>
      <c r="F2497">
        <f t="shared" si="29"/>
        <v>0</v>
      </c>
    </row>
    <row r="2498" spans="1:6" x14ac:dyDescent="0.25">
      <c r="A2498" t="s">
        <v>95</v>
      </c>
      <c r="B2498" s="1">
        <v>45608</v>
      </c>
      <c r="C2498">
        <v>26.56</v>
      </c>
      <c r="D2498">
        <v>26.62</v>
      </c>
      <c r="E2498">
        <v>26.77</v>
      </c>
      <c r="F2498">
        <f t="shared" si="29"/>
        <v>0</v>
      </c>
    </row>
    <row r="2499" spans="1:6" x14ac:dyDescent="0.25">
      <c r="A2499" t="s">
        <v>95</v>
      </c>
      <c r="B2499" s="1">
        <v>45609</v>
      </c>
      <c r="C2499">
        <v>26.48</v>
      </c>
      <c r="D2499">
        <v>26.61</v>
      </c>
      <c r="E2499">
        <v>26.75</v>
      </c>
      <c r="F2499">
        <f t="shared" si="29"/>
        <v>0</v>
      </c>
    </row>
    <row r="2500" spans="1:6" x14ac:dyDescent="0.25">
      <c r="A2500" t="s">
        <v>95</v>
      </c>
      <c r="B2500" s="1">
        <v>45610</v>
      </c>
      <c r="C2500">
        <v>26.34</v>
      </c>
      <c r="D2500">
        <v>26.59</v>
      </c>
      <c r="E2500">
        <v>26.72</v>
      </c>
      <c r="F2500">
        <f t="shared" si="29"/>
        <v>0</v>
      </c>
    </row>
    <row r="2501" spans="1:6" x14ac:dyDescent="0.25">
      <c r="A2501" t="s">
        <v>95</v>
      </c>
      <c r="B2501" s="1">
        <v>45611</v>
      </c>
      <c r="C2501">
        <v>26.17</v>
      </c>
      <c r="D2501">
        <v>26.55</v>
      </c>
      <c r="E2501">
        <v>26.69</v>
      </c>
      <c r="F2501">
        <f t="shared" si="29"/>
        <v>0</v>
      </c>
    </row>
    <row r="2502" spans="1:6" x14ac:dyDescent="0.25">
      <c r="A2502" t="s">
        <v>95</v>
      </c>
      <c r="B2502" s="1">
        <v>45614</v>
      </c>
      <c r="C2502">
        <v>26.04</v>
      </c>
      <c r="D2502">
        <v>26.52</v>
      </c>
      <c r="E2502">
        <v>26.65</v>
      </c>
      <c r="F2502">
        <f t="shared" si="29"/>
        <v>0</v>
      </c>
    </row>
    <row r="2503" spans="1:6" x14ac:dyDescent="0.25">
      <c r="A2503" t="s">
        <v>95</v>
      </c>
      <c r="B2503" s="1">
        <v>45615</v>
      </c>
      <c r="C2503">
        <v>25.9</v>
      </c>
      <c r="D2503">
        <v>26.49</v>
      </c>
      <c r="E2503">
        <v>26.63</v>
      </c>
      <c r="F2503">
        <f t="shared" si="29"/>
        <v>0</v>
      </c>
    </row>
    <row r="2504" spans="1:6" x14ac:dyDescent="0.25">
      <c r="A2504" t="s">
        <v>95</v>
      </c>
      <c r="B2504" s="1">
        <v>45616</v>
      </c>
      <c r="C2504">
        <v>25.77</v>
      </c>
      <c r="D2504">
        <v>26.47</v>
      </c>
      <c r="E2504">
        <v>26.61</v>
      </c>
      <c r="F2504">
        <f t="shared" si="29"/>
        <v>0</v>
      </c>
    </row>
    <row r="2505" spans="1:6" x14ac:dyDescent="0.25">
      <c r="A2505" t="s">
        <v>95</v>
      </c>
      <c r="B2505" s="1">
        <v>45617</v>
      </c>
      <c r="C2505">
        <v>25.66</v>
      </c>
      <c r="D2505">
        <v>26.46</v>
      </c>
      <c r="E2505">
        <v>26.59</v>
      </c>
      <c r="F2505">
        <f t="shared" si="29"/>
        <v>0</v>
      </c>
    </row>
    <row r="2506" spans="1:6" x14ac:dyDescent="0.25">
      <c r="A2506" t="s">
        <v>95</v>
      </c>
      <c r="B2506" s="1">
        <v>45618</v>
      </c>
      <c r="C2506">
        <v>25.54</v>
      </c>
      <c r="D2506">
        <v>26.44</v>
      </c>
      <c r="E2506">
        <v>26.58</v>
      </c>
      <c r="F2506">
        <f t="shared" si="29"/>
        <v>0</v>
      </c>
    </row>
    <row r="2507" spans="1:6" x14ac:dyDescent="0.25">
      <c r="A2507" t="s">
        <v>95</v>
      </c>
      <c r="B2507" s="1">
        <v>45621</v>
      </c>
      <c r="C2507">
        <v>25.43</v>
      </c>
      <c r="D2507">
        <v>26.43</v>
      </c>
      <c r="E2507">
        <v>26.56</v>
      </c>
      <c r="F2507">
        <f t="shared" si="29"/>
        <v>0</v>
      </c>
    </row>
    <row r="2508" spans="1:6" x14ac:dyDescent="0.25">
      <c r="A2508" t="s">
        <v>95</v>
      </c>
      <c r="B2508" s="1">
        <v>45622</v>
      </c>
      <c r="C2508">
        <v>25.32</v>
      </c>
      <c r="D2508">
        <v>26.41</v>
      </c>
      <c r="E2508">
        <v>26.55</v>
      </c>
      <c r="F2508">
        <f t="shared" si="29"/>
        <v>0</v>
      </c>
    </row>
    <row r="2509" spans="1:6" x14ac:dyDescent="0.25">
      <c r="A2509" t="s">
        <v>95</v>
      </c>
      <c r="B2509" s="1">
        <v>45623</v>
      </c>
      <c r="C2509">
        <v>25.22</v>
      </c>
      <c r="D2509">
        <v>26.37</v>
      </c>
      <c r="E2509">
        <v>26.53</v>
      </c>
      <c r="F2509">
        <f t="shared" si="29"/>
        <v>0</v>
      </c>
    </row>
    <row r="2510" spans="1:6" x14ac:dyDescent="0.25">
      <c r="A2510" t="s">
        <v>95</v>
      </c>
      <c r="B2510" s="1">
        <v>45624</v>
      </c>
      <c r="C2510">
        <v>25.1</v>
      </c>
      <c r="D2510">
        <v>26.34</v>
      </c>
      <c r="E2510">
        <v>26.5</v>
      </c>
      <c r="F2510">
        <f t="shared" si="29"/>
        <v>0</v>
      </c>
    </row>
    <row r="2511" spans="1:6" x14ac:dyDescent="0.25">
      <c r="A2511" t="s">
        <v>95</v>
      </c>
      <c r="B2511" s="1">
        <v>45625</v>
      </c>
      <c r="C2511">
        <v>25.02</v>
      </c>
      <c r="D2511">
        <v>26.3</v>
      </c>
      <c r="E2511">
        <v>26.48</v>
      </c>
      <c r="F2511">
        <f t="shared" si="29"/>
        <v>0</v>
      </c>
    </row>
    <row r="2512" spans="1:6" x14ac:dyDescent="0.25">
      <c r="A2512" t="s">
        <v>95</v>
      </c>
      <c r="B2512" s="1">
        <v>45628</v>
      </c>
      <c r="C2512">
        <v>24.93</v>
      </c>
      <c r="D2512">
        <v>26.26</v>
      </c>
      <c r="E2512">
        <v>26.47</v>
      </c>
      <c r="F2512">
        <f t="shared" si="29"/>
        <v>0</v>
      </c>
    </row>
    <row r="2513" spans="1:6" x14ac:dyDescent="0.25">
      <c r="A2513" t="s">
        <v>95</v>
      </c>
      <c r="B2513" s="1">
        <v>45629</v>
      </c>
      <c r="C2513">
        <v>24.84</v>
      </c>
      <c r="D2513">
        <v>26.21</v>
      </c>
      <c r="E2513">
        <v>26.45</v>
      </c>
      <c r="F2513">
        <f t="shared" si="29"/>
        <v>0</v>
      </c>
    </row>
    <row r="2514" spans="1:6" x14ac:dyDescent="0.25">
      <c r="A2514" t="s">
        <v>95</v>
      </c>
      <c r="B2514" s="1">
        <v>45630</v>
      </c>
      <c r="C2514">
        <v>24.72</v>
      </c>
      <c r="D2514">
        <v>26.15</v>
      </c>
      <c r="E2514">
        <v>26.42</v>
      </c>
      <c r="F2514">
        <f t="shared" si="29"/>
        <v>0</v>
      </c>
    </row>
    <row r="2515" spans="1:6" x14ac:dyDescent="0.25">
      <c r="A2515" t="s">
        <v>95</v>
      </c>
      <c r="B2515" s="1">
        <v>45631</v>
      </c>
      <c r="C2515">
        <v>24.69</v>
      </c>
      <c r="D2515">
        <v>26.11</v>
      </c>
      <c r="E2515">
        <v>26.41</v>
      </c>
      <c r="F2515">
        <f t="shared" si="29"/>
        <v>0</v>
      </c>
    </row>
    <row r="2516" spans="1:6" x14ac:dyDescent="0.25">
      <c r="A2516" t="s">
        <v>95</v>
      </c>
      <c r="B2516" s="1">
        <v>45632</v>
      </c>
      <c r="C2516">
        <v>24.7</v>
      </c>
      <c r="D2516">
        <v>26.08</v>
      </c>
      <c r="E2516">
        <v>26.4</v>
      </c>
      <c r="F2516">
        <f t="shared" si="29"/>
        <v>0</v>
      </c>
    </row>
    <row r="2517" spans="1:6" x14ac:dyDescent="0.25">
      <c r="A2517" t="s">
        <v>11</v>
      </c>
      <c r="B2517" s="1">
        <v>45604</v>
      </c>
      <c r="C2517">
        <v>34.67</v>
      </c>
      <c r="D2517">
        <v>32.82</v>
      </c>
      <c r="E2517">
        <v>30.35</v>
      </c>
      <c r="F2517">
        <f t="shared" si="29"/>
        <v>1</v>
      </c>
    </row>
    <row r="2518" spans="1:6" x14ac:dyDescent="0.25">
      <c r="A2518" t="s">
        <v>11</v>
      </c>
      <c r="B2518" s="1">
        <v>45607</v>
      </c>
      <c r="C2518">
        <v>34.67</v>
      </c>
      <c r="D2518">
        <v>32.880000000000003</v>
      </c>
      <c r="E2518">
        <v>30.38</v>
      </c>
      <c r="F2518">
        <f t="shared" si="29"/>
        <v>1</v>
      </c>
    </row>
    <row r="2519" spans="1:6" x14ac:dyDescent="0.25">
      <c r="A2519" t="s">
        <v>11</v>
      </c>
      <c r="B2519" s="1">
        <v>45608</v>
      </c>
      <c r="C2519">
        <v>34.659999999999997</v>
      </c>
      <c r="D2519">
        <v>32.94</v>
      </c>
      <c r="E2519">
        <v>30.41</v>
      </c>
      <c r="F2519">
        <f t="shared" si="29"/>
        <v>1</v>
      </c>
    </row>
    <row r="2520" spans="1:6" x14ac:dyDescent="0.25">
      <c r="A2520" t="s">
        <v>11</v>
      </c>
      <c r="B2520" s="1">
        <v>45609</v>
      </c>
      <c r="C2520">
        <v>34.65</v>
      </c>
      <c r="D2520">
        <v>33.01</v>
      </c>
      <c r="E2520">
        <v>30.44</v>
      </c>
      <c r="F2520">
        <f t="shared" si="29"/>
        <v>1</v>
      </c>
    </row>
    <row r="2521" spans="1:6" x14ac:dyDescent="0.25">
      <c r="A2521" t="s">
        <v>11</v>
      </c>
      <c r="B2521" s="1">
        <v>45610</v>
      </c>
      <c r="C2521">
        <v>34.54</v>
      </c>
      <c r="D2521">
        <v>33.07</v>
      </c>
      <c r="E2521">
        <v>30.46</v>
      </c>
      <c r="F2521">
        <f t="shared" si="29"/>
        <v>1</v>
      </c>
    </row>
    <row r="2522" spans="1:6" x14ac:dyDescent="0.25">
      <c r="A2522" t="s">
        <v>11</v>
      </c>
      <c r="B2522" s="1">
        <v>45611</v>
      </c>
      <c r="C2522">
        <v>34.380000000000003</v>
      </c>
      <c r="D2522">
        <v>33.119999999999997</v>
      </c>
      <c r="E2522">
        <v>30.49</v>
      </c>
      <c r="F2522">
        <f t="shared" si="29"/>
        <v>1</v>
      </c>
    </row>
    <row r="2523" spans="1:6" x14ac:dyDescent="0.25">
      <c r="A2523" t="s">
        <v>11</v>
      </c>
      <c r="B2523" s="1">
        <v>45614</v>
      </c>
      <c r="C2523">
        <v>34.25</v>
      </c>
      <c r="D2523">
        <v>33.18</v>
      </c>
      <c r="E2523">
        <v>30.51</v>
      </c>
      <c r="F2523">
        <f t="shared" si="29"/>
        <v>1</v>
      </c>
    </row>
    <row r="2524" spans="1:6" x14ac:dyDescent="0.25">
      <c r="A2524" t="s">
        <v>11</v>
      </c>
      <c r="B2524" s="1">
        <v>45615</v>
      </c>
      <c r="C2524">
        <v>34.1</v>
      </c>
      <c r="D2524">
        <v>33.229999999999997</v>
      </c>
      <c r="E2524">
        <v>30.54</v>
      </c>
      <c r="F2524">
        <f t="shared" si="29"/>
        <v>1</v>
      </c>
    </row>
    <row r="2525" spans="1:6" x14ac:dyDescent="0.25">
      <c r="A2525" t="s">
        <v>11</v>
      </c>
      <c r="B2525" s="1">
        <v>45616</v>
      </c>
      <c r="C2525">
        <v>33.93</v>
      </c>
      <c r="D2525">
        <v>33.29</v>
      </c>
      <c r="E2525">
        <v>30.57</v>
      </c>
      <c r="F2525">
        <f t="shared" si="29"/>
        <v>1</v>
      </c>
    </row>
    <row r="2526" spans="1:6" x14ac:dyDescent="0.25">
      <c r="A2526" t="s">
        <v>11</v>
      </c>
      <c r="B2526" s="1">
        <v>45617</v>
      </c>
      <c r="C2526">
        <v>33.909999999999997</v>
      </c>
      <c r="D2526">
        <v>33.36</v>
      </c>
      <c r="E2526">
        <v>30.61</v>
      </c>
      <c r="F2526">
        <f t="shared" si="29"/>
        <v>1</v>
      </c>
    </row>
    <row r="2527" spans="1:6" x14ac:dyDescent="0.25">
      <c r="A2527" t="s">
        <v>11</v>
      </c>
      <c r="B2527" s="1">
        <v>45618</v>
      </c>
      <c r="C2527">
        <v>33.869999999999997</v>
      </c>
      <c r="D2527">
        <v>33.409999999999997</v>
      </c>
      <c r="E2527">
        <v>30.65</v>
      </c>
      <c r="F2527">
        <f t="shared" si="29"/>
        <v>1</v>
      </c>
    </row>
    <row r="2528" spans="1:6" x14ac:dyDescent="0.25">
      <c r="A2528" t="s">
        <v>11</v>
      </c>
      <c r="B2528" s="1">
        <v>45621</v>
      </c>
      <c r="C2528">
        <v>33.83</v>
      </c>
      <c r="D2528">
        <v>33.479999999999997</v>
      </c>
      <c r="E2528">
        <v>30.69</v>
      </c>
      <c r="F2528">
        <f t="shared" ref="F2528:F2591" si="30">IF(OR(ISBLANK(C2528), ISBLANK(D2528), ISBLANK(E2528)), "", IF(AND(C2528&gt;D2528, D2528&gt;E2528), 1, 0))</f>
        <v>1</v>
      </c>
    </row>
    <row r="2529" spans="1:6" x14ac:dyDescent="0.25">
      <c r="A2529" t="s">
        <v>11</v>
      </c>
      <c r="B2529" s="1">
        <v>45622</v>
      </c>
      <c r="C2529">
        <v>33.78</v>
      </c>
      <c r="D2529">
        <v>33.549999999999997</v>
      </c>
      <c r="E2529">
        <v>30.72</v>
      </c>
      <c r="F2529">
        <f t="shared" si="30"/>
        <v>1</v>
      </c>
    </row>
    <row r="2530" spans="1:6" x14ac:dyDescent="0.25">
      <c r="A2530" t="s">
        <v>11</v>
      </c>
      <c r="B2530" s="1">
        <v>45623</v>
      </c>
      <c r="C2530">
        <v>33.71</v>
      </c>
      <c r="D2530">
        <v>33.61</v>
      </c>
      <c r="E2530">
        <v>30.75</v>
      </c>
      <c r="F2530">
        <f t="shared" si="30"/>
        <v>1</v>
      </c>
    </row>
    <row r="2531" spans="1:6" x14ac:dyDescent="0.25">
      <c r="A2531" t="s">
        <v>11</v>
      </c>
      <c r="B2531" s="1">
        <v>45624</v>
      </c>
      <c r="C2531">
        <v>33.6</v>
      </c>
      <c r="D2531">
        <v>33.659999999999997</v>
      </c>
      <c r="E2531">
        <v>30.79</v>
      </c>
      <c r="F2531">
        <f t="shared" si="30"/>
        <v>0</v>
      </c>
    </row>
    <row r="2532" spans="1:6" x14ac:dyDescent="0.25">
      <c r="A2532" t="s">
        <v>11</v>
      </c>
      <c r="B2532" s="1">
        <v>45625</v>
      </c>
      <c r="C2532">
        <v>33.520000000000003</v>
      </c>
      <c r="D2532">
        <v>33.71</v>
      </c>
      <c r="E2532">
        <v>30.82</v>
      </c>
      <c r="F2532">
        <f t="shared" si="30"/>
        <v>0</v>
      </c>
    </row>
    <row r="2533" spans="1:6" x14ac:dyDescent="0.25">
      <c r="A2533" t="s">
        <v>11</v>
      </c>
      <c r="B2533" s="1">
        <v>45628</v>
      </c>
      <c r="C2533">
        <v>33.43</v>
      </c>
      <c r="D2533">
        <v>33.75</v>
      </c>
      <c r="E2533">
        <v>30.86</v>
      </c>
      <c r="F2533">
        <f t="shared" si="30"/>
        <v>0</v>
      </c>
    </row>
    <row r="2534" spans="1:6" x14ac:dyDescent="0.25">
      <c r="A2534" t="s">
        <v>11</v>
      </c>
      <c r="B2534" s="1">
        <v>45629</v>
      </c>
      <c r="C2534">
        <v>33.31</v>
      </c>
      <c r="D2534">
        <v>33.770000000000003</v>
      </c>
      <c r="E2534">
        <v>30.89</v>
      </c>
      <c r="F2534">
        <f t="shared" si="30"/>
        <v>0</v>
      </c>
    </row>
    <row r="2535" spans="1:6" x14ac:dyDescent="0.25">
      <c r="A2535" t="s">
        <v>11</v>
      </c>
      <c r="B2535" s="1">
        <v>45630</v>
      </c>
      <c r="C2535">
        <v>33.159999999999997</v>
      </c>
      <c r="D2535">
        <v>33.76</v>
      </c>
      <c r="E2535">
        <v>30.92</v>
      </c>
      <c r="F2535">
        <f t="shared" si="30"/>
        <v>0</v>
      </c>
    </row>
    <row r="2536" spans="1:6" x14ac:dyDescent="0.25">
      <c r="A2536" t="s">
        <v>11</v>
      </c>
      <c r="B2536" s="1">
        <v>45631</v>
      </c>
      <c r="C2536">
        <v>33.08</v>
      </c>
      <c r="D2536">
        <v>33.79</v>
      </c>
      <c r="E2536">
        <v>30.96</v>
      </c>
      <c r="F2536">
        <f t="shared" si="30"/>
        <v>0</v>
      </c>
    </row>
    <row r="2537" spans="1:6" x14ac:dyDescent="0.25">
      <c r="A2537" t="s">
        <v>11</v>
      </c>
      <c r="B2537" s="1">
        <v>45632</v>
      </c>
      <c r="C2537">
        <v>32.99</v>
      </c>
      <c r="D2537">
        <v>33.79</v>
      </c>
      <c r="E2537">
        <v>31</v>
      </c>
      <c r="F2537">
        <f t="shared" si="30"/>
        <v>0</v>
      </c>
    </row>
    <row r="2538" spans="1:6" x14ac:dyDescent="0.25">
      <c r="A2538" t="s">
        <v>33</v>
      </c>
      <c r="B2538" s="1">
        <v>45604</v>
      </c>
      <c r="C2538">
        <v>38.909999999999997</v>
      </c>
      <c r="D2538">
        <v>37.56</v>
      </c>
      <c r="E2538">
        <v>39.15</v>
      </c>
      <c r="F2538">
        <f t="shared" si="30"/>
        <v>0</v>
      </c>
    </row>
    <row r="2539" spans="1:6" x14ac:dyDescent="0.25">
      <c r="A2539" t="s">
        <v>33</v>
      </c>
      <c r="B2539" s="1">
        <v>45607</v>
      </c>
      <c r="C2539">
        <v>39.15</v>
      </c>
      <c r="D2539">
        <v>37.68</v>
      </c>
      <c r="E2539">
        <v>39.17</v>
      </c>
      <c r="F2539">
        <f t="shared" si="30"/>
        <v>0</v>
      </c>
    </row>
    <row r="2540" spans="1:6" x14ac:dyDescent="0.25">
      <c r="A2540" t="s">
        <v>33</v>
      </c>
      <c r="B2540" s="1">
        <v>45608</v>
      </c>
      <c r="C2540">
        <v>39.369999999999997</v>
      </c>
      <c r="D2540">
        <v>37.770000000000003</v>
      </c>
      <c r="E2540">
        <v>39.19</v>
      </c>
      <c r="F2540">
        <f t="shared" si="30"/>
        <v>0</v>
      </c>
    </row>
    <row r="2541" spans="1:6" x14ac:dyDescent="0.25">
      <c r="A2541" t="s">
        <v>33</v>
      </c>
      <c r="B2541" s="1">
        <v>45609</v>
      </c>
      <c r="C2541">
        <v>39.6</v>
      </c>
      <c r="D2541">
        <v>37.880000000000003</v>
      </c>
      <c r="E2541">
        <v>39.200000000000003</v>
      </c>
      <c r="F2541">
        <f t="shared" si="30"/>
        <v>0</v>
      </c>
    </row>
    <row r="2542" spans="1:6" x14ac:dyDescent="0.25">
      <c r="A2542" t="s">
        <v>33</v>
      </c>
      <c r="B2542" s="1">
        <v>45610</v>
      </c>
      <c r="C2542">
        <v>39.78</v>
      </c>
      <c r="D2542">
        <v>37.97</v>
      </c>
      <c r="E2542">
        <v>39.21</v>
      </c>
      <c r="F2542">
        <f t="shared" si="30"/>
        <v>0</v>
      </c>
    </row>
    <row r="2543" spans="1:6" x14ac:dyDescent="0.25">
      <c r="A2543" t="s">
        <v>33</v>
      </c>
      <c r="B2543" s="1">
        <v>45611</v>
      </c>
      <c r="C2543">
        <v>39.950000000000003</v>
      </c>
      <c r="D2543">
        <v>38.090000000000003</v>
      </c>
      <c r="E2543">
        <v>39.229999999999997</v>
      </c>
      <c r="F2543">
        <f t="shared" si="30"/>
        <v>0</v>
      </c>
    </row>
    <row r="2544" spans="1:6" x14ac:dyDescent="0.25">
      <c r="A2544" t="s">
        <v>33</v>
      </c>
      <c r="B2544" s="1">
        <v>45614</v>
      </c>
      <c r="C2544">
        <v>40.090000000000003</v>
      </c>
      <c r="D2544">
        <v>38.200000000000003</v>
      </c>
      <c r="E2544">
        <v>39.24</v>
      </c>
      <c r="F2544">
        <f t="shared" si="30"/>
        <v>0</v>
      </c>
    </row>
    <row r="2545" spans="1:6" x14ac:dyDescent="0.25">
      <c r="A2545" t="s">
        <v>33</v>
      </c>
      <c r="B2545" s="1">
        <v>45615</v>
      </c>
      <c r="C2545">
        <v>40.119999999999997</v>
      </c>
      <c r="D2545">
        <v>38.270000000000003</v>
      </c>
      <c r="E2545">
        <v>39.25</v>
      </c>
      <c r="F2545">
        <f t="shared" si="30"/>
        <v>0</v>
      </c>
    </row>
    <row r="2546" spans="1:6" x14ac:dyDescent="0.25">
      <c r="A2546" t="s">
        <v>33</v>
      </c>
      <c r="B2546" s="1">
        <v>45616</v>
      </c>
      <c r="C2546">
        <v>40.159999999999997</v>
      </c>
      <c r="D2546">
        <v>38.36</v>
      </c>
      <c r="E2546">
        <v>39.26</v>
      </c>
      <c r="F2546">
        <f t="shared" si="30"/>
        <v>0</v>
      </c>
    </row>
    <row r="2547" spans="1:6" x14ac:dyDescent="0.25">
      <c r="A2547" t="s">
        <v>33</v>
      </c>
      <c r="B2547" s="1">
        <v>45617</v>
      </c>
      <c r="C2547">
        <v>40.25</v>
      </c>
      <c r="D2547">
        <v>38.450000000000003</v>
      </c>
      <c r="E2547">
        <v>39.270000000000003</v>
      </c>
      <c r="F2547">
        <f t="shared" si="30"/>
        <v>0</v>
      </c>
    </row>
    <row r="2548" spans="1:6" x14ac:dyDescent="0.25">
      <c r="A2548" t="s">
        <v>33</v>
      </c>
      <c r="B2548" s="1">
        <v>45618</v>
      </c>
      <c r="C2548">
        <v>40.32</v>
      </c>
      <c r="D2548">
        <v>38.53</v>
      </c>
      <c r="E2548">
        <v>39.28</v>
      </c>
      <c r="F2548">
        <f t="shared" si="30"/>
        <v>0</v>
      </c>
    </row>
    <row r="2549" spans="1:6" x14ac:dyDescent="0.25">
      <c r="A2549" t="s">
        <v>33</v>
      </c>
      <c r="B2549" s="1">
        <v>45621</v>
      </c>
      <c r="C2549">
        <v>40.4</v>
      </c>
      <c r="D2549">
        <v>38.630000000000003</v>
      </c>
      <c r="E2549">
        <v>39.29</v>
      </c>
      <c r="F2549">
        <f t="shared" si="30"/>
        <v>0</v>
      </c>
    </row>
    <row r="2550" spans="1:6" x14ac:dyDescent="0.25">
      <c r="A2550" t="s">
        <v>33</v>
      </c>
      <c r="B2550" s="1">
        <v>45622</v>
      </c>
      <c r="C2550">
        <v>40.49</v>
      </c>
      <c r="D2550">
        <v>38.72</v>
      </c>
      <c r="E2550">
        <v>39.31</v>
      </c>
      <c r="F2550">
        <f t="shared" si="30"/>
        <v>0</v>
      </c>
    </row>
    <row r="2551" spans="1:6" x14ac:dyDescent="0.25">
      <c r="A2551" t="s">
        <v>33</v>
      </c>
      <c r="B2551" s="1">
        <v>45623</v>
      </c>
      <c r="C2551">
        <v>40.549999999999997</v>
      </c>
      <c r="D2551">
        <v>38.799999999999997</v>
      </c>
      <c r="E2551">
        <v>39.31</v>
      </c>
      <c r="F2551">
        <f t="shared" si="30"/>
        <v>0</v>
      </c>
    </row>
    <row r="2552" spans="1:6" x14ac:dyDescent="0.25">
      <c r="A2552" t="s">
        <v>33</v>
      </c>
      <c r="B2552" s="1">
        <v>45624</v>
      </c>
      <c r="C2552">
        <v>40.630000000000003</v>
      </c>
      <c r="D2552">
        <v>38.869999999999997</v>
      </c>
      <c r="E2552">
        <v>39.32</v>
      </c>
      <c r="F2552">
        <f t="shared" si="30"/>
        <v>0</v>
      </c>
    </row>
    <row r="2553" spans="1:6" x14ac:dyDescent="0.25">
      <c r="A2553" t="s">
        <v>33</v>
      </c>
      <c r="B2553" s="1">
        <v>45625</v>
      </c>
      <c r="C2553">
        <v>40.75</v>
      </c>
      <c r="D2553">
        <v>38.950000000000003</v>
      </c>
      <c r="E2553">
        <v>39.32</v>
      </c>
      <c r="F2553">
        <f t="shared" si="30"/>
        <v>0</v>
      </c>
    </row>
    <row r="2554" spans="1:6" x14ac:dyDescent="0.25">
      <c r="A2554" t="s">
        <v>33</v>
      </c>
      <c r="B2554" s="1">
        <v>45628</v>
      </c>
      <c r="C2554">
        <v>40.909999999999997</v>
      </c>
      <c r="D2554">
        <v>39.049999999999997</v>
      </c>
      <c r="E2554">
        <v>39.32</v>
      </c>
      <c r="F2554">
        <f t="shared" si="30"/>
        <v>0</v>
      </c>
    </row>
    <row r="2555" spans="1:6" x14ac:dyDescent="0.25">
      <c r="A2555" t="s">
        <v>33</v>
      </c>
      <c r="B2555" s="1">
        <v>45629</v>
      </c>
      <c r="C2555">
        <v>41.04</v>
      </c>
      <c r="D2555">
        <v>39.119999999999997</v>
      </c>
      <c r="E2555">
        <v>39.33</v>
      </c>
      <c r="F2555">
        <f t="shared" si="30"/>
        <v>0</v>
      </c>
    </row>
    <row r="2556" spans="1:6" x14ac:dyDescent="0.25">
      <c r="A2556" t="s">
        <v>33</v>
      </c>
      <c r="B2556" s="1">
        <v>45630</v>
      </c>
      <c r="C2556">
        <v>41.04</v>
      </c>
      <c r="D2556">
        <v>39.19</v>
      </c>
      <c r="E2556">
        <v>39.32</v>
      </c>
      <c r="F2556">
        <f t="shared" si="30"/>
        <v>0</v>
      </c>
    </row>
    <row r="2557" spans="1:6" x14ac:dyDescent="0.25">
      <c r="A2557" t="s">
        <v>33</v>
      </c>
      <c r="B2557" s="1">
        <v>45631</v>
      </c>
      <c r="C2557">
        <v>41.1</v>
      </c>
      <c r="D2557">
        <v>39.29</v>
      </c>
      <c r="E2557">
        <v>39.33</v>
      </c>
      <c r="F2557">
        <f t="shared" si="30"/>
        <v>0</v>
      </c>
    </row>
    <row r="2558" spans="1:6" x14ac:dyDescent="0.25">
      <c r="A2558" t="s">
        <v>33</v>
      </c>
      <c r="B2558" s="1">
        <v>45632</v>
      </c>
      <c r="C2558">
        <v>41.11</v>
      </c>
      <c r="D2558">
        <v>39.4</v>
      </c>
      <c r="E2558">
        <v>39.33</v>
      </c>
      <c r="F2558">
        <f t="shared" si="30"/>
        <v>1</v>
      </c>
    </row>
    <row r="2559" spans="1:6" x14ac:dyDescent="0.25">
      <c r="A2559" t="s">
        <v>38</v>
      </c>
      <c r="B2559" s="1">
        <v>45604</v>
      </c>
      <c r="C2559">
        <v>23.93</v>
      </c>
      <c r="D2559">
        <v>23.66</v>
      </c>
      <c r="E2559">
        <v>23.24</v>
      </c>
      <c r="F2559">
        <f t="shared" si="30"/>
        <v>1</v>
      </c>
    </row>
    <row r="2560" spans="1:6" x14ac:dyDescent="0.25">
      <c r="A2560" t="s">
        <v>38</v>
      </c>
      <c r="B2560" s="1">
        <v>45607</v>
      </c>
      <c r="C2560">
        <v>23.87</v>
      </c>
      <c r="D2560">
        <v>23.67</v>
      </c>
      <c r="E2560">
        <v>23.25</v>
      </c>
      <c r="F2560">
        <f t="shared" si="30"/>
        <v>1</v>
      </c>
    </row>
    <row r="2561" spans="1:6" x14ac:dyDescent="0.25">
      <c r="A2561" t="s">
        <v>38</v>
      </c>
      <c r="B2561" s="1">
        <v>45608</v>
      </c>
      <c r="C2561">
        <v>23.81</v>
      </c>
      <c r="D2561">
        <v>23.66</v>
      </c>
      <c r="E2561">
        <v>23.26</v>
      </c>
      <c r="F2561">
        <f t="shared" si="30"/>
        <v>1</v>
      </c>
    </row>
    <row r="2562" spans="1:6" x14ac:dyDescent="0.25">
      <c r="A2562" t="s">
        <v>38</v>
      </c>
      <c r="B2562" s="1">
        <v>45609</v>
      </c>
      <c r="C2562">
        <v>23.76</v>
      </c>
      <c r="D2562">
        <v>23.66</v>
      </c>
      <c r="E2562">
        <v>23.26</v>
      </c>
      <c r="F2562">
        <f t="shared" si="30"/>
        <v>1</v>
      </c>
    </row>
    <row r="2563" spans="1:6" x14ac:dyDescent="0.25">
      <c r="A2563" t="s">
        <v>38</v>
      </c>
      <c r="B2563" s="1">
        <v>45610</v>
      </c>
      <c r="C2563">
        <v>23.68</v>
      </c>
      <c r="D2563">
        <v>23.66</v>
      </c>
      <c r="E2563">
        <v>23.27</v>
      </c>
      <c r="F2563">
        <f t="shared" si="30"/>
        <v>1</v>
      </c>
    </row>
    <row r="2564" spans="1:6" x14ac:dyDescent="0.25">
      <c r="A2564" t="s">
        <v>38</v>
      </c>
      <c r="B2564" s="1">
        <v>45611</v>
      </c>
      <c r="C2564">
        <v>23.58</v>
      </c>
      <c r="D2564">
        <v>23.66</v>
      </c>
      <c r="E2564">
        <v>23.27</v>
      </c>
      <c r="F2564">
        <f t="shared" si="30"/>
        <v>0</v>
      </c>
    </row>
    <row r="2565" spans="1:6" x14ac:dyDescent="0.25">
      <c r="A2565" t="s">
        <v>38</v>
      </c>
      <c r="B2565" s="1">
        <v>45614</v>
      </c>
      <c r="C2565">
        <v>23.5</v>
      </c>
      <c r="D2565">
        <v>23.65</v>
      </c>
      <c r="E2565">
        <v>23.27</v>
      </c>
      <c r="F2565">
        <f t="shared" si="30"/>
        <v>0</v>
      </c>
    </row>
    <row r="2566" spans="1:6" x14ac:dyDescent="0.25">
      <c r="A2566" t="s">
        <v>38</v>
      </c>
      <c r="B2566" s="1">
        <v>45615</v>
      </c>
      <c r="C2566">
        <v>23.41</v>
      </c>
      <c r="D2566">
        <v>23.65</v>
      </c>
      <c r="E2566">
        <v>23.27</v>
      </c>
      <c r="F2566">
        <f t="shared" si="30"/>
        <v>0</v>
      </c>
    </row>
    <row r="2567" spans="1:6" x14ac:dyDescent="0.25">
      <c r="A2567" t="s">
        <v>38</v>
      </c>
      <c r="B2567" s="1">
        <v>45616</v>
      </c>
      <c r="C2567">
        <v>23.34</v>
      </c>
      <c r="D2567">
        <v>23.67</v>
      </c>
      <c r="E2567">
        <v>23.28</v>
      </c>
      <c r="F2567">
        <f t="shared" si="30"/>
        <v>0</v>
      </c>
    </row>
    <row r="2568" spans="1:6" x14ac:dyDescent="0.25">
      <c r="A2568" t="s">
        <v>38</v>
      </c>
      <c r="B2568" s="1">
        <v>45617</v>
      </c>
      <c r="C2568">
        <v>23.32</v>
      </c>
      <c r="D2568">
        <v>23.69</v>
      </c>
      <c r="E2568">
        <v>23.29</v>
      </c>
      <c r="F2568">
        <f t="shared" si="30"/>
        <v>0</v>
      </c>
    </row>
    <row r="2569" spans="1:6" x14ac:dyDescent="0.25">
      <c r="A2569" t="s">
        <v>38</v>
      </c>
      <c r="B2569" s="1">
        <v>45618</v>
      </c>
      <c r="C2569">
        <v>23.32</v>
      </c>
      <c r="D2569">
        <v>23.71</v>
      </c>
      <c r="E2569">
        <v>23.3</v>
      </c>
      <c r="F2569">
        <f t="shared" si="30"/>
        <v>0</v>
      </c>
    </row>
    <row r="2570" spans="1:6" x14ac:dyDescent="0.25">
      <c r="A2570" t="s">
        <v>38</v>
      </c>
      <c r="B2570" s="1">
        <v>45621</v>
      </c>
      <c r="C2570">
        <v>23.31</v>
      </c>
      <c r="D2570">
        <v>23.74</v>
      </c>
      <c r="E2570">
        <v>23.31</v>
      </c>
      <c r="F2570">
        <f t="shared" si="30"/>
        <v>0</v>
      </c>
    </row>
    <row r="2571" spans="1:6" x14ac:dyDescent="0.25">
      <c r="A2571" t="s">
        <v>38</v>
      </c>
      <c r="B2571" s="1">
        <v>45622</v>
      </c>
      <c r="C2571">
        <v>23.3</v>
      </c>
      <c r="D2571">
        <v>23.75</v>
      </c>
      <c r="E2571">
        <v>23.32</v>
      </c>
      <c r="F2571">
        <f t="shared" si="30"/>
        <v>0</v>
      </c>
    </row>
    <row r="2572" spans="1:6" x14ac:dyDescent="0.25">
      <c r="A2572" t="s">
        <v>38</v>
      </c>
      <c r="B2572" s="1">
        <v>45623</v>
      </c>
      <c r="C2572">
        <v>23.27</v>
      </c>
      <c r="D2572">
        <v>23.76</v>
      </c>
      <c r="E2572">
        <v>23.32</v>
      </c>
      <c r="F2572">
        <f t="shared" si="30"/>
        <v>0</v>
      </c>
    </row>
    <row r="2573" spans="1:6" x14ac:dyDescent="0.25">
      <c r="A2573" t="s">
        <v>38</v>
      </c>
      <c r="B2573" s="1">
        <v>45624</v>
      </c>
      <c r="C2573">
        <v>23.26</v>
      </c>
      <c r="D2573">
        <v>23.77</v>
      </c>
      <c r="E2573">
        <v>23.33</v>
      </c>
      <c r="F2573">
        <f t="shared" si="30"/>
        <v>0</v>
      </c>
    </row>
    <row r="2574" spans="1:6" x14ac:dyDescent="0.25">
      <c r="A2574" t="s">
        <v>38</v>
      </c>
      <c r="B2574" s="1">
        <v>45625</v>
      </c>
      <c r="C2574">
        <v>23.25</v>
      </c>
      <c r="D2574">
        <v>23.77</v>
      </c>
      <c r="E2574">
        <v>23.34</v>
      </c>
      <c r="F2574">
        <f t="shared" si="30"/>
        <v>0</v>
      </c>
    </row>
    <row r="2575" spans="1:6" x14ac:dyDescent="0.25">
      <c r="A2575" t="s">
        <v>38</v>
      </c>
      <c r="B2575" s="1">
        <v>45628</v>
      </c>
      <c r="C2575">
        <v>23.26</v>
      </c>
      <c r="D2575">
        <v>23.78</v>
      </c>
      <c r="E2575">
        <v>23.34</v>
      </c>
      <c r="F2575">
        <f t="shared" si="30"/>
        <v>0</v>
      </c>
    </row>
    <row r="2576" spans="1:6" x14ac:dyDescent="0.25">
      <c r="A2576" t="s">
        <v>38</v>
      </c>
      <c r="B2576" s="1">
        <v>45629</v>
      </c>
      <c r="C2576">
        <v>23.27</v>
      </c>
      <c r="D2576">
        <v>23.78</v>
      </c>
      <c r="E2576">
        <v>23.35</v>
      </c>
      <c r="F2576">
        <f t="shared" si="30"/>
        <v>0</v>
      </c>
    </row>
    <row r="2577" spans="1:6" x14ac:dyDescent="0.25">
      <c r="A2577" t="s">
        <v>38</v>
      </c>
      <c r="B2577" s="1">
        <v>45630</v>
      </c>
      <c r="C2577">
        <v>23.25</v>
      </c>
      <c r="D2577">
        <v>23.77</v>
      </c>
      <c r="E2577">
        <v>23.35</v>
      </c>
      <c r="F2577">
        <f t="shared" si="30"/>
        <v>0</v>
      </c>
    </row>
    <row r="2578" spans="1:6" x14ac:dyDescent="0.25">
      <c r="A2578" t="s">
        <v>38</v>
      </c>
      <c r="B2578" s="1">
        <v>45631</v>
      </c>
      <c r="C2578">
        <v>23.27</v>
      </c>
      <c r="D2578">
        <v>23.78</v>
      </c>
      <c r="E2578">
        <v>23.35</v>
      </c>
      <c r="F2578">
        <f t="shared" si="30"/>
        <v>0</v>
      </c>
    </row>
    <row r="2579" spans="1:6" x14ac:dyDescent="0.25">
      <c r="A2579" t="s">
        <v>38</v>
      </c>
      <c r="B2579" s="1">
        <v>45632</v>
      </c>
      <c r="C2579">
        <v>23.3</v>
      </c>
      <c r="D2579">
        <v>23.78</v>
      </c>
      <c r="E2579">
        <v>23.36</v>
      </c>
      <c r="F2579">
        <f t="shared" si="30"/>
        <v>0</v>
      </c>
    </row>
    <row r="2580" spans="1:6" x14ac:dyDescent="0.25">
      <c r="A2580" t="s">
        <v>168</v>
      </c>
      <c r="B2580" s="1">
        <v>45604</v>
      </c>
      <c r="C2580">
        <v>4.88</v>
      </c>
      <c r="D2580">
        <v>5.12</v>
      </c>
      <c r="E2580">
        <v>5.62</v>
      </c>
      <c r="F2580">
        <f t="shared" si="30"/>
        <v>0</v>
      </c>
    </row>
    <row r="2581" spans="1:6" x14ac:dyDescent="0.25">
      <c r="A2581" t="s">
        <v>168</v>
      </c>
      <c r="B2581" s="1">
        <v>45607</v>
      </c>
      <c r="C2581">
        <v>4.88</v>
      </c>
      <c r="D2581">
        <v>5.1100000000000003</v>
      </c>
      <c r="E2581">
        <v>5.61</v>
      </c>
      <c r="F2581">
        <f t="shared" si="30"/>
        <v>0</v>
      </c>
    </row>
    <row r="2582" spans="1:6" x14ac:dyDescent="0.25">
      <c r="A2582" t="s">
        <v>168</v>
      </c>
      <c r="B2582" s="1">
        <v>45608</v>
      </c>
      <c r="C2582">
        <v>4.87</v>
      </c>
      <c r="D2582">
        <v>5.0999999999999996</v>
      </c>
      <c r="E2582">
        <v>5.59</v>
      </c>
      <c r="F2582">
        <f t="shared" si="30"/>
        <v>0</v>
      </c>
    </row>
    <row r="2583" spans="1:6" x14ac:dyDescent="0.25">
      <c r="A2583" t="s">
        <v>168</v>
      </c>
      <c r="B2583" s="1">
        <v>45609</v>
      </c>
      <c r="C2583">
        <v>4.8600000000000003</v>
      </c>
      <c r="D2583">
        <v>5.0999999999999996</v>
      </c>
      <c r="E2583">
        <v>5.58</v>
      </c>
      <c r="F2583">
        <f t="shared" si="30"/>
        <v>0</v>
      </c>
    </row>
    <row r="2584" spans="1:6" x14ac:dyDescent="0.25">
      <c r="A2584" t="s">
        <v>168</v>
      </c>
      <c r="B2584" s="1">
        <v>45610</v>
      </c>
      <c r="C2584">
        <v>4.8499999999999996</v>
      </c>
      <c r="D2584">
        <v>5.09</v>
      </c>
      <c r="E2584">
        <v>5.57</v>
      </c>
      <c r="F2584">
        <f t="shared" si="30"/>
        <v>0</v>
      </c>
    </row>
    <row r="2585" spans="1:6" x14ac:dyDescent="0.25">
      <c r="A2585" t="s">
        <v>168</v>
      </c>
      <c r="B2585" s="1">
        <v>45611</v>
      </c>
      <c r="C2585">
        <v>4.83</v>
      </c>
      <c r="D2585">
        <v>5.08</v>
      </c>
      <c r="E2585">
        <v>5.56</v>
      </c>
      <c r="F2585">
        <f t="shared" si="30"/>
        <v>0</v>
      </c>
    </row>
    <row r="2586" spans="1:6" x14ac:dyDescent="0.25">
      <c r="A2586" t="s">
        <v>168</v>
      </c>
      <c r="B2586" s="1">
        <v>45614</v>
      </c>
      <c r="C2586">
        <v>4.82</v>
      </c>
      <c r="D2586">
        <v>5.07</v>
      </c>
      <c r="E2586">
        <v>5.55</v>
      </c>
      <c r="F2586">
        <f t="shared" si="30"/>
        <v>0</v>
      </c>
    </row>
    <row r="2587" spans="1:6" x14ac:dyDescent="0.25">
      <c r="A2587" t="s">
        <v>168</v>
      </c>
      <c r="B2587" s="1">
        <v>45615</v>
      </c>
      <c r="C2587">
        <v>4.8099999999999996</v>
      </c>
      <c r="D2587">
        <v>5.0599999999999996</v>
      </c>
      <c r="E2587">
        <v>5.54</v>
      </c>
      <c r="F2587">
        <f t="shared" si="30"/>
        <v>0</v>
      </c>
    </row>
    <row r="2588" spans="1:6" x14ac:dyDescent="0.25">
      <c r="A2588" t="s">
        <v>168</v>
      </c>
      <c r="B2588" s="1">
        <v>45616</v>
      </c>
      <c r="C2588">
        <v>4.8</v>
      </c>
      <c r="D2588">
        <v>5.04</v>
      </c>
      <c r="E2588">
        <v>5.54</v>
      </c>
      <c r="F2588">
        <f t="shared" si="30"/>
        <v>0</v>
      </c>
    </row>
    <row r="2589" spans="1:6" x14ac:dyDescent="0.25">
      <c r="A2589" t="s">
        <v>168</v>
      </c>
      <c r="B2589" s="1">
        <v>45617</v>
      </c>
      <c r="C2589">
        <v>4.79</v>
      </c>
      <c r="D2589">
        <v>5.03</v>
      </c>
      <c r="E2589">
        <v>5.53</v>
      </c>
      <c r="F2589">
        <f t="shared" si="30"/>
        <v>0</v>
      </c>
    </row>
    <row r="2590" spans="1:6" x14ac:dyDescent="0.25">
      <c r="A2590" t="s">
        <v>168</v>
      </c>
      <c r="B2590" s="1">
        <v>45618</v>
      </c>
      <c r="C2590">
        <v>4.78</v>
      </c>
      <c r="D2590">
        <v>5</v>
      </c>
      <c r="E2590">
        <v>5.52</v>
      </c>
      <c r="F2590">
        <f t="shared" si="30"/>
        <v>0</v>
      </c>
    </row>
    <row r="2591" spans="1:6" x14ac:dyDescent="0.25">
      <c r="A2591" t="s">
        <v>168</v>
      </c>
      <c r="B2591" s="1">
        <v>45621</v>
      </c>
      <c r="C2591">
        <v>4.7699999999999996</v>
      </c>
      <c r="D2591">
        <v>4.9800000000000004</v>
      </c>
      <c r="E2591">
        <v>5.52</v>
      </c>
      <c r="F2591">
        <f t="shared" si="30"/>
        <v>0</v>
      </c>
    </row>
    <row r="2592" spans="1:6" x14ac:dyDescent="0.25">
      <c r="A2592" t="s">
        <v>168</v>
      </c>
      <c r="B2592" s="1">
        <v>45622</v>
      </c>
      <c r="C2592">
        <v>4.7699999999999996</v>
      </c>
      <c r="D2592">
        <v>4.96</v>
      </c>
      <c r="E2592">
        <v>5.51</v>
      </c>
      <c r="F2592">
        <f t="shared" ref="F2592:F2655" si="31">IF(OR(ISBLANK(C2592), ISBLANK(D2592), ISBLANK(E2592)), "", IF(AND(C2592&gt;D2592, D2592&gt;E2592), 1, 0))</f>
        <v>0</v>
      </c>
    </row>
    <row r="2593" spans="1:6" x14ac:dyDescent="0.25">
      <c r="A2593" t="s">
        <v>168</v>
      </c>
      <c r="B2593" s="1">
        <v>45623</v>
      </c>
      <c r="C2593">
        <v>4.76</v>
      </c>
      <c r="D2593">
        <v>4.9400000000000004</v>
      </c>
      <c r="E2593">
        <v>5.5</v>
      </c>
      <c r="F2593">
        <f t="shared" si="31"/>
        <v>0</v>
      </c>
    </row>
    <row r="2594" spans="1:6" x14ac:dyDescent="0.25">
      <c r="A2594" t="s">
        <v>168</v>
      </c>
      <c r="B2594" s="1">
        <v>45624</v>
      </c>
      <c r="C2594">
        <v>4.74</v>
      </c>
      <c r="D2594">
        <v>4.92</v>
      </c>
      <c r="E2594">
        <v>5.5</v>
      </c>
      <c r="F2594">
        <f t="shared" si="31"/>
        <v>0</v>
      </c>
    </row>
    <row r="2595" spans="1:6" x14ac:dyDescent="0.25">
      <c r="A2595" t="s">
        <v>168</v>
      </c>
      <c r="B2595" s="1">
        <v>45625</v>
      </c>
      <c r="C2595">
        <v>4.72</v>
      </c>
      <c r="D2595">
        <v>4.9000000000000004</v>
      </c>
      <c r="E2595">
        <v>5.49</v>
      </c>
      <c r="F2595">
        <f t="shared" si="31"/>
        <v>0</v>
      </c>
    </row>
    <row r="2596" spans="1:6" x14ac:dyDescent="0.25">
      <c r="A2596" t="s">
        <v>168</v>
      </c>
      <c r="B2596" s="1">
        <v>45628</v>
      </c>
      <c r="C2596">
        <v>4.71</v>
      </c>
      <c r="D2596">
        <v>4.88</v>
      </c>
      <c r="E2596">
        <v>5.48</v>
      </c>
      <c r="F2596">
        <f t="shared" si="31"/>
        <v>0</v>
      </c>
    </row>
    <row r="2597" spans="1:6" x14ac:dyDescent="0.25">
      <c r="A2597" t="s">
        <v>168</v>
      </c>
      <c r="B2597" s="1">
        <v>45629</v>
      </c>
      <c r="C2597">
        <v>4.6900000000000004</v>
      </c>
      <c r="D2597">
        <v>4.87</v>
      </c>
      <c r="E2597">
        <v>5.47</v>
      </c>
      <c r="F2597">
        <f t="shared" si="31"/>
        <v>0</v>
      </c>
    </row>
    <row r="2598" spans="1:6" x14ac:dyDescent="0.25">
      <c r="A2598" t="s">
        <v>168</v>
      </c>
      <c r="B2598" s="1">
        <v>45630</v>
      </c>
      <c r="C2598">
        <v>4.68</v>
      </c>
      <c r="D2598">
        <v>4.8499999999999996</v>
      </c>
      <c r="E2598">
        <v>5.47</v>
      </c>
      <c r="F2598">
        <f t="shared" si="31"/>
        <v>0</v>
      </c>
    </row>
    <row r="2599" spans="1:6" x14ac:dyDescent="0.25">
      <c r="A2599" t="s">
        <v>168</v>
      </c>
      <c r="B2599" s="1">
        <v>45631</v>
      </c>
      <c r="C2599">
        <v>4.66</v>
      </c>
      <c r="D2599">
        <v>4.84</v>
      </c>
      <c r="E2599">
        <v>5.46</v>
      </c>
      <c r="F2599">
        <f t="shared" si="31"/>
        <v>0</v>
      </c>
    </row>
    <row r="2600" spans="1:6" x14ac:dyDescent="0.25">
      <c r="A2600" t="s">
        <v>168</v>
      </c>
      <c r="B2600" s="1">
        <v>45632</v>
      </c>
      <c r="C2600">
        <v>4.6500000000000004</v>
      </c>
      <c r="D2600">
        <v>4.83</v>
      </c>
      <c r="E2600">
        <v>5.45</v>
      </c>
      <c r="F2600">
        <f t="shared" si="31"/>
        <v>0</v>
      </c>
    </row>
    <row r="2601" spans="1:6" x14ac:dyDescent="0.25">
      <c r="A2601" t="s">
        <v>42</v>
      </c>
      <c r="B2601" s="1">
        <v>45604</v>
      </c>
      <c r="C2601">
        <v>45.83</v>
      </c>
      <c r="D2601">
        <v>46.48</v>
      </c>
      <c r="E2601">
        <v>46.74</v>
      </c>
      <c r="F2601">
        <f t="shared" si="31"/>
        <v>0</v>
      </c>
    </row>
    <row r="2602" spans="1:6" x14ac:dyDescent="0.25">
      <c r="A2602" t="s">
        <v>42</v>
      </c>
      <c r="B2602" s="1">
        <v>45607</v>
      </c>
      <c r="C2602">
        <v>45.86</v>
      </c>
      <c r="D2602">
        <v>46.46</v>
      </c>
      <c r="E2602">
        <v>46.79</v>
      </c>
      <c r="F2602">
        <f t="shared" si="31"/>
        <v>0</v>
      </c>
    </row>
    <row r="2603" spans="1:6" x14ac:dyDescent="0.25">
      <c r="A2603" t="s">
        <v>42</v>
      </c>
      <c r="B2603" s="1">
        <v>45608</v>
      </c>
      <c r="C2603">
        <v>45.87</v>
      </c>
      <c r="D2603">
        <v>46.45</v>
      </c>
      <c r="E2603">
        <v>46.83</v>
      </c>
      <c r="F2603">
        <f t="shared" si="31"/>
        <v>0</v>
      </c>
    </row>
    <row r="2604" spans="1:6" x14ac:dyDescent="0.25">
      <c r="A2604" t="s">
        <v>42</v>
      </c>
      <c r="B2604" s="1">
        <v>45609</v>
      </c>
      <c r="C2604">
        <v>45.86</v>
      </c>
      <c r="D2604">
        <v>46.44</v>
      </c>
      <c r="E2604">
        <v>46.88</v>
      </c>
      <c r="F2604">
        <f t="shared" si="31"/>
        <v>0</v>
      </c>
    </row>
    <row r="2605" spans="1:6" x14ac:dyDescent="0.25">
      <c r="A2605" t="s">
        <v>42</v>
      </c>
      <c r="B2605" s="1">
        <v>45610</v>
      </c>
      <c r="C2605">
        <v>45.9</v>
      </c>
      <c r="D2605">
        <v>46.46</v>
      </c>
      <c r="E2605">
        <v>46.92</v>
      </c>
      <c r="F2605">
        <f t="shared" si="31"/>
        <v>0</v>
      </c>
    </row>
    <row r="2606" spans="1:6" x14ac:dyDescent="0.25">
      <c r="A2606" t="s">
        <v>42</v>
      </c>
      <c r="B2606" s="1">
        <v>45611</v>
      </c>
      <c r="C2606">
        <v>45.91</v>
      </c>
      <c r="D2606">
        <v>46.45</v>
      </c>
      <c r="E2606">
        <v>46.97</v>
      </c>
      <c r="F2606">
        <f t="shared" si="31"/>
        <v>0</v>
      </c>
    </row>
    <row r="2607" spans="1:6" x14ac:dyDescent="0.25">
      <c r="A2607" t="s">
        <v>42</v>
      </c>
      <c r="B2607" s="1">
        <v>45614</v>
      </c>
      <c r="C2607">
        <v>45.93</v>
      </c>
      <c r="D2607">
        <v>46.45</v>
      </c>
      <c r="E2607">
        <v>47.02</v>
      </c>
      <c r="F2607">
        <f t="shared" si="31"/>
        <v>0</v>
      </c>
    </row>
    <row r="2608" spans="1:6" x14ac:dyDescent="0.25">
      <c r="A2608" t="s">
        <v>42</v>
      </c>
      <c r="B2608" s="1">
        <v>45615</v>
      </c>
      <c r="C2608">
        <v>45.92</v>
      </c>
      <c r="D2608">
        <v>46.44</v>
      </c>
      <c r="E2608">
        <v>47.07</v>
      </c>
      <c r="F2608">
        <f t="shared" si="31"/>
        <v>0</v>
      </c>
    </row>
    <row r="2609" spans="1:6" x14ac:dyDescent="0.25">
      <c r="A2609" t="s">
        <v>42</v>
      </c>
      <c r="B2609" s="1">
        <v>45616</v>
      </c>
      <c r="C2609">
        <v>45.9</v>
      </c>
      <c r="D2609">
        <v>46.44</v>
      </c>
      <c r="E2609">
        <v>47.12</v>
      </c>
      <c r="F2609">
        <f t="shared" si="31"/>
        <v>0</v>
      </c>
    </row>
    <row r="2610" spans="1:6" x14ac:dyDescent="0.25">
      <c r="A2610" t="s">
        <v>42</v>
      </c>
      <c r="B2610" s="1">
        <v>45617</v>
      </c>
      <c r="C2610">
        <v>45.94</v>
      </c>
      <c r="D2610">
        <v>46.44</v>
      </c>
      <c r="E2610">
        <v>47.17</v>
      </c>
      <c r="F2610">
        <f t="shared" si="31"/>
        <v>0</v>
      </c>
    </row>
    <row r="2611" spans="1:6" x14ac:dyDescent="0.25">
      <c r="A2611" t="s">
        <v>42</v>
      </c>
      <c r="B2611" s="1">
        <v>45618</v>
      </c>
      <c r="C2611">
        <v>45.99</v>
      </c>
      <c r="D2611">
        <v>46.45</v>
      </c>
      <c r="E2611">
        <v>47.21</v>
      </c>
      <c r="F2611">
        <f t="shared" si="31"/>
        <v>0</v>
      </c>
    </row>
    <row r="2612" spans="1:6" x14ac:dyDescent="0.25">
      <c r="A2612" t="s">
        <v>42</v>
      </c>
      <c r="B2612" s="1">
        <v>45621</v>
      </c>
      <c r="C2612">
        <v>46.1</v>
      </c>
      <c r="D2612">
        <v>46.48</v>
      </c>
      <c r="E2612">
        <v>47.26</v>
      </c>
      <c r="F2612">
        <f t="shared" si="31"/>
        <v>0</v>
      </c>
    </row>
    <row r="2613" spans="1:6" x14ac:dyDescent="0.25">
      <c r="A2613" t="s">
        <v>42</v>
      </c>
      <c r="B2613" s="1">
        <v>45622</v>
      </c>
      <c r="C2613">
        <v>46.2</v>
      </c>
      <c r="D2613">
        <v>46.49</v>
      </c>
      <c r="E2613">
        <v>47.31</v>
      </c>
      <c r="F2613">
        <f t="shared" si="31"/>
        <v>0</v>
      </c>
    </row>
    <row r="2614" spans="1:6" x14ac:dyDescent="0.25">
      <c r="A2614" t="s">
        <v>42</v>
      </c>
      <c r="B2614" s="1">
        <v>45623</v>
      </c>
      <c r="C2614">
        <v>46.28</v>
      </c>
      <c r="D2614">
        <v>46.49</v>
      </c>
      <c r="E2614">
        <v>47.36</v>
      </c>
      <c r="F2614">
        <f t="shared" si="31"/>
        <v>0</v>
      </c>
    </row>
    <row r="2615" spans="1:6" x14ac:dyDescent="0.25">
      <c r="A2615" t="s">
        <v>42</v>
      </c>
      <c r="B2615" s="1">
        <v>45624</v>
      </c>
      <c r="C2615">
        <v>46.36</v>
      </c>
      <c r="D2615">
        <v>46.49</v>
      </c>
      <c r="E2615">
        <v>47.42</v>
      </c>
      <c r="F2615">
        <f t="shared" si="31"/>
        <v>0</v>
      </c>
    </row>
    <row r="2616" spans="1:6" x14ac:dyDescent="0.25">
      <c r="A2616" t="s">
        <v>42</v>
      </c>
      <c r="B2616" s="1">
        <v>45625</v>
      </c>
      <c r="C2616">
        <v>46.52</v>
      </c>
      <c r="D2616">
        <v>46.52</v>
      </c>
      <c r="E2616">
        <v>47.48</v>
      </c>
      <c r="F2616">
        <f t="shared" si="31"/>
        <v>0</v>
      </c>
    </row>
    <row r="2617" spans="1:6" x14ac:dyDescent="0.25">
      <c r="A2617" t="s">
        <v>42</v>
      </c>
      <c r="B2617" s="1">
        <v>45628</v>
      </c>
      <c r="C2617">
        <v>46.67</v>
      </c>
      <c r="D2617">
        <v>46.55</v>
      </c>
      <c r="E2617">
        <v>47.54</v>
      </c>
      <c r="F2617">
        <f t="shared" si="31"/>
        <v>0</v>
      </c>
    </row>
    <row r="2618" spans="1:6" x14ac:dyDescent="0.25">
      <c r="A2618" t="s">
        <v>42</v>
      </c>
      <c r="B2618" s="1">
        <v>45629</v>
      </c>
      <c r="C2618">
        <v>46.83</v>
      </c>
      <c r="D2618">
        <v>46.58</v>
      </c>
      <c r="E2618">
        <v>47.6</v>
      </c>
      <c r="F2618">
        <f t="shared" si="31"/>
        <v>0</v>
      </c>
    </row>
    <row r="2619" spans="1:6" x14ac:dyDescent="0.25">
      <c r="A2619" t="s">
        <v>42</v>
      </c>
      <c r="B2619" s="1">
        <v>45630</v>
      </c>
      <c r="C2619">
        <v>46.92</v>
      </c>
      <c r="D2619">
        <v>46.6</v>
      </c>
      <c r="E2619">
        <v>47.66</v>
      </c>
      <c r="F2619">
        <f t="shared" si="31"/>
        <v>0</v>
      </c>
    </row>
    <row r="2620" spans="1:6" x14ac:dyDescent="0.25">
      <c r="A2620" t="s">
        <v>42</v>
      </c>
      <c r="B2620" s="1">
        <v>45631</v>
      </c>
      <c r="C2620">
        <v>47.04</v>
      </c>
      <c r="D2620">
        <v>46.61</v>
      </c>
      <c r="E2620">
        <v>47.72</v>
      </c>
      <c r="F2620">
        <f t="shared" si="31"/>
        <v>0</v>
      </c>
    </row>
    <row r="2621" spans="1:6" x14ac:dyDescent="0.25">
      <c r="A2621" t="s">
        <v>42</v>
      </c>
      <c r="B2621" s="1">
        <v>45632</v>
      </c>
      <c r="C2621">
        <v>47.12</v>
      </c>
      <c r="D2621">
        <v>46.61</v>
      </c>
      <c r="E2621">
        <v>47.78</v>
      </c>
      <c r="F2621">
        <f t="shared" si="31"/>
        <v>0</v>
      </c>
    </row>
    <row r="2622" spans="1:6" x14ac:dyDescent="0.25">
      <c r="A2622" t="s">
        <v>28</v>
      </c>
      <c r="B2622" s="1">
        <v>45604</v>
      </c>
      <c r="C2622">
        <v>9.92</v>
      </c>
      <c r="D2622">
        <v>10.33</v>
      </c>
      <c r="E2622">
        <v>9.85</v>
      </c>
      <c r="F2622">
        <f t="shared" si="31"/>
        <v>0</v>
      </c>
    </row>
    <row r="2623" spans="1:6" x14ac:dyDescent="0.25">
      <c r="A2623" t="s">
        <v>28</v>
      </c>
      <c r="B2623" s="1">
        <v>45607</v>
      </c>
      <c r="C2623">
        <v>9.94</v>
      </c>
      <c r="D2623">
        <v>10.31</v>
      </c>
      <c r="E2623">
        <v>9.86</v>
      </c>
      <c r="F2623">
        <f t="shared" si="31"/>
        <v>0</v>
      </c>
    </row>
    <row r="2624" spans="1:6" x14ac:dyDescent="0.25">
      <c r="A2624" t="s">
        <v>28</v>
      </c>
      <c r="B2624" s="1">
        <v>45608</v>
      </c>
      <c r="C2624">
        <v>9.9600000000000009</v>
      </c>
      <c r="D2624">
        <v>10.28</v>
      </c>
      <c r="E2624">
        <v>9.86</v>
      </c>
      <c r="F2624">
        <f t="shared" si="31"/>
        <v>0</v>
      </c>
    </row>
    <row r="2625" spans="1:6" x14ac:dyDescent="0.25">
      <c r="A2625" t="s">
        <v>28</v>
      </c>
      <c r="B2625" s="1">
        <v>45609</v>
      </c>
      <c r="C2625">
        <v>9.9700000000000006</v>
      </c>
      <c r="D2625">
        <v>10.26</v>
      </c>
      <c r="E2625">
        <v>9.8699999999999992</v>
      </c>
      <c r="F2625">
        <f t="shared" si="31"/>
        <v>0</v>
      </c>
    </row>
    <row r="2626" spans="1:6" x14ac:dyDescent="0.25">
      <c r="A2626" t="s">
        <v>28</v>
      </c>
      <c r="B2626" s="1">
        <v>45616</v>
      </c>
      <c r="C2626">
        <v>10.029999999999999</v>
      </c>
      <c r="D2626">
        <v>10.16</v>
      </c>
      <c r="E2626">
        <v>9.92</v>
      </c>
      <c r="F2626">
        <f t="shared" si="31"/>
        <v>0</v>
      </c>
    </row>
    <row r="2627" spans="1:6" x14ac:dyDescent="0.25">
      <c r="A2627" t="s">
        <v>28</v>
      </c>
      <c r="B2627" s="1">
        <v>45617</v>
      </c>
      <c r="C2627">
        <v>10.050000000000001</v>
      </c>
      <c r="D2627">
        <v>10.14</v>
      </c>
      <c r="E2627">
        <v>9.93</v>
      </c>
      <c r="F2627">
        <f t="shared" si="31"/>
        <v>0</v>
      </c>
    </row>
    <row r="2628" spans="1:6" x14ac:dyDescent="0.25">
      <c r="A2628" t="s">
        <v>28</v>
      </c>
      <c r="B2628" s="1">
        <v>45618</v>
      </c>
      <c r="C2628">
        <v>10.07</v>
      </c>
      <c r="D2628">
        <v>10.130000000000001</v>
      </c>
      <c r="E2628">
        <v>9.9499999999999993</v>
      </c>
      <c r="F2628">
        <f t="shared" si="31"/>
        <v>0</v>
      </c>
    </row>
    <row r="2629" spans="1:6" x14ac:dyDescent="0.25">
      <c r="A2629" t="s">
        <v>28</v>
      </c>
      <c r="B2629" s="1">
        <v>45621</v>
      </c>
      <c r="C2629">
        <v>10.09</v>
      </c>
      <c r="D2629">
        <v>10.130000000000001</v>
      </c>
      <c r="E2629">
        <v>9.9600000000000009</v>
      </c>
      <c r="F2629">
        <f t="shared" si="31"/>
        <v>0</v>
      </c>
    </row>
    <row r="2630" spans="1:6" x14ac:dyDescent="0.25">
      <c r="A2630" t="s">
        <v>28</v>
      </c>
      <c r="B2630" s="1">
        <v>45622</v>
      </c>
      <c r="C2630">
        <v>10.1</v>
      </c>
      <c r="D2630">
        <v>10.11</v>
      </c>
      <c r="E2630">
        <v>9.9700000000000006</v>
      </c>
      <c r="F2630">
        <f t="shared" si="31"/>
        <v>0</v>
      </c>
    </row>
    <row r="2631" spans="1:6" x14ac:dyDescent="0.25">
      <c r="A2631" t="s">
        <v>28</v>
      </c>
      <c r="B2631" s="1">
        <v>45623</v>
      </c>
      <c r="C2631">
        <v>10.11</v>
      </c>
      <c r="D2631">
        <v>10.1</v>
      </c>
      <c r="E2631">
        <v>9.99</v>
      </c>
      <c r="F2631">
        <f t="shared" si="31"/>
        <v>1</v>
      </c>
    </row>
    <row r="2632" spans="1:6" x14ac:dyDescent="0.25">
      <c r="A2632" t="s">
        <v>28</v>
      </c>
      <c r="B2632" s="1">
        <v>45624</v>
      </c>
      <c r="C2632">
        <v>10.119999999999999</v>
      </c>
      <c r="D2632">
        <v>10.08</v>
      </c>
      <c r="E2632">
        <v>10</v>
      </c>
      <c r="F2632">
        <f t="shared" si="31"/>
        <v>1</v>
      </c>
    </row>
    <row r="2633" spans="1:6" x14ac:dyDescent="0.25">
      <c r="A2633" t="s">
        <v>28</v>
      </c>
      <c r="B2633" s="1">
        <v>45625</v>
      </c>
      <c r="C2633">
        <v>10.119999999999999</v>
      </c>
      <c r="D2633">
        <v>10.07</v>
      </c>
      <c r="E2633">
        <v>10.01</v>
      </c>
      <c r="F2633">
        <f t="shared" si="31"/>
        <v>1</v>
      </c>
    </row>
    <row r="2634" spans="1:6" x14ac:dyDescent="0.25">
      <c r="A2634" t="s">
        <v>28</v>
      </c>
      <c r="B2634" s="1">
        <v>45628</v>
      </c>
      <c r="C2634">
        <v>10.14</v>
      </c>
      <c r="D2634">
        <v>10.06</v>
      </c>
      <c r="E2634">
        <v>10.02</v>
      </c>
      <c r="F2634">
        <f t="shared" si="31"/>
        <v>1</v>
      </c>
    </row>
    <row r="2635" spans="1:6" x14ac:dyDescent="0.25">
      <c r="A2635" t="s">
        <v>28</v>
      </c>
      <c r="B2635" s="1">
        <v>45629</v>
      </c>
      <c r="C2635">
        <v>10.15</v>
      </c>
      <c r="D2635">
        <v>10.050000000000001</v>
      </c>
      <c r="E2635">
        <v>10.039999999999999</v>
      </c>
      <c r="F2635">
        <f t="shared" si="31"/>
        <v>1</v>
      </c>
    </row>
    <row r="2636" spans="1:6" x14ac:dyDescent="0.25">
      <c r="A2636" t="s">
        <v>28</v>
      </c>
      <c r="B2636" s="1">
        <v>45630</v>
      </c>
      <c r="C2636">
        <v>10.15</v>
      </c>
      <c r="D2636">
        <v>10.029999999999999</v>
      </c>
      <c r="E2636">
        <v>10.050000000000001</v>
      </c>
      <c r="F2636">
        <f t="shared" si="31"/>
        <v>0</v>
      </c>
    </row>
    <row r="2637" spans="1:6" x14ac:dyDescent="0.25">
      <c r="A2637" t="s">
        <v>28</v>
      </c>
      <c r="B2637" s="1">
        <v>45631</v>
      </c>
      <c r="C2637">
        <v>10.16</v>
      </c>
      <c r="D2637">
        <v>10.02</v>
      </c>
      <c r="E2637">
        <v>10.06</v>
      </c>
      <c r="F2637">
        <f t="shared" si="31"/>
        <v>0</v>
      </c>
    </row>
    <row r="2638" spans="1:6" x14ac:dyDescent="0.25">
      <c r="A2638" t="s">
        <v>28</v>
      </c>
      <c r="B2638" s="1">
        <v>45632</v>
      </c>
      <c r="C2638">
        <v>10.17</v>
      </c>
      <c r="D2638">
        <v>10.02</v>
      </c>
      <c r="E2638">
        <v>10.08</v>
      </c>
      <c r="F2638">
        <f t="shared" si="31"/>
        <v>0</v>
      </c>
    </row>
    <row r="2639" spans="1:6" x14ac:dyDescent="0.25">
      <c r="A2639" t="s">
        <v>40</v>
      </c>
      <c r="B2639" s="1">
        <v>45604</v>
      </c>
      <c r="C2639">
        <v>13.15</v>
      </c>
      <c r="D2639">
        <v>13.32</v>
      </c>
      <c r="E2639">
        <v>13.79</v>
      </c>
      <c r="F2639">
        <f t="shared" si="31"/>
        <v>0</v>
      </c>
    </row>
    <row r="2640" spans="1:6" x14ac:dyDescent="0.25">
      <c r="A2640" t="s">
        <v>40</v>
      </c>
      <c r="B2640" s="1">
        <v>45607</v>
      </c>
      <c r="C2640">
        <v>13.16</v>
      </c>
      <c r="D2640">
        <v>13.32</v>
      </c>
      <c r="E2640">
        <v>13.79</v>
      </c>
      <c r="F2640">
        <f t="shared" si="31"/>
        <v>0</v>
      </c>
    </row>
    <row r="2641" spans="1:6" x14ac:dyDescent="0.25">
      <c r="A2641" t="s">
        <v>40</v>
      </c>
      <c r="B2641" s="1">
        <v>45608</v>
      </c>
      <c r="C2641">
        <v>13.18</v>
      </c>
      <c r="D2641">
        <v>13.31</v>
      </c>
      <c r="E2641">
        <v>13.79</v>
      </c>
      <c r="F2641">
        <f t="shared" si="31"/>
        <v>0</v>
      </c>
    </row>
    <row r="2642" spans="1:6" x14ac:dyDescent="0.25">
      <c r="A2642" t="s">
        <v>40</v>
      </c>
      <c r="B2642" s="1">
        <v>45609</v>
      </c>
      <c r="C2642">
        <v>13.18</v>
      </c>
      <c r="D2642">
        <v>13.31</v>
      </c>
      <c r="E2642">
        <v>13.8</v>
      </c>
      <c r="F2642">
        <f t="shared" si="31"/>
        <v>0</v>
      </c>
    </row>
    <row r="2643" spans="1:6" x14ac:dyDescent="0.25">
      <c r="A2643" t="s">
        <v>40</v>
      </c>
      <c r="B2643" s="1">
        <v>45610</v>
      </c>
      <c r="C2643">
        <v>13.16</v>
      </c>
      <c r="D2643">
        <v>13.3</v>
      </c>
      <c r="E2643">
        <v>13.8</v>
      </c>
      <c r="F2643">
        <f t="shared" si="31"/>
        <v>0</v>
      </c>
    </row>
    <row r="2644" spans="1:6" x14ac:dyDescent="0.25">
      <c r="A2644" t="s">
        <v>40</v>
      </c>
      <c r="B2644" s="1">
        <v>45611</v>
      </c>
      <c r="C2644">
        <v>13.15</v>
      </c>
      <c r="D2644">
        <v>13.29</v>
      </c>
      <c r="E2644">
        <v>13.8</v>
      </c>
      <c r="F2644">
        <f t="shared" si="31"/>
        <v>0</v>
      </c>
    </row>
    <row r="2645" spans="1:6" x14ac:dyDescent="0.25">
      <c r="A2645" t="s">
        <v>40</v>
      </c>
      <c r="B2645" s="1">
        <v>45614</v>
      </c>
      <c r="C2645">
        <v>13.14</v>
      </c>
      <c r="D2645">
        <v>13.28</v>
      </c>
      <c r="E2645">
        <v>13.8</v>
      </c>
      <c r="F2645">
        <f t="shared" si="31"/>
        <v>0</v>
      </c>
    </row>
    <row r="2646" spans="1:6" x14ac:dyDescent="0.25">
      <c r="A2646" t="s">
        <v>40</v>
      </c>
      <c r="B2646" s="1">
        <v>45615</v>
      </c>
      <c r="C2646">
        <v>13.13</v>
      </c>
      <c r="D2646">
        <v>13.28</v>
      </c>
      <c r="E2646">
        <v>13.81</v>
      </c>
      <c r="F2646">
        <f t="shared" si="31"/>
        <v>0</v>
      </c>
    </row>
    <row r="2647" spans="1:6" x14ac:dyDescent="0.25">
      <c r="A2647" t="s">
        <v>40</v>
      </c>
      <c r="B2647" s="1">
        <v>45616</v>
      </c>
      <c r="C2647">
        <v>13.14</v>
      </c>
      <c r="D2647">
        <v>13.28</v>
      </c>
      <c r="E2647">
        <v>13.82</v>
      </c>
      <c r="F2647">
        <f t="shared" si="31"/>
        <v>0</v>
      </c>
    </row>
    <row r="2648" spans="1:6" x14ac:dyDescent="0.25">
      <c r="A2648" t="s">
        <v>40</v>
      </c>
      <c r="B2648" s="1">
        <v>45617</v>
      </c>
      <c r="C2648">
        <v>13.14</v>
      </c>
      <c r="D2648">
        <v>13.27</v>
      </c>
      <c r="E2648">
        <v>13.82</v>
      </c>
      <c r="F2648">
        <f t="shared" si="31"/>
        <v>0</v>
      </c>
    </row>
    <row r="2649" spans="1:6" x14ac:dyDescent="0.25">
      <c r="A2649" t="s">
        <v>40</v>
      </c>
      <c r="B2649" s="1">
        <v>45618</v>
      </c>
      <c r="C2649">
        <v>13.16</v>
      </c>
      <c r="D2649">
        <v>13.27</v>
      </c>
      <c r="E2649">
        <v>13.83</v>
      </c>
      <c r="F2649">
        <f t="shared" si="31"/>
        <v>0</v>
      </c>
    </row>
    <row r="2650" spans="1:6" x14ac:dyDescent="0.25">
      <c r="A2650" t="s">
        <v>40</v>
      </c>
      <c r="B2650" s="1">
        <v>45621</v>
      </c>
      <c r="C2650">
        <v>13.18</v>
      </c>
      <c r="D2650">
        <v>13.27</v>
      </c>
      <c r="E2650">
        <v>13.84</v>
      </c>
      <c r="F2650">
        <f t="shared" si="31"/>
        <v>0</v>
      </c>
    </row>
    <row r="2651" spans="1:6" x14ac:dyDescent="0.25">
      <c r="A2651" t="s">
        <v>40</v>
      </c>
      <c r="B2651" s="1">
        <v>45622</v>
      </c>
      <c r="C2651">
        <v>13.18</v>
      </c>
      <c r="D2651">
        <v>13.27</v>
      </c>
      <c r="E2651">
        <v>13.85</v>
      </c>
      <c r="F2651">
        <f t="shared" si="31"/>
        <v>0</v>
      </c>
    </row>
    <row r="2652" spans="1:6" x14ac:dyDescent="0.25">
      <c r="A2652" t="s">
        <v>40</v>
      </c>
      <c r="B2652" s="1">
        <v>45623</v>
      </c>
      <c r="C2652">
        <v>13.18</v>
      </c>
      <c r="D2652">
        <v>13.26</v>
      </c>
      <c r="E2652">
        <v>13.85</v>
      </c>
      <c r="F2652">
        <f t="shared" si="31"/>
        <v>0</v>
      </c>
    </row>
    <row r="2653" spans="1:6" x14ac:dyDescent="0.25">
      <c r="A2653" t="s">
        <v>40</v>
      </c>
      <c r="B2653" s="1">
        <v>45624</v>
      </c>
      <c r="C2653">
        <v>13.16</v>
      </c>
      <c r="D2653">
        <v>13.25</v>
      </c>
      <c r="E2653">
        <v>13.86</v>
      </c>
      <c r="F2653">
        <f t="shared" si="31"/>
        <v>0</v>
      </c>
    </row>
    <row r="2654" spans="1:6" x14ac:dyDescent="0.25">
      <c r="A2654" t="s">
        <v>40</v>
      </c>
      <c r="B2654" s="1">
        <v>45625</v>
      </c>
      <c r="C2654">
        <v>13.18</v>
      </c>
      <c r="D2654">
        <v>13.24</v>
      </c>
      <c r="E2654">
        <v>13.87</v>
      </c>
      <c r="F2654">
        <f t="shared" si="31"/>
        <v>0</v>
      </c>
    </row>
    <row r="2655" spans="1:6" x14ac:dyDescent="0.25">
      <c r="A2655" t="s">
        <v>40</v>
      </c>
      <c r="B2655" s="1">
        <v>45628</v>
      </c>
      <c r="C2655">
        <v>13.2</v>
      </c>
      <c r="D2655">
        <v>13.25</v>
      </c>
      <c r="E2655">
        <v>13.88</v>
      </c>
      <c r="F2655">
        <f t="shared" si="31"/>
        <v>0</v>
      </c>
    </row>
    <row r="2656" spans="1:6" x14ac:dyDescent="0.25">
      <c r="A2656" t="s">
        <v>40</v>
      </c>
      <c r="B2656" s="1">
        <v>45629</v>
      </c>
      <c r="C2656">
        <v>13.22</v>
      </c>
      <c r="D2656">
        <v>13.25</v>
      </c>
      <c r="E2656">
        <v>13.89</v>
      </c>
      <c r="F2656">
        <f t="shared" ref="F2656:F2719" si="32">IF(OR(ISBLANK(C2656), ISBLANK(D2656), ISBLANK(E2656)), "", IF(AND(C2656&gt;D2656, D2656&gt;E2656), 1, 0))</f>
        <v>0</v>
      </c>
    </row>
    <row r="2657" spans="1:6" x14ac:dyDescent="0.25">
      <c r="A2657" t="s">
        <v>40</v>
      </c>
      <c r="B2657" s="1">
        <v>45630</v>
      </c>
      <c r="C2657">
        <v>13.23</v>
      </c>
      <c r="D2657">
        <v>13.25</v>
      </c>
      <c r="E2657">
        <v>13.9</v>
      </c>
      <c r="F2657">
        <f t="shared" si="32"/>
        <v>0</v>
      </c>
    </row>
    <row r="2658" spans="1:6" x14ac:dyDescent="0.25">
      <c r="A2658" t="s">
        <v>40</v>
      </c>
      <c r="B2658" s="1">
        <v>45631</v>
      </c>
      <c r="C2658">
        <v>13.26</v>
      </c>
      <c r="D2658">
        <v>13.26</v>
      </c>
      <c r="E2658">
        <v>13.9</v>
      </c>
      <c r="F2658">
        <f t="shared" si="32"/>
        <v>0</v>
      </c>
    </row>
    <row r="2659" spans="1:6" x14ac:dyDescent="0.25">
      <c r="A2659" t="s">
        <v>40</v>
      </c>
      <c r="B2659" s="1">
        <v>45632</v>
      </c>
      <c r="C2659">
        <v>13.31</v>
      </c>
      <c r="D2659">
        <v>13.26</v>
      </c>
      <c r="E2659">
        <v>13.91</v>
      </c>
      <c r="F2659">
        <f t="shared" si="32"/>
        <v>0</v>
      </c>
    </row>
    <row r="2660" spans="1:6" x14ac:dyDescent="0.25">
      <c r="A2660" t="s">
        <v>169</v>
      </c>
      <c r="B2660" s="1">
        <v>45604</v>
      </c>
      <c r="C2660">
        <v>5.78</v>
      </c>
      <c r="D2660">
        <v>5.54</v>
      </c>
      <c r="E2660">
        <v>5.17</v>
      </c>
      <c r="F2660">
        <f t="shared" si="32"/>
        <v>1</v>
      </c>
    </row>
    <row r="2661" spans="1:6" x14ac:dyDescent="0.25">
      <c r="A2661" t="s">
        <v>169</v>
      </c>
      <c r="B2661" s="1">
        <v>45607</v>
      </c>
      <c r="C2661">
        <v>5.8</v>
      </c>
      <c r="D2661">
        <v>5.56</v>
      </c>
      <c r="E2661">
        <v>5.18</v>
      </c>
      <c r="F2661">
        <f t="shared" si="32"/>
        <v>1</v>
      </c>
    </row>
    <row r="2662" spans="1:6" x14ac:dyDescent="0.25">
      <c r="A2662" t="s">
        <v>169</v>
      </c>
      <c r="B2662" s="1">
        <v>45608</v>
      </c>
      <c r="C2662">
        <v>5.8</v>
      </c>
      <c r="D2662">
        <v>5.57</v>
      </c>
      <c r="E2662">
        <v>5.19</v>
      </c>
      <c r="F2662">
        <f t="shared" si="32"/>
        <v>1</v>
      </c>
    </row>
    <row r="2663" spans="1:6" x14ac:dyDescent="0.25">
      <c r="A2663" t="s">
        <v>169</v>
      </c>
      <c r="B2663" s="1">
        <v>45609</v>
      </c>
      <c r="C2663">
        <v>5.8</v>
      </c>
      <c r="D2663">
        <v>5.58</v>
      </c>
      <c r="E2663">
        <v>5.2</v>
      </c>
      <c r="F2663">
        <f t="shared" si="32"/>
        <v>1</v>
      </c>
    </row>
    <row r="2664" spans="1:6" x14ac:dyDescent="0.25">
      <c r="A2664" t="s">
        <v>169</v>
      </c>
      <c r="B2664" s="1">
        <v>45610</v>
      </c>
      <c r="C2664">
        <v>5.81</v>
      </c>
      <c r="D2664">
        <v>5.6</v>
      </c>
      <c r="E2664">
        <v>5.21</v>
      </c>
      <c r="F2664">
        <f t="shared" si="32"/>
        <v>1</v>
      </c>
    </row>
    <row r="2665" spans="1:6" x14ac:dyDescent="0.25">
      <c r="A2665" t="s">
        <v>169</v>
      </c>
      <c r="B2665" s="1">
        <v>45611</v>
      </c>
      <c r="C2665">
        <v>5.82</v>
      </c>
      <c r="D2665">
        <v>5.61</v>
      </c>
      <c r="E2665">
        <v>5.22</v>
      </c>
      <c r="F2665">
        <f t="shared" si="32"/>
        <v>1</v>
      </c>
    </row>
    <row r="2666" spans="1:6" x14ac:dyDescent="0.25">
      <c r="A2666" t="s">
        <v>169</v>
      </c>
      <c r="B2666" s="1">
        <v>45614</v>
      </c>
      <c r="C2666">
        <v>5.83</v>
      </c>
      <c r="D2666">
        <v>5.63</v>
      </c>
      <c r="E2666">
        <v>5.23</v>
      </c>
      <c r="F2666">
        <f t="shared" si="32"/>
        <v>1</v>
      </c>
    </row>
    <row r="2667" spans="1:6" x14ac:dyDescent="0.25">
      <c r="A2667" t="s">
        <v>169</v>
      </c>
      <c r="B2667" s="1">
        <v>45615</v>
      </c>
      <c r="C2667">
        <v>5.83</v>
      </c>
      <c r="D2667">
        <v>5.64</v>
      </c>
      <c r="E2667">
        <v>5.24</v>
      </c>
      <c r="F2667">
        <f t="shared" si="32"/>
        <v>1</v>
      </c>
    </row>
    <row r="2668" spans="1:6" x14ac:dyDescent="0.25">
      <c r="A2668" t="s">
        <v>169</v>
      </c>
      <c r="B2668" s="1">
        <v>45616</v>
      </c>
      <c r="C2668">
        <v>5.84</v>
      </c>
      <c r="D2668">
        <v>5.65</v>
      </c>
      <c r="E2668">
        <v>5.25</v>
      </c>
      <c r="F2668">
        <f t="shared" si="32"/>
        <v>1</v>
      </c>
    </row>
    <row r="2669" spans="1:6" x14ac:dyDescent="0.25">
      <c r="A2669" t="s">
        <v>169</v>
      </c>
      <c r="B2669" s="1">
        <v>45617</v>
      </c>
      <c r="C2669">
        <v>5.85</v>
      </c>
      <c r="D2669">
        <v>5.65</v>
      </c>
      <c r="E2669">
        <v>5.26</v>
      </c>
      <c r="F2669">
        <f t="shared" si="32"/>
        <v>1</v>
      </c>
    </row>
    <row r="2670" spans="1:6" x14ac:dyDescent="0.25">
      <c r="A2670" t="s">
        <v>169</v>
      </c>
      <c r="B2670" s="1">
        <v>45618</v>
      </c>
      <c r="C2670">
        <v>5.86</v>
      </c>
      <c r="D2670">
        <v>5.66</v>
      </c>
      <c r="E2670">
        <v>5.27</v>
      </c>
      <c r="F2670">
        <f t="shared" si="32"/>
        <v>1</v>
      </c>
    </row>
    <row r="2671" spans="1:6" x14ac:dyDescent="0.25">
      <c r="A2671" t="s">
        <v>169</v>
      </c>
      <c r="B2671" s="1">
        <v>45621</v>
      </c>
      <c r="C2671">
        <v>5.87</v>
      </c>
      <c r="D2671">
        <v>5.67</v>
      </c>
      <c r="E2671">
        <v>5.28</v>
      </c>
      <c r="F2671">
        <f t="shared" si="32"/>
        <v>1</v>
      </c>
    </row>
    <row r="2672" spans="1:6" x14ac:dyDescent="0.25">
      <c r="A2672" t="s">
        <v>169</v>
      </c>
      <c r="B2672" s="1">
        <v>45622</v>
      </c>
      <c r="C2672">
        <v>5.88</v>
      </c>
      <c r="D2672">
        <v>5.68</v>
      </c>
      <c r="E2672">
        <v>5.29</v>
      </c>
      <c r="F2672">
        <f t="shared" si="32"/>
        <v>1</v>
      </c>
    </row>
    <row r="2673" spans="1:6" x14ac:dyDescent="0.25">
      <c r="A2673" t="s">
        <v>169</v>
      </c>
      <c r="B2673" s="1">
        <v>45623</v>
      </c>
      <c r="C2673">
        <v>5.88</v>
      </c>
      <c r="D2673">
        <v>5.68</v>
      </c>
      <c r="E2673">
        <v>5.3</v>
      </c>
      <c r="F2673">
        <f t="shared" si="32"/>
        <v>1</v>
      </c>
    </row>
    <row r="2674" spans="1:6" x14ac:dyDescent="0.25">
      <c r="A2674" t="s">
        <v>169</v>
      </c>
      <c r="B2674" s="1">
        <v>45624</v>
      </c>
      <c r="C2674">
        <v>5.87</v>
      </c>
      <c r="D2674">
        <v>5.69</v>
      </c>
      <c r="E2674">
        <v>5.3</v>
      </c>
      <c r="F2674">
        <f t="shared" si="32"/>
        <v>1</v>
      </c>
    </row>
    <row r="2675" spans="1:6" x14ac:dyDescent="0.25">
      <c r="A2675" t="s">
        <v>169</v>
      </c>
      <c r="B2675" s="1">
        <v>45625</v>
      </c>
      <c r="C2675">
        <v>5.85</v>
      </c>
      <c r="D2675">
        <v>5.69</v>
      </c>
      <c r="E2675">
        <v>5.31</v>
      </c>
      <c r="F2675">
        <f t="shared" si="32"/>
        <v>1</v>
      </c>
    </row>
    <row r="2676" spans="1:6" x14ac:dyDescent="0.25">
      <c r="A2676" t="s">
        <v>169</v>
      </c>
      <c r="B2676" s="1">
        <v>45628</v>
      </c>
      <c r="C2676">
        <v>5.82</v>
      </c>
      <c r="D2676">
        <v>5.7</v>
      </c>
      <c r="E2676">
        <v>5.32</v>
      </c>
      <c r="F2676">
        <f t="shared" si="32"/>
        <v>1</v>
      </c>
    </row>
    <row r="2677" spans="1:6" x14ac:dyDescent="0.25">
      <c r="A2677" t="s">
        <v>169</v>
      </c>
      <c r="B2677" s="1">
        <v>45629</v>
      </c>
      <c r="C2677">
        <v>5.82</v>
      </c>
      <c r="D2677">
        <v>5.71</v>
      </c>
      <c r="E2677">
        <v>5.33</v>
      </c>
      <c r="F2677">
        <f t="shared" si="32"/>
        <v>1</v>
      </c>
    </row>
    <row r="2678" spans="1:6" x14ac:dyDescent="0.25">
      <c r="A2678" t="s">
        <v>169</v>
      </c>
      <c r="B2678" s="1">
        <v>45630</v>
      </c>
      <c r="C2678">
        <v>5.82</v>
      </c>
      <c r="D2678">
        <v>5.72</v>
      </c>
      <c r="E2678">
        <v>5.33</v>
      </c>
      <c r="F2678">
        <f t="shared" si="32"/>
        <v>1</v>
      </c>
    </row>
    <row r="2679" spans="1:6" x14ac:dyDescent="0.25">
      <c r="A2679" t="s">
        <v>169</v>
      </c>
      <c r="B2679" s="1">
        <v>45631</v>
      </c>
      <c r="C2679">
        <v>5.82</v>
      </c>
      <c r="D2679">
        <v>5.73</v>
      </c>
      <c r="E2679">
        <v>5.34</v>
      </c>
      <c r="F2679">
        <f t="shared" si="32"/>
        <v>1</v>
      </c>
    </row>
    <row r="2680" spans="1:6" x14ac:dyDescent="0.25">
      <c r="A2680" t="s">
        <v>169</v>
      </c>
      <c r="B2680" s="1">
        <v>45632</v>
      </c>
      <c r="C2680">
        <v>5.84</v>
      </c>
      <c r="D2680">
        <v>5.74</v>
      </c>
      <c r="E2680">
        <v>5.35</v>
      </c>
      <c r="F2680">
        <f t="shared" si="32"/>
        <v>1</v>
      </c>
    </row>
    <row r="2681" spans="1:6" x14ac:dyDescent="0.25">
      <c r="A2681" t="s">
        <v>3</v>
      </c>
      <c r="B2681" s="1">
        <v>45614</v>
      </c>
      <c r="C2681">
        <v>52.67</v>
      </c>
      <c r="D2681">
        <v>49.65</v>
      </c>
      <c r="E2681">
        <v>47.26</v>
      </c>
      <c r="F2681">
        <f t="shared" si="32"/>
        <v>1</v>
      </c>
    </row>
    <row r="2682" spans="1:6" x14ac:dyDescent="0.25">
      <c r="A2682" t="s">
        <v>3</v>
      </c>
      <c r="B2682" s="1">
        <v>45615</v>
      </c>
      <c r="C2682">
        <v>53.16</v>
      </c>
      <c r="D2682">
        <v>49.86</v>
      </c>
      <c r="E2682">
        <v>47.36</v>
      </c>
      <c r="F2682">
        <f t="shared" si="32"/>
        <v>1</v>
      </c>
    </row>
    <row r="2683" spans="1:6" x14ac:dyDescent="0.25">
      <c r="A2683" t="s">
        <v>3</v>
      </c>
      <c r="B2683" s="1">
        <v>45616</v>
      </c>
      <c r="C2683">
        <v>53.64</v>
      </c>
      <c r="D2683">
        <v>50.07</v>
      </c>
      <c r="E2683">
        <v>47.47</v>
      </c>
      <c r="F2683">
        <f t="shared" si="32"/>
        <v>1</v>
      </c>
    </row>
    <row r="2684" spans="1:6" x14ac:dyDescent="0.25">
      <c r="A2684" t="s">
        <v>3</v>
      </c>
      <c r="B2684" s="1">
        <v>45617</v>
      </c>
      <c r="C2684">
        <v>54.22</v>
      </c>
      <c r="D2684">
        <v>50.3</v>
      </c>
      <c r="E2684">
        <v>47.58</v>
      </c>
      <c r="F2684">
        <f t="shared" si="32"/>
        <v>1</v>
      </c>
    </row>
    <row r="2685" spans="1:6" x14ac:dyDescent="0.25">
      <c r="A2685" t="s">
        <v>3</v>
      </c>
      <c r="B2685" s="1">
        <v>45618</v>
      </c>
      <c r="C2685">
        <v>54.95</v>
      </c>
      <c r="D2685">
        <v>50.6</v>
      </c>
      <c r="E2685">
        <v>47.71</v>
      </c>
      <c r="F2685">
        <f t="shared" si="32"/>
        <v>1</v>
      </c>
    </row>
    <row r="2686" spans="1:6" x14ac:dyDescent="0.25">
      <c r="A2686" t="s">
        <v>3</v>
      </c>
      <c r="B2686" s="1">
        <v>45621</v>
      </c>
      <c r="C2686">
        <v>55.67</v>
      </c>
      <c r="D2686">
        <v>50.89</v>
      </c>
      <c r="E2686">
        <v>47.85</v>
      </c>
      <c r="F2686">
        <f t="shared" si="32"/>
        <v>1</v>
      </c>
    </row>
    <row r="2687" spans="1:6" x14ac:dyDescent="0.25">
      <c r="A2687" t="s">
        <v>3</v>
      </c>
      <c r="B2687" s="1">
        <v>45622</v>
      </c>
      <c r="C2687">
        <v>56.37</v>
      </c>
      <c r="D2687">
        <v>51.2</v>
      </c>
      <c r="E2687">
        <v>47.99</v>
      </c>
      <c r="F2687">
        <f t="shared" si="32"/>
        <v>1</v>
      </c>
    </row>
    <row r="2688" spans="1:6" x14ac:dyDescent="0.25">
      <c r="A2688" t="s">
        <v>3</v>
      </c>
      <c r="B2688" s="1">
        <v>45623</v>
      </c>
      <c r="C2688">
        <v>57.12</v>
      </c>
      <c r="D2688">
        <v>51.53</v>
      </c>
      <c r="E2688">
        <v>48.13</v>
      </c>
      <c r="F2688">
        <f t="shared" si="32"/>
        <v>1</v>
      </c>
    </row>
    <row r="2689" spans="1:6" x14ac:dyDescent="0.25">
      <c r="A2689" t="s">
        <v>3</v>
      </c>
      <c r="B2689" s="1">
        <v>45624</v>
      </c>
      <c r="C2689">
        <v>57.82</v>
      </c>
      <c r="D2689">
        <v>51.87</v>
      </c>
      <c r="E2689">
        <v>48.27</v>
      </c>
      <c r="F2689">
        <f t="shared" si="32"/>
        <v>1</v>
      </c>
    </row>
    <row r="2690" spans="1:6" x14ac:dyDescent="0.25">
      <c r="A2690" t="s">
        <v>3</v>
      </c>
      <c r="B2690" s="1">
        <v>45625</v>
      </c>
      <c r="C2690">
        <v>58.53</v>
      </c>
      <c r="D2690">
        <v>52.17</v>
      </c>
      <c r="E2690">
        <v>48.4</v>
      </c>
      <c r="F2690">
        <f t="shared" si="32"/>
        <v>1</v>
      </c>
    </row>
    <row r="2691" spans="1:6" x14ac:dyDescent="0.25">
      <c r="A2691" t="s">
        <v>3</v>
      </c>
      <c r="B2691" s="1">
        <v>45628</v>
      </c>
      <c r="C2691">
        <v>59.23</v>
      </c>
      <c r="D2691">
        <v>52.49</v>
      </c>
      <c r="E2691">
        <v>48.54</v>
      </c>
      <c r="F2691">
        <f t="shared" si="32"/>
        <v>1</v>
      </c>
    </row>
    <row r="2692" spans="1:6" x14ac:dyDescent="0.25">
      <c r="A2692" t="s">
        <v>3</v>
      </c>
      <c r="B2692" s="1">
        <v>45629</v>
      </c>
      <c r="C2692">
        <v>59.93</v>
      </c>
      <c r="D2692">
        <v>52.85</v>
      </c>
      <c r="E2692">
        <v>48.69</v>
      </c>
      <c r="F2692">
        <f t="shared" si="32"/>
        <v>1</v>
      </c>
    </row>
    <row r="2693" spans="1:6" x14ac:dyDescent="0.25">
      <c r="A2693" t="s">
        <v>3</v>
      </c>
      <c r="B2693" s="1">
        <v>45630</v>
      </c>
      <c r="C2693">
        <v>60.45</v>
      </c>
      <c r="D2693">
        <v>53.18</v>
      </c>
      <c r="E2693">
        <v>48.85</v>
      </c>
      <c r="F2693">
        <f t="shared" si="32"/>
        <v>1</v>
      </c>
    </row>
    <row r="2694" spans="1:6" x14ac:dyDescent="0.25">
      <c r="A2694" t="s">
        <v>3</v>
      </c>
      <c r="B2694" s="1">
        <v>45631</v>
      </c>
      <c r="C2694">
        <v>60.97</v>
      </c>
      <c r="D2694">
        <v>53.53</v>
      </c>
      <c r="E2694">
        <v>49</v>
      </c>
      <c r="F2694">
        <f t="shared" si="32"/>
        <v>1</v>
      </c>
    </row>
    <row r="2695" spans="1:6" x14ac:dyDescent="0.25">
      <c r="A2695" t="s">
        <v>3</v>
      </c>
      <c r="B2695" s="1">
        <v>45632</v>
      </c>
      <c r="C2695">
        <v>61.58</v>
      </c>
      <c r="D2695">
        <v>53.94</v>
      </c>
      <c r="E2695">
        <v>49.17</v>
      </c>
      <c r="F2695">
        <f t="shared" si="32"/>
        <v>1</v>
      </c>
    </row>
    <row r="2696" spans="1:6" x14ac:dyDescent="0.25">
      <c r="A2696" t="s">
        <v>195</v>
      </c>
      <c r="B2696" s="1">
        <v>45604</v>
      </c>
      <c r="C2696">
        <v>5.17</v>
      </c>
      <c r="D2696">
        <v>5.43</v>
      </c>
      <c r="E2696">
        <v>6.77</v>
      </c>
      <c r="F2696">
        <f t="shared" si="32"/>
        <v>0</v>
      </c>
    </row>
    <row r="2697" spans="1:6" x14ac:dyDescent="0.25">
      <c r="A2697" t="s">
        <v>195</v>
      </c>
      <c r="B2697" s="1">
        <v>45607</v>
      </c>
      <c r="C2697">
        <v>5.14</v>
      </c>
      <c r="D2697">
        <v>5.41</v>
      </c>
      <c r="E2697">
        <v>6.75</v>
      </c>
      <c r="F2697">
        <f t="shared" si="32"/>
        <v>0</v>
      </c>
    </row>
    <row r="2698" spans="1:6" x14ac:dyDescent="0.25">
      <c r="A2698" t="s">
        <v>14</v>
      </c>
      <c r="B2698" s="1">
        <v>45604</v>
      </c>
      <c r="C2698">
        <v>24.41</v>
      </c>
      <c r="D2698">
        <v>25.04</v>
      </c>
      <c r="E2698">
        <v>23.76</v>
      </c>
      <c r="F2698">
        <f t="shared" si="32"/>
        <v>0</v>
      </c>
    </row>
    <row r="2699" spans="1:6" x14ac:dyDescent="0.25">
      <c r="A2699" t="s">
        <v>14</v>
      </c>
      <c r="B2699" s="1">
        <v>45607</v>
      </c>
      <c r="C2699">
        <v>24.5</v>
      </c>
      <c r="D2699">
        <v>25.01</v>
      </c>
      <c r="E2699">
        <v>23.8</v>
      </c>
      <c r="F2699">
        <f t="shared" si="32"/>
        <v>0</v>
      </c>
    </row>
    <row r="2700" spans="1:6" x14ac:dyDescent="0.25">
      <c r="A2700" t="s">
        <v>14</v>
      </c>
      <c r="B2700" s="1">
        <v>45608</v>
      </c>
      <c r="C2700">
        <v>24.59</v>
      </c>
      <c r="D2700">
        <v>24.99</v>
      </c>
      <c r="E2700">
        <v>23.84</v>
      </c>
      <c r="F2700">
        <f t="shared" si="32"/>
        <v>0</v>
      </c>
    </row>
    <row r="2701" spans="1:6" x14ac:dyDescent="0.25">
      <c r="A2701" t="s">
        <v>14</v>
      </c>
      <c r="B2701" s="1">
        <v>45609</v>
      </c>
      <c r="C2701">
        <v>24.67</v>
      </c>
      <c r="D2701">
        <v>24.97</v>
      </c>
      <c r="E2701">
        <v>23.87</v>
      </c>
      <c r="F2701">
        <f t="shared" si="32"/>
        <v>0</v>
      </c>
    </row>
    <row r="2702" spans="1:6" x14ac:dyDescent="0.25">
      <c r="A2702" t="s">
        <v>14</v>
      </c>
      <c r="B2702" s="1">
        <v>45610</v>
      </c>
      <c r="C2702">
        <v>24.72</v>
      </c>
      <c r="D2702">
        <v>24.97</v>
      </c>
      <c r="E2702">
        <v>23.91</v>
      </c>
      <c r="F2702">
        <f t="shared" si="32"/>
        <v>0</v>
      </c>
    </row>
    <row r="2703" spans="1:6" x14ac:dyDescent="0.25">
      <c r="A2703" t="s">
        <v>14</v>
      </c>
      <c r="B2703" s="1">
        <v>45611</v>
      </c>
      <c r="C2703">
        <v>24.74</v>
      </c>
      <c r="D2703">
        <v>24.95</v>
      </c>
      <c r="E2703">
        <v>23.95</v>
      </c>
      <c r="F2703">
        <f t="shared" si="32"/>
        <v>0</v>
      </c>
    </row>
    <row r="2704" spans="1:6" x14ac:dyDescent="0.25">
      <c r="A2704" t="s">
        <v>14</v>
      </c>
      <c r="B2704" s="1">
        <v>45614</v>
      </c>
      <c r="C2704">
        <v>24.78</v>
      </c>
      <c r="D2704">
        <v>24.93</v>
      </c>
      <c r="E2704">
        <v>23.98</v>
      </c>
      <c r="F2704">
        <f t="shared" si="32"/>
        <v>0</v>
      </c>
    </row>
    <row r="2705" spans="1:6" x14ac:dyDescent="0.25">
      <c r="A2705" t="s">
        <v>14</v>
      </c>
      <c r="B2705" s="1">
        <v>45615</v>
      </c>
      <c r="C2705">
        <v>24.78</v>
      </c>
      <c r="D2705">
        <v>24.88</v>
      </c>
      <c r="E2705">
        <v>24.02</v>
      </c>
      <c r="F2705">
        <f t="shared" si="32"/>
        <v>0</v>
      </c>
    </row>
    <row r="2706" spans="1:6" x14ac:dyDescent="0.25">
      <c r="A2706" t="s">
        <v>14</v>
      </c>
      <c r="B2706" s="1">
        <v>45616</v>
      </c>
      <c r="C2706">
        <v>24.78</v>
      </c>
      <c r="D2706">
        <v>24.85</v>
      </c>
      <c r="E2706">
        <v>24.06</v>
      </c>
      <c r="F2706">
        <f t="shared" si="32"/>
        <v>0</v>
      </c>
    </row>
    <row r="2707" spans="1:6" x14ac:dyDescent="0.25">
      <c r="A2707" t="s">
        <v>14</v>
      </c>
      <c r="B2707" s="1">
        <v>45617</v>
      </c>
      <c r="C2707">
        <v>24.82</v>
      </c>
      <c r="D2707">
        <v>24.82</v>
      </c>
      <c r="E2707">
        <v>24.1</v>
      </c>
      <c r="F2707">
        <f t="shared" si="32"/>
        <v>0</v>
      </c>
    </row>
    <row r="2708" spans="1:6" x14ac:dyDescent="0.25">
      <c r="A2708" t="s">
        <v>14</v>
      </c>
      <c r="B2708" s="1">
        <v>45618</v>
      </c>
      <c r="C2708">
        <v>24.84</v>
      </c>
      <c r="D2708">
        <v>24.8</v>
      </c>
      <c r="E2708">
        <v>24.15</v>
      </c>
      <c r="F2708">
        <f t="shared" si="32"/>
        <v>1</v>
      </c>
    </row>
    <row r="2709" spans="1:6" x14ac:dyDescent="0.25">
      <c r="A2709" t="s">
        <v>14</v>
      </c>
      <c r="B2709" s="1">
        <v>45621</v>
      </c>
      <c r="C2709">
        <v>24.88</v>
      </c>
      <c r="D2709">
        <v>24.8</v>
      </c>
      <c r="E2709">
        <v>24.19</v>
      </c>
      <c r="F2709">
        <f t="shared" si="32"/>
        <v>1</v>
      </c>
    </row>
    <row r="2710" spans="1:6" x14ac:dyDescent="0.25">
      <c r="A2710" t="s">
        <v>14</v>
      </c>
      <c r="B2710" s="1">
        <v>45622</v>
      </c>
      <c r="C2710">
        <v>24.89</v>
      </c>
      <c r="D2710">
        <v>24.79</v>
      </c>
      <c r="E2710">
        <v>24.24</v>
      </c>
      <c r="F2710">
        <f t="shared" si="32"/>
        <v>1</v>
      </c>
    </row>
    <row r="2711" spans="1:6" x14ac:dyDescent="0.25">
      <c r="A2711" t="s">
        <v>14</v>
      </c>
      <c r="B2711" s="1">
        <v>45623</v>
      </c>
      <c r="C2711">
        <v>24.9</v>
      </c>
      <c r="D2711">
        <v>24.78</v>
      </c>
      <c r="E2711">
        <v>24.28</v>
      </c>
      <c r="F2711">
        <f t="shared" si="32"/>
        <v>1</v>
      </c>
    </row>
    <row r="2712" spans="1:6" x14ac:dyDescent="0.25">
      <c r="A2712" t="s">
        <v>14</v>
      </c>
      <c r="B2712" s="1">
        <v>45624</v>
      </c>
      <c r="C2712">
        <v>24.89</v>
      </c>
      <c r="D2712">
        <v>24.76</v>
      </c>
      <c r="E2712">
        <v>24.33</v>
      </c>
      <c r="F2712">
        <f t="shared" si="32"/>
        <v>1</v>
      </c>
    </row>
    <row r="2713" spans="1:6" x14ac:dyDescent="0.25">
      <c r="A2713" t="s">
        <v>14</v>
      </c>
      <c r="B2713" s="1">
        <v>45625</v>
      </c>
      <c r="C2713">
        <v>24.92</v>
      </c>
      <c r="D2713">
        <v>24.75</v>
      </c>
      <c r="E2713">
        <v>24.37</v>
      </c>
      <c r="F2713">
        <f t="shared" si="32"/>
        <v>1</v>
      </c>
    </row>
    <row r="2714" spans="1:6" x14ac:dyDescent="0.25">
      <c r="A2714" t="s">
        <v>14</v>
      </c>
      <c r="B2714" s="1">
        <v>45628</v>
      </c>
      <c r="C2714">
        <v>24.95</v>
      </c>
      <c r="D2714">
        <v>24.74</v>
      </c>
      <c r="E2714">
        <v>24.42</v>
      </c>
      <c r="F2714">
        <f t="shared" si="32"/>
        <v>1</v>
      </c>
    </row>
    <row r="2715" spans="1:6" x14ac:dyDescent="0.25">
      <c r="A2715" t="s">
        <v>14</v>
      </c>
      <c r="B2715" s="1">
        <v>45629</v>
      </c>
      <c r="C2715">
        <v>24.97</v>
      </c>
      <c r="D2715">
        <v>24.73</v>
      </c>
      <c r="E2715">
        <v>24.46</v>
      </c>
      <c r="F2715">
        <f t="shared" si="32"/>
        <v>1</v>
      </c>
    </row>
    <row r="2716" spans="1:6" x14ac:dyDescent="0.25">
      <c r="A2716" t="s">
        <v>14</v>
      </c>
      <c r="B2716" s="1">
        <v>45630</v>
      </c>
      <c r="C2716">
        <v>24.94</v>
      </c>
      <c r="D2716">
        <v>24.7</v>
      </c>
      <c r="E2716">
        <v>24.51</v>
      </c>
      <c r="F2716">
        <f t="shared" si="32"/>
        <v>1</v>
      </c>
    </row>
    <row r="2717" spans="1:6" x14ac:dyDescent="0.25">
      <c r="A2717" t="s">
        <v>14</v>
      </c>
      <c r="B2717" s="1">
        <v>45631</v>
      </c>
      <c r="C2717">
        <v>24.95</v>
      </c>
      <c r="D2717">
        <v>24.69</v>
      </c>
      <c r="E2717">
        <v>24.54</v>
      </c>
      <c r="F2717">
        <f t="shared" si="32"/>
        <v>1</v>
      </c>
    </row>
    <row r="2718" spans="1:6" x14ac:dyDescent="0.25">
      <c r="A2718" t="s">
        <v>14</v>
      </c>
      <c r="B2718" s="1">
        <v>45632</v>
      </c>
      <c r="C2718">
        <v>24.96</v>
      </c>
      <c r="D2718">
        <v>24.69</v>
      </c>
      <c r="E2718">
        <v>24.58</v>
      </c>
      <c r="F2718">
        <f t="shared" si="32"/>
        <v>1</v>
      </c>
    </row>
    <row r="2719" spans="1:6" x14ac:dyDescent="0.25">
      <c r="A2719" t="s">
        <v>113</v>
      </c>
      <c r="B2719" s="1">
        <v>45604</v>
      </c>
      <c r="C2719">
        <v>19.07</v>
      </c>
      <c r="D2719">
        <v>19.07</v>
      </c>
      <c r="E2719">
        <v>18.690000000000001</v>
      </c>
      <c r="F2719">
        <f t="shared" si="32"/>
        <v>0</v>
      </c>
    </row>
    <row r="2720" spans="1:6" x14ac:dyDescent="0.25">
      <c r="A2720" t="s">
        <v>113</v>
      </c>
      <c r="B2720" s="1">
        <v>45607</v>
      </c>
      <c r="C2720">
        <v>19.059999999999999</v>
      </c>
      <c r="D2720">
        <v>19.079999999999998</v>
      </c>
      <c r="E2720">
        <v>18.7</v>
      </c>
      <c r="F2720">
        <f t="shared" ref="F2720:F2783" si="33">IF(OR(ISBLANK(C2720), ISBLANK(D2720), ISBLANK(E2720)), "", IF(AND(C2720&gt;D2720, D2720&gt;E2720), 1, 0))</f>
        <v>0</v>
      </c>
    </row>
    <row r="2721" spans="1:6" x14ac:dyDescent="0.25">
      <c r="A2721" t="s">
        <v>113</v>
      </c>
      <c r="B2721" s="1">
        <v>45608</v>
      </c>
      <c r="C2721">
        <v>19.059999999999999</v>
      </c>
      <c r="D2721">
        <v>19.07</v>
      </c>
      <c r="E2721">
        <v>18.71</v>
      </c>
      <c r="F2721">
        <f t="shared" si="33"/>
        <v>0</v>
      </c>
    </row>
    <row r="2722" spans="1:6" x14ac:dyDescent="0.25">
      <c r="A2722" t="s">
        <v>113</v>
      </c>
      <c r="B2722" s="1">
        <v>45609</v>
      </c>
      <c r="C2722">
        <v>19.059999999999999</v>
      </c>
      <c r="D2722">
        <v>19.05</v>
      </c>
      <c r="E2722">
        <v>18.71</v>
      </c>
      <c r="F2722">
        <f t="shared" si="33"/>
        <v>1</v>
      </c>
    </row>
    <row r="2723" spans="1:6" x14ac:dyDescent="0.25">
      <c r="A2723" t="s">
        <v>113</v>
      </c>
      <c r="B2723" s="1">
        <v>45610</v>
      </c>
      <c r="C2723">
        <v>19.02</v>
      </c>
      <c r="D2723">
        <v>19.010000000000002</v>
      </c>
      <c r="E2723">
        <v>18.71</v>
      </c>
      <c r="F2723">
        <f t="shared" si="33"/>
        <v>1</v>
      </c>
    </row>
    <row r="2724" spans="1:6" x14ac:dyDescent="0.25">
      <c r="A2724" t="s">
        <v>113</v>
      </c>
      <c r="B2724" s="1">
        <v>45611</v>
      </c>
      <c r="C2724">
        <v>18.940000000000001</v>
      </c>
      <c r="D2724">
        <v>18.97</v>
      </c>
      <c r="E2724">
        <v>18.71</v>
      </c>
      <c r="F2724">
        <f t="shared" si="33"/>
        <v>0</v>
      </c>
    </row>
    <row r="2725" spans="1:6" x14ac:dyDescent="0.25">
      <c r="A2725" t="s">
        <v>113</v>
      </c>
      <c r="B2725" s="1">
        <v>45614</v>
      </c>
      <c r="C2725">
        <v>18.850000000000001</v>
      </c>
      <c r="D2725">
        <v>18.93</v>
      </c>
      <c r="E2725">
        <v>18.71</v>
      </c>
      <c r="F2725">
        <f t="shared" si="33"/>
        <v>0</v>
      </c>
    </row>
    <row r="2726" spans="1:6" x14ac:dyDescent="0.25">
      <c r="A2726" t="s">
        <v>113</v>
      </c>
      <c r="B2726" s="1">
        <v>45615</v>
      </c>
      <c r="C2726">
        <v>18.760000000000002</v>
      </c>
      <c r="D2726">
        <v>18.899999999999999</v>
      </c>
      <c r="E2726">
        <v>18.71</v>
      </c>
      <c r="F2726">
        <f t="shared" si="33"/>
        <v>0</v>
      </c>
    </row>
    <row r="2727" spans="1:6" x14ac:dyDescent="0.25">
      <c r="A2727" t="s">
        <v>113</v>
      </c>
      <c r="B2727" s="1">
        <v>45616</v>
      </c>
      <c r="C2727">
        <v>18.670000000000002</v>
      </c>
      <c r="D2727">
        <v>18.87</v>
      </c>
      <c r="E2727">
        <v>18.72</v>
      </c>
      <c r="F2727">
        <f t="shared" si="33"/>
        <v>0</v>
      </c>
    </row>
    <row r="2728" spans="1:6" x14ac:dyDescent="0.25">
      <c r="A2728" t="s">
        <v>113</v>
      </c>
      <c r="B2728" s="1">
        <v>45617</v>
      </c>
      <c r="C2728">
        <v>18.59</v>
      </c>
      <c r="D2728">
        <v>18.84</v>
      </c>
      <c r="E2728">
        <v>18.72</v>
      </c>
      <c r="F2728">
        <f t="shared" si="33"/>
        <v>0</v>
      </c>
    </row>
    <row r="2729" spans="1:6" x14ac:dyDescent="0.25">
      <c r="A2729" t="s">
        <v>113</v>
      </c>
      <c r="B2729" s="1">
        <v>45618</v>
      </c>
      <c r="C2729">
        <v>18.52</v>
      </c>
      <c r="D2729">
        <v>18.809999999999999</v>
      </c>
      <c r="E2729">
        <v>18.73</v>
      </c>
      <c r="F2729">
        <f t="shared" si="33"/>
        <v>0</v>
      </c>
    </row>
    <row r="2730" spans="1:6" x14ac:dyDescent="0.25">
      <c r="A2730" t="s">
        <v>113</v>
      </c>
      <c r="B2730" s="1">
        <v>45621</v>
      </c>
      <c r="C2730">
        <v>18.45</v>
      </c>
      <c r="D2730">
        <v>18.8</v>
      </c>
      <c r="E2730">
        <v>18.73</v>
      </c>
      <c r="F2730">
        <f t="shared" si="33"/>
        <v>0</v>
      </c>
    </row>
    <row r="2731" spans="1:6" x14ac:dyDescent="0.25">
      <c r="A2731" t="s">
        <v>113</v>
      </c>
      <c r="B2731" s="1">
        <v>45622</v>
      </c>
      <c r="C2731">
        <v>18.39</v>
      </c>
      <c r="D2731">
        <v>18.77</v>
      </c>
      <c r="E2731">
        <v>18.739999999999998</v>
      </c>
      <c r="F2731">
        <f t="shared" si="33"/>
        <v>0</v>
      </c>
    </row>
    <row r="2732" spans="1:6" x14ac:dyDescent="0.25">
      <c r="A2732" t="s">
        <v>113</v>
      </c>
      <c r="B2732" s="1">
        <v>45623</v>
      </c>
      <c r="C2732">
        <v>18.3</v>
      </c>
      <c r="D2732">
        <v>18.75</v>
      </c>
      <c r="E2732">
        <v>18.739999999999998</v>
      </c>
      <c r="F2732">
        <f t="shared" si="33"/>
        <v>0</v>
      </c>
    </row>
    <row r="2733" spans="1:6" x14ac:dyDescent="0.25">
      <c r="A2733" t="s">
        <v>113</v>
      </c>
      <c r="B2733" s="1">
        <v>45624</v>
      </c>
      <c r="C2733">
        <v>18.22</v>
      </c>
      <c r="D2733">
        <v>18.73</v>
      </c>
      <c r="E2733">
        <v>18.739999999999998</v>
      </c>
      <c r="F2733">
        <f t="shared" si="33"/>
        <v>0</v>
      </c>
    </row>
    <row r="2734" spans="1:6" x14ac:dyDescent="0.25">
      <c r="A2734" t="s">
        <v>113</v>
      </c>
      <c r="B2734" s="1">
        <v>45625</v>
      </c>
      <c r="C2734">
        <v>18.16</v>
      </c>
      <c r="D2734">
        <v>18.71</v>
      </c>
      <c r="E2734">
        <v>18.75</v>
      </c>
      <c r="F2734">
        <f t="shared" si="33"/>
        <v>0</v>
      </c>
    </row>
    <row r="2735" spans="1:6" x14ac:dyDescent="0.25">
      <c r="A2735" t="s">
        <v>113</v>
      </c>
      <c r="B2735" s="1">
        <v>45628</v>
      </c>
      <c r="C2735">
        <v>18.100000000000001</v>
      </c>
      <c r="D2735">
        <v>18.690000000000001</v>
      </c>
      <c r="E2735">
        <v>18.75</v>
      </c>
      <c r="F2735">
        <f t="shared" si="33"/>
        <v>0</v>
      </c>
    </row>
    <row r="2736" spans="1:6" x14ac:dyDescent="0.25">
      <c r="A2736" t="s">
        <v>113</v>
      </c>
      <c r="B2736" s="1">
        <v>45629</v>
      </c>
      <c r="C2736">
        <v>18.05</v>
      </c>
      <c r="D2736">
        <v>18.670000000000002</v>
      </c>
      <c r="E2736">
        <v>18.760000000000002</v>
      </c>
      <c r="F2736">
        <f t="shared" si="33"/>
        <v>0</v>
      </c>
    </row>
    <row r="2737" spans="1:6" x14ac:dyDescent="0.25">
      <c r="A2737" t="s">
        <v>113</v>
      </c>
      <c r="B2737" s="1">
        <v>45630</v>
      </c>
      <c r="C2737">
        <v>17.98</v>
      </c>
      <c r="D2737">
        <v>18.64</v>
      </c>
      <c r="E2737">
        <v>18.77</v>
      </c>
      <c r="F2737">
        <f t="shared" si="33"/>
        <v>0</v>
      </c>
    </row>
    <row r="2738" spans="1:6" x14ac:dyDescent="0.25">
      <c r="A2738" t="s">
        <v>113</v>
      </c>
      <c r="B2738" s="1">
        <v>45631</v>
      </c>
      <c r="C2738">
        <v>17.91</v>
      </c>
      <c r="D2738">
        <v>18.63</v>
      </c>
      <c r="E2738">
        <v>18.78</v>
      </c>
      <c r="F2738">
        <f t="shared" si="33"/>
        <v>0</v>
      </c>
    </row>
    <row r="2739" spans="1:6" x14ac:dyDescent="0.25">
      <c r="A2739" t="s">
        <v>113</v>
      </c>
      <c r="B2739" s="1">
        <v>45632</v>
      </c>
      <c r="C2739">
        <v>17.829999999999998</v>
      </c>
      <c r="D2739">
        <v>18.61</v>
      </c>
      <c r="E2739">
        <v>18.79</v>
      </c>
      <c r="F2739">
        <f t="shared" si="33"/>
        <v>0</v>
      </c>
    </row>
    <row r="2740" spans="1:6" x14ac:dyDescent="0.25">
      <c r="A2740" t="s">
        <v>19</v>
      </c>
      <c r="B2740" s="1">
        <v>45604</v>
      </c>
      <c r="C2740">
        <v>17.2</v>
      </c>
      <c r="D2740">
        <v>16.440000000000001</v>
      </c>
      <c r="E2740">
        <v>15.26</v>
      </c>
      <c r="F2740">
        <f t="shared" si="33"/>
        <v>1</v>
      </c>
    </row>
    <row r="2741" spans="1:6" x14ac:dyDescent="0.25">
      <c r="A2741" t="s">
        <v>19</v>
      </c>
      <c r="B2741" s="1">
        <v>45607</v>
      </c>
      <c r="C2741">
        <v>17.14</v>
      </c>
      <c r="D2741">
        <v>16.47</v>
      </c>
      <c r="E2741">
        <v>15.27</v>
      </c>
      <c r="F2741">
        <f t="shared" si="33"/>
        <v>1</v>
      </c>
    </row>
    <row r="2742" spans="1:6" x14ac:dyDescent="0.25">
      <c r="A2742" t="s">
        <v>19</v>
      </c>
      <c r="B2742" s="1">
        <v>45608</v>
      </c>
      <c r="C2742">
        <v>17.07</v>
      </c>
      <c r="D2742">
        <v>16.489999999999998</v>
      </c>
      <c r="E2742">
        <v>15.28</v>
      </c>
      <c r="F2742">
        <f t="shared" si="33"/>
        <v>1</v>
      </c>
    </row>
    <row r="2743" spans="1:6" x14ac:dyDescent="0.25">
      <c r="A2743" t="s">
        <v>19</v>
      </c>
      <c r="B2743" s="1">
        <v>45609</v>
      </c>
      <c r="C2743">
        <v>17</v>
      </c>
      <c r="D2743">
        <v>16.52</v>
      </c>
      <c r="E2743">
        <v>15.29</v>
      </c>
      <c r="F2743">
        <f t="shared" si="33"/>
        <v>1</v>
      </c>
    </row>
    <row r="2744" spans="1:6" x14ac:dyDescent="0.25">
      <c r="A2744" t="s">
        <v>19</v>
      </c>
      <c r="B2744" s="1">
        <v>45610</v>
      </c>
      <c r="C2744">
        <v>16.899999999999999</v>
      </c>
      <c r="D2744">
        <v>16.54</v>
      </c>
      <c r="E2744">
        <v>15.29</v>
      </c>
      <c r="F2744">
        <f t="shared" si="33"/>
        <v>1</v>
      </c>
    </row>
    <row r="2745" spans="1:6" x14ac:dyDescent="0.25">
      <c r="A2745" t="s">
        <v>19</v>
      </c>
      <c r="B2745" s="1">
        <v>45611</v>
      </c>
      <c r="C2745">
        <v>16.79</v>
      </c>
      <c r="D2745">
        <v>16.559999999999999</v>
      </c>
      <c r="E2745">
        <v>15.3</v>
      </c>
      <c r="F2745">
        <f t="shared" si="33"/>
        <v>1</v>
      </c>
    </row>
    <row r="2746" spans="1:6" x14ac:dyDescent="0.25">
      <c r="A2746" t="s">
        <v>19</v>
      </c>
      <c r="B2746" s="1">
        <v>45614</v>
      </c>
      <c r="C2746">
        <v>16.71</v>
      </c>
      <c r="D2746">
        <v>16.59</v>
      </c>
      <c r="E2746">
        <v>15.31</v>
      </c>
      <c r="F2746">
        <f t="shared" si="33"/>
        <v>1</v>
      </c>
    </row>
    <row r="2747" spans="1:6" x14ac:dyDescent="0.25">
      <c r="A2747" t="s">
        <v>19</v>
      </c>
      <c r="B2747" s="1">
        <v>45615</v>
      </c>
      <c r="C2747">
        <v>16.64</v>
      </c>
      <c r="D2747">
        <v>16.61</v>
      </c>
      <c r="E2747">
        <v>15.32</v>
      </c>
      <c r="F2747">
        <f t="shared" si="33"/>
        <v>1</v>
      </c>
    </row>
    <row r="2748" spans="1:6" x14ac:dyDescent="0.25">
      <c r="A2748" t="s">
        <v>19</v>
      </c>
      <c r="B2748" s="1">
        <v>45616</v>
      </c>
      <c r="C2748">
        <v>16.559999999999999</v>
      </c>
      <c r="D2748">
        <v>16.63</v>
      </c>
      <c r="E2748">
        <v>15.33</v>
      </c>
      <c r="F2748">
        <f t="shared" si="33"/>
        <v>0</v>
      </c>
    </row>
    <row r="2749" spans="1:6" x14ac:dyDescent="0.25">
      <c r="A2749" t="s">
        <v>19</v>
      </c>
      <c r="B2749" s="1">
        <v>45617</v>
      </c>
      <c r="C2749">
        <v>16.52</v>
      </c>
      <c r="D2749">
        <v>16.649999999999999</v>
      </c>
      <c r="E2749">
        <v>15.34</v>
      </c>
      <c r="F2749">
        <f t="shared" si="33"/>
        <v>0</v>
      </c>
    </row>
    <row r="2750" spans="1:6" x14ac:dyDescent="0.25">
      <c r="A2750" t="s">
        <v>19</v>
      </c>
      <c r="B2750" s="1">
        <v>45618</v>
      </c>
      <c r="C2750">
        <v>16.47</v>
      </c>
      <c r="D2750">
        <v>16.670000000000002</v>
      </c>
      <c r="E2750">
        <v>15.36</v>
      </c>
      <c r="F2750">
        <f t="shared" si="33"/>
        <v>0</v>
      </c>
    </row>
    <row r="2751" spans="1:6" x14ac:dyDescent="0.25">
      <c r="A2751" t="s">
        <v>19</v>
      </c>
      <c r="B2751" s="1">
        <v>45621</v>
      </c>
      <c r="C2751">
        <v>16.420000000000002</v>
      </c>
      <c r="D2751">
        <v>16.7</v>
      </c>
      <c r="E2751">
        <v>15.37</v>
      </c>
      <c r="F2751">
        <f t="shared" si="33"/>
        <v>0</v>
      </c>
    </row>
    <row r="2752" spans="1:6" x14ac:dyDescent="0.25">
      <c r="A2752" t="s">
        <v>19</v>
      </c>
      <c r="B2752" s="1">
        <v>45622</v>
      </c>
      <c r="C2752">
        <v>16.37</v>
      </c>
      <c r="D2752">
        <v>16.72</v>
      </c>
      <c r="E2752">
        <v>15.39</v>
      </c>
      <c r="F2752">
        <f t="shared" si="33"/>
        <v>0</v>
      </c>
    </row>
    <row r="2753" spans="1:6" x14ac:dyDescent="0.25">
      <c r="A2753" t="s">
        <v>19</v>
      </c>
      <c r="B2753" s="1">
        <v>45623</v>
      </c>
      <c r="C2753">
        <v>16.32</v>
      </c>
      <c r="D2753">
        <v>16.73</v>
      </c>
      <c r="E2753">
        <v>15.4</v>
      </c>
      <c r="F2753">
        <f t="shared" si="33"/>
        <v>0</v>
      </c>
    </row>
    <row r="2754" spans="1:6" x14ac:dyDescent="0.25">
      <c r="A2754" t="s">
        <v>19</v>
      </c>
      <c r="B2754" s="1">
        <v>45624</v>
      </c>
      <c r="C2754">
        <v>16.260000000000002</v>
      </c>
      <c r="D2754">
        <v>16.760000000000002</v>
      </c>
      <c r="E2754">
        <v>15.41</v>
      </c>
      <c r="F2754">
        <f t="shared" si="33"/>
        <v>0</v>
      </c>
    </row>
    <row r="2755" spans="1:6" x14ac:dyDescent="0.25">
      <c r="A2755" t="s">
        <v>19</v>
      </c>
      <c r="B2755" s="1">
        <v>45625</v>
      </c>
      <c r="C2755">
        <v>16.22</v>
      </c>
      <c r="D2755">
        <v>16.78</v>
      </c>
      <c r="E2755">
        <v>15.42</v>
      </c>
      <c r="F2755">
        <f t="shared" si="33"/>
        <v>0</v>
      </c>
    </row>
    <row r="2756" spans="1:6" x14ac:dyDescent="0.25">
      <c r="A2756" t="s">
        <v>19</v>
      </c>
      <c r="B2756" s="1">
        <v>45628</v>
      </c>
      <c r="C2756">
        <v>16.2</v>
      </c>
      <c r="D2756">
        <v>16.8</v>
      </c>
      <c r="E2756">
        <v>15.43</v>
      </c>
      <c r="F2756">
        <f t="shared" si="33"/>
        <v>0</v>
      </c>
    </row>
    <row r="2757" spans="1:6" x14ac:dyDescent="0.25">
      <c r="A2757" t="s">
        <v>19</v>
      </c>
      <c r="B2757" s="1">
        <v>45629</v>
      </c>
      <c r="C2757">
        <v>16.170000000000002</v>
      </c>
      <c r="D2757">
        <v>16.809999999999999</v>
      </c>
      <c r="E2757">
        <v>15.45</v>
      </c>
      <c r="F2757">
        <f t="shared" si="33"/>
        <v>0</v>
      </c>
    </row>
    <row r="2758" spans="1:6" x14ac:dyDescent="0.25">
      <c r="A2758" t="s">
        <v>19</v>
      </c>
      <c r="B2758" s="1">
        <v>45630</v>
      </c>
      <c r="C2758">
        <v>16.11</v>
      </c>
      <c r="D2758">
        <v>16.809999999999999</v>
      </c>
      <c r="E2758">
        <v>15.46</v>
      </c>
      <c r="F2758">
        <f t="shared" si="33"/>
        <v>0</v>
      </c>
    </row>
    <row r="2759" spans="1:6" x14ac:dyDescent="0.25">
      <c r="A2759" t="s">
        <v>19</v>
      </c>
      <c r="B2759" s="1">
        <v>45631</v>
      </c>
      <c r="C2759">
        <v>16.09</v>
      </c>
      <c r="D2759">
        <v>16.809999999999999</v>
      </c>
      <c r="E2759">
        <v>15.47</v>
      </c>
      <c r="F2759">
        <f t="shared" si="33"/>
        <v>0</v>
      </c>
    </row>
    <row r="2760" spans="1:6" x14ac:dyDescent="0.25">
      <c r="A2760" t="s">
        <v>19</v>
      </c>
      <c r="B2760" s="1">
        <v>45632</v>
      </c>
      <c r="C2760">
        <v>16.079999999999998</v>
      </c>
      <c r="D2760">
        <v>16.79</v>
      </c>
      <c r="E2760">
        <v>15.48</v>
      </c>
      <c r="F2760">
        <f t="shared" si="33"/>
        <v>0</v>
      </c>
    </row>
    <row r="2761" spans="1:6" x14ac:dyDescent="0.25">
      <c r="A2761" t="s">
        <v>196</v>
      </c>
      <c r="B2761" s="1">
        <v>45632</v>
      </c>
      <c r="C2761">
        <v>2.46</v>
      </c>
      <c r="D2761">
        <v>2.62</v>
      </c>
      <c r="E2761">
        <v>2.85</v>
      </c>
      <c r="F2761">
        <f t="shared" si="33"/>
        <v>0</v>
      </c>
    </row>
    <row r="2762" spans="1:6" x14ac:dyDescent="0.25">
      <c r="A2762" t="s">
        <v>15</v>
      </c>
      <c r="B2762" s="1">
        <v>45604</v>
      </c>
      <c r="C2762">
        <v>10.039999999999999</v>
      </c>
      <c r="D2762">
        <v>10.08</v>
      </c>
      <c r="E2762">
        <v>9.6</v>
      </c>
      <c r="F2762">
        <f t="shared" si="33"/>
        <v>0</v>
      </c>
    </row>
    <row r="2763" spans="1:6" x14ac:dyDescent="0.25">
      <c r="A2763" t="s">
        <v>15</v>
      </c>
      <c r="B2763" s="1">
        <v>45607</v>
      </c>
      <c r="C2763">
        <v>10.050000000000001</v>
      </c>
      <c r="D2763">
        <v>10.07</v>
      </c>
      <c r="E2763">
        <v>9.61</v>
      </c>
      <c r="F2763">
        <f t="shared" si="33"/>
        <v>0</v>
      </c>
    </row>
    <row r="2764" spans="1:6" x14ac:dyDescent="0.25">
      <c r="A2764" t="s">
        <v>15</v>
      </c>
      <c r="B2764" s="1">
        <v>45608</v>
      </c>
      <c r="C2764">
        <v>10.050000000000001</v>
      </c>
      <c r="D2764">
        <v>10.050000000000001</v>
      </c>
      <c r="E2764">
        <v>9.6300000000000008</v>
      </c>
      <c r="F2764">
        <f t="shared" si="33"/>
        <v>0</v>
      </c>
    </row>
    <row r="2765" spans="1:6" x14ac:dyDescent="0.25">
      <c r="A2765" t="s">
        <v>15</v>
      </c>
      <c r="B2765" s="1">
        <v>45609</v>
      </c>
      <c r="C2765">
        <v>10.06</v>
      </c>
      <c r="D2765">
        <v>10.039999999999999</v>
      </c>
      <c r="E2765">
        <v>9.64</v>
      </c>
      <c r="F2765">
        <f t="shared" si="33"/>
        <v>1</v>
      </c>
    </row>
    <row r="2766" spans="1:6" x14ac:dyDescent="0.25">
      <c r="A2766" t="s">
        <v>15</v>
      </c>
      <c r="B2766" s="1">
        <v>45610</v>
      </c>
      <c r="C2766">
        <v>10.06</v>
      </c>
      <c r="D2766">
        <v>10.02</v>
      </c>
      <c r="E2766">
        <v>9.65</v>
      </c>
      <c r="F2766">
        <f t="shared" si="33"/>
        <v>1</v>
      </c>
    </row>
    <row r="2767" spans="1:6" x14ac:dyDescent="0.25">
      <c r="A2767" t="s">
        <v>15</v>
      </c>
      <c r="B2767" s="1">
        <v>45611</v>
      </c>
      <c r="C2767">
        <v>10.06</v>
      </c>
      <c r="D2767">
        <v>10.01</v>
      </c>
      <c r="E2767">
        <v>9.67</v>
      </c>
      <c r="F2767">
        <f t="shared" si="33"/>
        <v>1</v>
      </c>
    </row>
    <row r="2768" spans="1:6" x14ac:dyDescent="0.25">
      <c r="A2768" t="s">
        <v>15</v>
      </c>
      <c r="B2768" s="1">
        <v>45614</v>
      </c>
      <c r="C2768">
        <v>10.07</v>
      </c>
      <c r="D2768">
        <v>10</v>
      </c>
      <c r="E2768">
        <v>9.68</v>
      </c>
      <c r="F2768">
        <f t="shared" si="33"/>
        <v>1</v>
      </c>
    </row>
    <row r="2769" spans="1:6" x14ac:dyDescent="0.25">
      <c r="A2769" t="s">
        <v>15</v>
      </c>
      <c r="B2769" s="1">
        <v>45615</v>
      </c>
      <c r="C2769">
        <v>10.09</v>
      </c>
      <c r="D2769">
        <v>10</v>
      </c>
      <c r="E2769">
        <v>9.6999999999999993</v>
      </c>
      <c r="F2769">
        <f t="shared" si="33"/>
        <v>1</v>
      </c>
    </row>
    <row r="2770" spans="1:6" x14ac:dyDescent="0.25">
      <c r="A2770" t="s">
        <v>15</v>
      </c>
      <c r="B2770" s="1">
        <v>45616</v>
      </c>
      <c r="C2770">
        <v>10.11</v>
      </c>
      <c r="D2770">
        <v>10</v>
      </c>
      <c r="E2770">
        <v>9.7100000000000009</v>
      </c>
      <c r="F2770">
        <f t="shared" si="33"/>
        <v>1</v>
      </c>
    </row>
    <row r="2771" spans="1:6" x14ac:dyDescent="0.25">
      <c r="A2771" t="s">
        <v>15</v>
      </c>
      <c r="B2771" s="1">
        <v>45617</v>
      </c>
      <c r="C2771">
        <v>10.130000000000001</v>
      </c>
      <c r="D2771">
        <v>10.01</v>
      </c>
      <c r="E2771">
        <v>9.73</v>
      </c>
      <c r="F2771">
        <f t="shared" si="33"/>
        <v>1</v>
      </c>
    </row>
    <row r="2772" spans="1:6" x14ac:dyDescent="0.25">
      <c r="A2772" t="s">
        <v>15</v>
      </c>
      <c r="B2772" s="1">
        <v>45618</v>
      </c>
      <c r="C2772">
        <v>10.16</v>
      </c>
      <c r="D2772">
        <v>10.01</v>
      </c>
      <c r="E2772">
        <v>9.74</v>
      </c>
      <c r="F2772">
        <f t="shared" si="33"/>
        <v>1</v>
      </c>
    </row>
    <row r="2773" spans="1:6" x14ac:dyDescent="0.25">
      <c r="A2773" t="s">
        <v>15</v>
      </c>
      <c r="B2773" s="1">
        <v>45621</v>
      </c>
      <c r="C2773">
        <v>10.210000000000001</v>
      </c>
      <c r="D2773">
        <v>10.029999999999999</v>
      </c>
      <c r="E2773">
        <v>9.77</v>
      </c>
      <c r="F2773">
        <f t="shared" si="33"/>
        <v>1</v>
      </c>
    </row>
    <row r="2774" spans="1:6" x14ac:dyDescent="0.25">
      <c r="A2774" t="s">
        <v>15</v>
      </c>
      <c r="B2774" s="1">
        <v>45622</v>
      </c>
      <c r="C2774">
        <v>10.26</v>
      </c>
      <c r="D2774">
        <v>10.050000000000001</v>
      </c>
      <c r="E2774">
        <v>9.7899999999999991</v>
      </c>
      <c r="F2774">
        <f t="shared" si="33"/>
        <v>1</v>
      </c>
    </row>
    <row r="2775" spans="1:6" x14ac:dyDescent="0.25">
      <c r="A2775" t="s">
        <v>15</v>
      </c>
      <c r="B2775" s="1">
        <v>45623</v>
      </c>
      <c r="C2775">
        <v>10.3</v>
      </c>
      <c r="D2775">
        <v>10.07</v>
      </c>
      <c r="E2775">
        <v>9.8000000000000007</v>
      </c>
      <c r="F2775">
        <f t="shared" si="33"/>
        <v>1</v>
      </c>
    </row>
    <row r="2776" spans="1:6" x14ac:dyDescent="0.25">
      <c r="A2776" t="s">
        <v>15</v>
      </c>
      <c r="B2776" s="1">
        <v>45624</v>
      </c>
      <c r="C2776">
        <v>10.34</v>
      </c>
      <c r="D2776">
        <v>10.09</v>
      </c>
      <c r="E2776">
        <v>9.82</v>
      </c>
      <c r="F2776">
        <f t="shared" si="33"/>
        <v>1</v>
      </c>
    </row>
    <row r="2777" spans="1:6" x14ac:dyDescent="0.25">
      <c r="A2777" t="s">
        <v>15</v>
      </c>
      <c r="B2777" s="1">
        <v>45625</v>
      </c>
      <c r="C2777">
        <v>10.39</v>
      </c>
      <c r="D2777">
        <v>10.11</v>
      </c>
      <c r="E2777">
        <v>9.84</v>
      </c>
      <c r="F2777">
        <f t="shared" si="33"/>
        <v>1</v>
      </c>
    </row>
    <row r="2778" spans="1:6" x14ac:dyDescent="0.25">
      <c r="A2778" t="s">
        <v>15</v>
      </c>
      <c r="B2778" s="1">
        <v>45628</v>
      </c>
      <c r="C2778">
        <v>10.41</v>
      </c>
      <c r="D2778">
        <v>10.119999999999999</v>
      </c>
      <c r="E2778">
        <v>9.86</v>
      </c>
      <c r="F2778">
        <f t="shared" si="33"/>
        <v>1</v>
      </c>
    </row>
    <row r="2779" spans="1:6" x14ac:dyDescent="0.25">
      <c r="A2779" t="s">
        <v>15</v>
      </c>
      <c r="B2779" s="1">
        <v>45629</v>
      </c>
      <c r="C2779">
        <v>10.45</v>
      </c>
      <c r="D2779">
        <v>10.14</v>
      </c>
      <c r="E2779">
        <v>9.8800000000000008</v>
      </c>
      <c r="F2779">
        <f t="shared" si="33"/>
        <v>1</v>
      </c>
    </row>
    <row r="2780" spans="1:6" x14ac:dyDescent="0.25">
      <c r="A2780" t="s">
        <v>15</v>
      </c>
      <c r="B2780" s="1">
        <v>45630</v>
      </c>
      <c r="C2780">
        <v>10.5</v>
      </c>
      <c r="D2780">
        <v>10.17</v>
      </c>
      <c r="E2780">
        <v>9.9</v>
      </c>
      <c r="F2780">
        <f t="shared" si="33"/>
        <v>1</v>
      </c>
    </row>
    <row r="2781" spans="1:6" x14ac:dyDescent="0.25">
      <c r="A2781" t="s">
        <v>15</v>
      </c>
      <c r="B2781" s="1">
        <v>45631</v>
      </c>
      <c r="C2781">
        <v>10.56</v>
      </c>
      <c r="D2781">
        <v>10.199999999999999</v>
      </c>
      <c r="E2781">
        <v>9.92</v>
      </c>
      <c r="F2781">
        <f t="shared" si="33"/>
        <v>1</v>
      </c>
    </row>
    <row r="2782" spans="1:6" x14ac:dyDescent="0.25">
      <c r="A2782" t="s">
        <v>15</v>
      </c>
      <c r="B2782" s="1">
        <v>45632</v>
      </c>
      <c r="C2782">
        <v>10.63</v>
      </c>
      <c r="D2782">
        <v>10.23</v>
      </c>
      <c r="E2782">
        <v>9.9499999999999993</v>
      </c>
      <c r="F2782">
        <f t="shared" si="33"/>
        <v>1</v>
      </c>
    </row>
    <row r="2783" spans="1:6" x14ac:dyDescent="0.25">
      <c r="A2783" t="s">
        <v>67</v>
      </c>
      <c r="B2783" s="1">
        <v>45604</v>
      </c>
      <c r="C2783">
        <v>3.06</v>
      </c>
      <c r="D2783">
        <v>3.23</v>
      </c>
      <c r="E2783">
        <v>3.67</v>
      </c>
      <c r="F2783">
        <f t="shared" si="33"/>
        <v>0</v>
      </c>
    </row>
    <row r="2784" spans="1:6" x14ac:dyDescent="0.25">
      <c r="A2784" t="s">
        <v>67</v>
      </c>
      <c r="B2784" s="1">
        <v>45607</v>
      </c>
      <c r="C2784">
        <v>3.06</v>
      </c>
      <c r="D2784">
        <v>3.23</v>
      </c>
      <c r="E2784">
        <v>3.66</v>
      </c>
      <c r="F2784">
        <f t="shared" ref="F2784:F2847" si="34">IF(OR(ISBLANK(C2784), ISBLANK(D2784), ISBLANK(E2784)), "", IF(AND(C2784&gt;D2784, D2784&gt;E2784), 1, 0))</f>
        <v>0</v>
      </c>
    </row>
    <row r="2785" spans="1:6" x14ac:dyDescent="0.25">
      <c r="A2785" t="s">
        <v>67</v>
      </c>
      <c r="B2785" s="1">
        <v>45608</v>
      </c>
      <c r="C2785">
        <v>3.07</v>
      </c>
      <c r="D2785">
        <v>3.22</v>
      </c>
      <c r="E2785">
        <v>3.65</v>
      </c>
      <c r="F2785">
        <f t="shared" si="34"/>
        <v>0</v>
      </c>
    </row>
    <row r="2786" spans="1:6" x14ac:dyDescent="0.25">
      <c r="A2786" t="s">
        <v>67</v>
      </c>
      <c r="B2786" s="1">
        <v>45609</v>
      </c>
      <c r="C2786">
        <v>3.07</v>
      </c>
      <c r="D2786">
        <v>3.21</v>
      </c>
      <c r="E2786">
        <v>3.65</v>
      </c>
      <c r="F2786">
        <f t="shared" si="34"/>
        <v>0</v>
      </c>
    </row>
    <row r="2787" spans="1:6" x14ac:dyDescent="0.25">
      <c r="A2787" t="s">
        <v>67</v>
      </c>
      <c r="B2787" s="1">
        <v>45610</v>
      </c>
      <c r="C2787">
        <v>3.08</v>
      </c>
      <c r="D2787">
        <v>3.2</v>
      </c>
      <c r="E2787">
        <v>3.64</v>
      </c>
      <c r="F2787">
        <f t="shared" si="34"/>
        <v>0</v>
      </c>
    </row>
    <row r="2788" spans="1:6" x14ac:dyDescent="0.25">
      <c r="A2788" t="s">
        <v>67</v>
      </c>
      <c r="B2788" s="1">
        <v>45611</v>
      </c>
      <c r="C2788">
        <v>3.08</v>
      </c>
      <c r="D2788">
        <v>3.2</v>
      </c>
      <c r="E2788">
        <v>3.63</v>
      </c>
      <c r="F2788">
        <f t="shared" si="34"/>
        <v>0</v>
      </c>
    </row>
    <row r="2789" spans="1:6" x14ac:dyDescent="0.25">
      <c r="A2789" t="s">
        <v>67</v>
      </c>
      <c r="B2789" s="1">
        <v>45614</v>
      </c>
      <c r="C2789">
        <v>3.08</v>
      </c>
      <c r="D2789">
        <v>3.19</v>
      </c>
      <c r="E2789">
        <v>3.63</v>
      </c>
      <c r="F2789">
        <f t="shared" si="34"/>
        <v>0</v>
      </c>
    </row>
    <row r="2790" spans="1:6" x14ac:dyDescent="0.25">
      <c r="A2790" t="s">
        <v>67</v>
      </c>
      <c r="B2790" s="1">
        <v>45615</v>
      </c>
      <c r="C2790">
        <v>3.08</v>
      </c>
      <c r="D2790">
        <v>3.18</v>
      </c>
      <c r="E2790">
        <v>3.62</v>
      </c>
      <c r="F2790">
        <f t="shared" si="34"/>
        <v>0</v>
      </c>
    </row>
    <row r="2791" spans="1:6" x14ac:dyDescent="0.25">
      <c r="A2791" t="s">
        <v>67</v>
      </c>
      <c r="B2791" s="1">
        <v>45616</v>
      </c>
      <c r="C2791">
        <v>3.08</v>
      </c>
      <c r="D2791">
        <v>3.17</v>
      </c>
      <c r="E2791">
        <v>3.61</v>
      </c>
      <c r="F2791">
        <f t="shared" si="34"/>
        <v>0</v>
      </c>
    </row>
    <row r="2792" spans="1:6" x14ac:dyDescent="0.25">
      <c r="A2792" t="s">
        <v>67</v>
      </c>
      <c r="B2792" s="1">
        <v>45617</v>
      </c>
      <c r="C2792">
        <v>3.08</v>
      </c>
      <c r="D2792">
        <v>3.16</v>
      </c>
      <c r="E2792">
        <v>3.61</v>
      </c>
      <c r="F2792">
        <f t="shared" si="34"/>
        <v>0</v>
      </c>
    </row>
    <row r="2793" spans="1:6" x14ac:dyDescent="0.25">
      <c r="A2793" t="s">
        <v>67</v>
      </c>
      <c r="B2793" s="1">
        <v>45618</v>
      </c>
      <c r="C2793">
        <v>3.08</v>
      </c>
      <c r="D2793">
        <v>3.16</v>
      </c>
      <c r="E2793">
        <v>3.6</v>
      </c>
      <c r="F2793">
        <f t="shared" si="34"/>
        <v>0</v>
      </c>
    </row>
    <row r="2794" spans="1:6" x14ac:dyDescent="0.25">
      <c r="A2794" t="s">
        <v>67</v>
      </c>
      <c r="B2794" s="1">
        <v>45621</v>
      </c>
      <c r="C2794">
        <v>3.08</v>
      </c>
      <c r="D2794">
        <v>3.15</v>
      </c>
      <c r="E2794">
        <v>3.6</v>
      </c>
      <c r="F2794">
        <f t="shared" si="34"/>
        <v>0</v>
      </c>
    </row>
    <row r="2795" spans="1:6" x14ac:dyDescent="0.25">
      <c r="A2795" t="s">
        <v>67</v>
      </c>
      <c r="B2795" s="1">
        <v>45622</v>
      </c>
      <c r="C2795">
        <v>3.08</v>
      </c>
      <c r="D2795">
        <v>3.14</v>
      </c>
      <c r="E2795">
        <v>3.59</v>
      </c>
      <c r="F2795">
        <f t="shared" si="34"/>
        <v>0</v>
      </c>
    </row>
    <row r="2796" spans="1:6" x14ac:dyDescent="0.25">
      <c r="A2796" t="s">
        <v>67</v>
      </c>
      <c r="B2796" s="1">
        <v>45623</v>
      </c>
      <c r="C2796">
        <v>3.07</v>
      </c>
      <c r="D2796">
        <v>3.13</v>
      </c>
      <c r="E2796">
        <v>3.59</v>
      </c>
      <c r="F2796">
        <f t="shared" si="34"/>
        <v>0</v>
      </c>
    </row>
    <row r="2797" spans="1:6" x14ac:dyDescent="0.25">
      <c r="A2797" t="s">
        <v>67</v>
      </c>
      <c r="B2797" s="1">
        <v>45624</v>
      </c>
      <c r="C2797">
        <v>3.07</v>
      </c>
      <c r="D2797">
        <v>3.12</v>
      </c>
      <c r="E2797">
        <v>3.58</v>
      </c>
      <c r="F2797">
        <f t="shared" si="34"/>
        <v>0</v>
      </c>
    </row>
    <row r="2798" spans="1:6" x14ac:dyDescent="0.25">
      <c r="A2798" t="s">
        <v>67</v>
      </c>
      <c r="B2798" s="1">
        <v>45625</v>
      </c>
      <c r="C2798">
        <v>3.08</v>
      </c>
      <c r="D2798">
        <v>3.12</v>
      </c>
      <c r="E2798">
        <v>3.58</v>
      </c>
      <c r="F2798">
        <f t="shared" si="34"/>
        <v>0</v>
      </c>
    </row>
    <row r="2799" spans="1:6" x14ac:dyDescent="0.25">
      <c r="A2799" t="s">
        <v>67</v>
      </c>
      <c r="B2799" s="1">
        <v>45628</v>
      </c>
      <c r="C2799">
        <v>3.08</v>
      </c>
      <c r="D2799">
        <v>3.11</v>
      </c>
      <c r="E2799">
        <v>3.57</v>
      </c>
      <c r="F2799">
        <f t="shared" si="34"/>
        <v>0</v>
      </c>
    </row>
    <row r="2800" spans="1:6" x14ac:dyDescent="0.25">
      <c r="A2800" t="s">
        <v>67</v>
      </c>
      <c r="B2800" s="1">
        <v>45629</v>
      </c>
      <c r="C2800">
        <v>3.08</v>
      </c>
      <c r="D2800">
        <v>3.1</v>
      </c>
      <c r="E2800">
        <v>3.56</v>
      </c>
      <c r="F2800">
        <f t="shared" si="34"/>
        <v>0</v>
      </c>
    </row>
    <row r="2801" spans="1:6" x14ac:dyDescent="0.25">
      <c r="A2801" t="s">
        <v>67</v>
      </c>
      <c r="B2801" s="1">
        <v>45630</v>
      </c>
      <c r="C2801">
        <v>3.08</v>
      </c>
      <c r="D2801">
        <v>3.09</v>
      </c>
      <c r="E2801">
        <v>3.56</v>
      </c>
      <c r="F2801">
        <f t="shared" si="34"/>
        <v>0</v>
      </c>
    </row>
    <row r="2802" spans="1:6" x14ac:dyDescent="0.25">
      <c r="A2802" t="s">
        <v>67</v>
      </c>
      <c r="B2802" s="1">
        <v>45631</v>
      </c>
      <c r="C2802">
        <v>3.07</v>
      </c>
      <c r="D2802">
        <v>3.09</v>
      </c>
      <c r="E2802">
        <v>3.55</v>
      </c>
      <c r="F2802">
        <f t="shared" si="34"/>
        <v>0</v>
      </c>
    </row>
    <row r="2803" spans="1:6" x14ac:dyDescent="0.25">
      <c r="A2803" t="s">
        <v>67</v>
      </c>
      <c r="B2803" s="1">
        <v>45632</v>
      </c>
      <c r="C2803">
        <v>3.05</v>
      </c>
      <c r="D2803">
        <v>3.08</v>
      </c>
      <c r="E2803">
        <v>3.54</v>
      </c>
      <c r="F2803">
        <f t="shared" si="34"/>
        <v>0</v>
      </c>
    </row>
    <row r="2804" spans="1:6" x14ac:dyDescent="0.25">
      <c r="A2804" t="s">
        <v>9</v>
      </c>
      <c r="B2804" s="1">
        <v>45604</v>
      </c>
      <c r="C2804">
        <v>8.89</v>
      </c>
      <c r="D2804">
        <v>8.2899999999999991</v>
      </c>
      <c r="E2804">
        <v>8.4499999999999993</v>
      </c>
      <c r="F2804">
        <f t="shared" si="34"/>
        <v>0</v>
      </c>
    </row>
    <row r="2805" spans="1:6" x14ac:dyDescent="0.25">
      <c r="A2805" t="s">
        <v>9</v>
      </c>
      <c r="B2805" s="1">
        <v>45607</v>
      </c>
      <c r="C2805">
        <v>8.94</v>
      </c>
      <c r="D2805">
        <v>8.31</v>
      </c>
      <c r="E2805">
        <v>8.44</v>
      </c>
      <c r="F2805">
        <f t="shared" si="34"/>
        <v>0</v>
      </c>
    </row>
    <row r="2806" spans="1:6" x14ac:dyDescent="0.25">
      <c r="A2806" t="s">
        <v>9</v>
      </c>
      <c r="B2806" s="1">
        <v>45608</v>
      </c>
      <c r="C2806">
        <v>9.01</v>
      </c>
      <c r="D2806">
        <v>8.33</v>
      </c>
      <c r="E2806">
        <v>8.43</v>
      </c>
      <c r="F2806">
        <f t="shared" si="34"/>
        <v>0</v>
      </c>
    </row>
    <row r="2807" spans="1:6" x14ac:dyDescent="0.25">
      <c r="A2807" t="s">
        <v>9</v>
      </c>
      <c r="B2807" s="1">
        <v>45609</v>
      </c>
      <c r="C2807">
        <v>9.06</v>
      </c>
      <c r="D2807">
        <v>8.35</v>
      </c>
      <c r="E2807">
        <v>8.42</v>
      </c>
      <c r="F2807">
        <f t="shared" si="34"/>
        <v>0</v>
      </c>
    </row>
    <row r="2808" spans="1:6" x14ac:dyDescent="0.25">
      <c r="A2808" t="s">
        <v>9</v>
      </c>
      <c r="B2808" s="1">
        <v>45610</v>
      </c>
      <c r="C2808">
        <v>9.09</v>
      </c>
      <c r="D2808">
        <v>8.36</v>
      </c>
      <c r="E2808">
        <v>8.41</v>
      </c>
      <c r="F2808">
        <f t="shared" si="34"/>
        <v>0</v>
      </c>
    </row>
    <row r="2809" spans="1:6" x14ac:dyDescent="0.25">
      <c r="A2809" t="s">
        <v>9</v>
      </c>
      <c r="B2809" s="1">
        <v>45611</v>
      </c>
      <c r="C2809">
        <v>9.08</v>
      </c>
      <c r="D2809">
        <v>8.3699999999999992</v>
      </c>
      <c r="E2809">
        <v>8.4</v>
      </c>
      <c r="F2809">
        <f t="shared" si="34"/>
        <v>0</v>
      </c>
    </row>
    <row r="2810" spans="1:6" x14ac:dyDescent="0.25">
      <c r="A2810" t="s">
        <v>9</v>
      </c>
      <c r="B2810" s="1">
        <v>45614</v>
      </c>
      <c r="C2810">
        <v>9.11</v>
      </c>
      <c r="D2810">
        <v>8.39</v>
      </c>
      <c r="E2810">
        <v>8.39</v>
      </c>
      <c r="F2810">
        <f t="shared" si="34"/>
        <v>0</v>
      </c>
    </row>
    <row r="2811" spans="1:6" x14ac:dyDescent="0.25">
      <c r="A2811" t="s">
        <v>9</v>
      </c>
      <c r="B2811" s="1">
        <v>45615</v>
      </c>
      <c r="C2811">
        <v>9.11</v>
      </c>
      <c r="D2811">
        <v>8.42</v>
      </c>
      <c r="E2811">
        <v>8.3800000000000008</v>
      </c>
      <c r="F2811">
        <f t="shared" si="34"/>
        <v>1</v>
      </c>
    </row>
    <row r="2812" spans="1:6" x14ac:dyDescent="0.25">
      <c r="A2812" t="s">
        <v>9</v>
      </c>
      <c r="B2812" s="1">
        <v>45616</v>
      </c>
      <c r="C2812">
        <v>9.11</v>
      </c>
      <c r="D2812">
        <v>8.44</v>
      </c>
      <c r="E2812">
        <v>8.3800000000000008</v>
      </c>
      <c r="F2812">
        <f t="shared" si="34"/>
        <v>1</v>
      </c>
    </row>
    <row r="2813" spans="1:6" x14ac:dyDescent="0.25">
      <c r="A2813" t="s">
        <v>9</v>
      </c>
      <c r="B2813" s="1">
        <v>45617</v>
      </c>
      <c r="C2813">
        <v>9.1300000000000008</v>
      </c>
      <c r="D2813">
        <v>8.4600000000000009</v>
      </c>
      <c r="E2813">
        <v>8.3800000000000008</v>
      </c>
      <c r="F2813">
        <f t="shared" si="34"/>
        <v>1</v>
      </c>
    </row>
    <row r="2814" spans="1:6" x14ac:dyDescent="0.25">
      <c r="A2814" t="s">
        <v>9</v>
      </c>
      <c r="B2814" s="1">
        <v>45618</v>
      </c>
      <c r="C2814">
        <v>9.1300000000000008</v>
      </c>
      <c r="D2814">
        <v>8.48</v>
      </c>
      <c r="E2814">
        <v>8.3800000000000008</v>
      </c>
      <c r="F2814">
        <f t="shared" si="34"/>
        <v>1</v>
      </c>
    </row>
    <row r="2815" spans="1:6" x14ac:dyDescent="0.25">
      <c r="A2815" t="s">
        <v>9</v>
      </c>
      <c r="B2815" s="1">
        <v>45621</v>
      </c>
      <c r="C2815">
        <v>9.1300000000000008</v>
      </c>
      <c r="D2815">
        <v>8.51</v>
      </c>
      <c r="E2815">
        <v>8.39</v>
      </c>
      <c r="F2815">
        <f t="shared" si="34"/>
        <v>1</v>
      </c>
    </row>
    <row r="2816" spans="1:6" x14ac:dyDescent="0.25">
      <c r="A2816" t="s">
        <v>9</v>
      </c>
      <c r="B2816" s="1">
        <v>45622</v>
      </c>
      <c r="C2816">
        <v>9.11</v>
      </c>
      <c r="D2816">
        <v>8.5299999999999994</v>
      </c>
      <c r="E2816">
        <v>8.39</v>
      </c>
      <c r="F2816">
        <f t="shared" si="34"/>
        <v>1</v>
      </c>
    </row>
    <row r="2817" spans="1:6" x14ac:dyDescent="0.25">
      <c r="A2817" t="s">
        <v>9</v>
      </c>
      <c r="B2817" s="1">
        <v>45623</v>
      </c>
      <c r="C2817">
        <v>9.07</v>
      </c>
      <c r="D2817">
        <v>8.56</v>
      </c>
      <c r="E2817">
        <v>8.4</v>
      </c>
      <c r="F2817">
        <f t="shared" si="34"/>
        <v>1</v>
      </c>
    </row>
    <row r="2818" spans="1:6" x14ac:dyDescent="0.25">
      <c r="A2818" t="s">
        <v>9</v>
      </c>
      <c r="B2818" s="1">
        <v>45624</v>
      </c>
      <c r="C2818">
        <v>9.0299999999999994</v>
      </c>
      <c r="D2818">
        <v>8.59</v>
      </c>
      <c r="E2818">
        <v>8.4</v>
      </c>
      <c r="F2818">
        <f t="shared" si="34"/>
        <v>1</v>
      </c>
    </row>
    <row r="2819" spans="1:6" x14ac:dyDescent="0.25">
      <c r="A2819" t="s">
        <v>9</v>
      </c>
      <c r="B2819" s="1">
        <v>45625</v>
      </c>
      <c r="C2819">
        <v>8.99</v>
      </c>
      <c r="D2819">
        <v>8.61</v>
      </c>
      <c r="E2819">
        <v>8.41</v>
      </c>
      <c r="F2819">
        <f t="shared" si="34"/>
        <v>1</v>
      </c>
    </row>
    <row r="2820" spans="1:6" x14ac:dyDescent="0.25">
      <c r="A2820" t="s">
        <v>9</v>
      </c>
      <c r="B2820" s="1">
        <v>45628</v>
      </c>
      <c r="C2820">
        <v>8.9700000000000006</v>
      </c>
      <c r="D2820">
        <v>8.6300000000000008</v>
      </c>
      <c r="E2820">
        <v>8.42</v>
      </c>
      <c r="F2820">
        <f t="shared" si="34"/>
        <v>1</v>
      </c>
    </row>
    <row r="2821" spans="1:6" x14ac:dyDescent="0.25">
      <c r="A2821" t="s">
        <v>9</v>
      </c>
      <c r="B2821" s="1">
        <v>45629</v>
      </c>
      <c r="C2821">
        <v>8.94</v>
      </c>
      <c r="D2821">
        <v>8.65</v>
      </c>
      <c r="E2821">
        <v>8.42</v>
      </c>
      <c r="F2821">
        <f t="shared" si="34"/>
        <v>1</v>
      </c>
    </row>
    <row r="2822" spans="1:6" x14ac:dyDescent="0.25">
      <c r="A2822" t="s">
        <v>9</v>
      </c>
      <c r="B2822" s="1">
        <v>45630</v>
      </c>
      <c r="C2822">
        <v>8.9499999999999993</v>
      </c>
      <c r="D2822">
        <v>8.69</v>
      </c>
      <c r="E2822">
        <v>8.43</v>
      </c>
      <c r="F2822">
        <f t="shared" si="34"/>
        <v>1</v>
      </c>
    </row>
    <row r="2823" spans="1:6" x14ac:dyDescent="0.25">
      <c r="A2823" t="s">
        <v>9</v>
      </c>
      <c r="B2823" s="1">
        <v>45631</v>
      </c>
      <c r="C2823">
        <v>8.98</v>
      </c>
      <c r="D2823">
        <v>8.7200000000000006</v>
      </c>
      <c r="E2823">
        <v>8.44</v>
      </c>
      <c r="F2823">
        <f t="shared" si="34"/>
        <v>1</v>
      </c>
    </row>
    <row r="2824" spans="1:6" x14ac:dyDescent="0.25">
      <c r="A2824" t="s">
        <v>9</v>
      </c>
      <c r="B2824" s="1">
        <v>45632</v>
      </c>
      <c r="C2824">
        <v>8.99</v>
      </c>
      <c r="D2824">
        <v>8.75</v>
      </c>
      <c r="E2824">
        <v>8.44</v>
      </c>
      <c r="F2824">
        <f t="shared" si="34"/>
        <v>1</v>
      </c>
    </row>
    <row r="2825" spans="1:6" x14ac:dyDescent="0.25">
      <c r="A2825" t="s">
        <v>69</v>
      </c>
      <c r="B2825" s="1">
        <v>45604</v>
      </c>
      <c r="C2825">
        <v>28.43</v>
      </c>
      <c r="D2825">
        <v>28.72</v>
      </c>
      <c r="E2825">
        <v>27.44</v>
      </c>
      <c r="F2825">
        <f t="shared" si="34"/>
        <v>0</v>
      </c>
    </row>
    <row r="2826" spans="1:6" x14ac:dyDescent="0.25">
      <c r="A2826" t="s">
        <v>69</v>
      </c>
      <c r="B2826" s="1">
        <v>45607</v>
      </c>
      <c r="C2826">
        <v>28.39</v>
      </c>
      <c r="D2826">
        <v>28.69</v>
      </c>
      <c r="E2826">
        <v>27.45</v>
      </c>
      <c r="F2826">
        <f t="shared" si="34"/>
        <v>0</v>
      </c>
    </row>
    <row r="2827" spans="1:6" x14ac:dyDescent="0.25">
      <c r="A2827" t="s">
        <v>69</v>
      </c>
      <c r="B2827" s="1">
        <v>45608</v>
      </c>
      <c r="C2827">
        <v>28.34</v>
      </c>
      <c r="D2827">
        <v>28.66</v>
      </c>
      <c r="E2827">
        <v>27.46</v>
      </c>
      <c r="F2827">
        <f t="shared" si="34"/>
        <v>0</v>
      </c>
    </row>
    <row r="2828" spans="1:6" x14ac:dyDescent="0.25">
      <c r="A2828" t="s">
        <v>69</v>
      </c>
      <c r="B2828" s="1">
        <v>45609</v>
      </c>
      <c r="C2828">
        <v>28.32</v>
      </c>
      <c r="D2828">
        <v>28.64</v>
      </c>
      <c r="E2828">
        <v>27.47</v>
      </c>
      <c r="F2828">
        <f t="shared" si="34"/>
        <v>0</v>
      </c>
    </row>
    <row r="2829" spans="1:6" x14ac:dyDescent="0.25">
      <c r="A2829" t="s">
        <v>69</v>
      </c>
      <c r="B2829" s="1">
        <v>45610</v>
      </c>
      <c r="C2829">
        <v>28.27</v>
      </c>
      <c r="D2829">
        <v>28.61</v>
      </c>
      <c r="E2829">
        <v>27.48</v>
      </c>
      <c r="F2829">
        <f t="shared" si="34"/>
        <v>0</v>
      </c>
    </row>
    <row r="2830" spans="1:6" x14ac:dyDescent="0.25">
      <c r="A2830" t="s">
        <v>69</v>
      </c>
      <c r="B2830" s="1">
        <v>45611</v>
      </c>
      <c r="C2830">
        <v>28.23</v>
      </c>
      <c r="D2830">
        <v>28.58</v>
      </c>
      <c r="E2830">
        <v>27.48</v>
      </c>
      <c r="F2830">
        <f t="shared" si="34"/>
        <v>0</v>
      </c>
    </row>
    <row r="2831" spans="1:6" x14ac:dyDescent="0.25">
      <c r="A2831" t="s">
        <v>69</v>
      </c>
      <c r="B2831" s="1">
        <v>45614</v>
      </c>
      <c r="C2831">
        <v>28.19</v>
      </c>
      <c r="D2831">
        <v>28.56</v>
      </c>
      <c r="E2831">
        <v>27.49</v>
      </c>
      <c r="F2831">
        <f t="shared" si="34"/>
        <v>0</v>
      </c>
    </row>
    <row r="2832" spans="1:6" x14ac:dyDescent="0.25">
      <c r="A2832" t="s">
        <v>69</v>
      </c>
      <c r="B2832" s="1">
        <v>45615</v>
      </c>
      <c r="C2832">
        <v>28.16</v>
      </c>
      <c r="D2832">
        <v>28.53</v>
      </c>
      <c r="E2832">
        <v>27.5</v>
      </c>
      <c r="F2832">
        <f t="shared" si="34"/>
        <v>0</v>
      </c>
    </row>
    <row r="2833" spans="1:6" x14ac:dyDescent="0.25">
      <c r="A2833" t="s">
        <v>69</v>
      </c>
      <c r="B2833" s="1">
        <v>45616</v>
      </c>
      <c r="C2833">
        <v>28.15</v>
      </c>
      <c r="D2833">
        <v>28.52</v>
      </c>
      <c r="E2833">
        <v>27.52</v>
      </c>
      <c r="F2833">
        <f t="shared" si="34"/>
        <v>0</v>
      </c>
    </row>
    <row r="2834" spans="1:6" x14ac:dyDescent="0.25">
      <c r="A2834" t="s">
        <v>69</v>
      </c>
      <c r="B2834" s="1">
        <v>45617</v>
      </c>
      <c r="C2834">
        <v>28.14</v>
      </c>
      <c r="D2834">
        <v>28.51</v>
      </c>
      <c r="E2834">
        <v>27.54</v>
      </c>
      <c r="F2834">
        <f t="shared" si="34"/>
        <v>0</v>
      </c>
    </row>
    <row r="2835" spans="1:6" x14ac:dyDescent="0.25">
      <c r="A2835" t="s">
        <v>69</v>
      </c>
      <c r="B2835" s="1">
        <v>45618</v>
      </c>
      <c r="C2835">
        <v>28.16</v>
      </c>
      <c r="D2835">
        <v>28.5</v>
      </c>
      <c r="E2835">
        <v>27.56</v>
      </c>
      <c r="F2835">
        <f t="shared" si="34"/>
        <v>0</v>
      </c>
    </row>
    <row r="2836" spans="1:6" x14ac:dyDescent="0.25">
      <c r="A2836" t="s">
        <v>69</v>
      </c>
      <c r="B2836" s="1">
        <v>45621</v>
      </c>
      <c r="C2836">
        <v>28.17</v>
      </c>
      <c r="D2836">
        <v>28.5</v>
      </c>
      <c r="E2836">
        <v>27.58</v>
      </c>
      <c r="F2836">
        <f t="shared" si="34"/>
        <v>0</v>
      </c>
    </row>
    <row r="2837" spans="1:6" x14ac:dyDescent="0.25">
      <c r="A2837" t="s">
        <v>69</v>
      </c>
      <c r="B2837" s="1">
        <v>45622</v>
      </c>
      <c r="C2837">
        <v>28.2</v>
      </c>
      <c r="D2837">
        <v>28.5</v>
      </c>
      <c r="E2837">
        <v>27.6</v>
      </c>
      <c r="F2837">
        <f t="shared" si="34"/>
        <v>0</v>
      </c>
    </row>
    <row r="2838" spans="1:6" x14ac:dyDescent="0.25">
      <c r="A2838" t="s">
        <v>69</v>
      </c>
      <c r="B2838" s="1">
        <v>45623</v>
      </c>
      <c r="C2838">
        <v>28.22</v>
      </c>
      <c r="D2838">
        <v>28.49</v>
      </c>
      <c r="E2838">
        <v>27.61</v>
      </c>
      <c r="F2838">
        <f t="shared" si="34"/>
        <v>0</v>
      </c>
    </row>
    <row r="2839" spans="1:6" x14ac:dyDescent="0.25">
      <c r="A2839" t="s">
        <v>69</v>
      </c>
      <c r="B2839" s="1">
        <v>45624</v>
      </c>
      <c r="C2839">
        <v>28.23</v>
      </c>
      <c r="D2839">
        <v>28.49</v>
      </c>
      <c r="E2839">
        <v>27.62</v>
      </c>
      <c r="F2839">
        <f t="shared" si="34"/>
        <v>0</v>
      </c>
    </row>
    <row r="2840" spans="1:6" x14ac:dyDescent="0.25">
      <c r="A2840" t="s">
        <v>69</v>
      </c>
      <c r="B2840" s="1">
        <v>45625</v>
      </c>
      <c r="C2840">
        <v>28.25</v>
      </c>
      <c r="D2840">
        <v>28.48</v>
      </c>
      <c r="E2840">
        <v>27.63</v>
      </c>
      <c r="F2840">
        <f t="shared" si="34"/>
        <v>0</v>
      </c>
    </row>
    <row r="2841" spans="1:6" x14ac:dyDescent="0.25">
      <c r="A2841" t="s">
        <v>69</v>
      </c>
      <c r="B2841" s="1">
        <v>45628</v>
      </c>
      <c r="C2841">
        <v>28.27</v>
      </c>
      <c r="D2841">
        <v>28.48</v>
      </c>
      <c r="E2841">
        <v>27.64</v>
      </c>
      <c r="F2841">
        <f t="shared" si="34"/>
        <v>0</v>
      </c>
    </row>
    <row r="2842" spans="1:6" x14ac:dyDescent="0.25">
      <c r="A2842" t="s">
        <v>69</v>
      </c>
      <c r="B2842" s="1">
        <v>45629</v>
      </c>
      <c r="C2842">
        <v>28.28</v>
      </c>
      <c r="D2842">
        <v>28.47</v>
      </c>
      <c r="E2842">
        <v>27.65</v>
      </c>
      <c r="F2842">
        <f t="shared" si="34"/>
        <v>0</v>
      </c>
    </row>
    <row r="2843" spans="1:6" x14ac:dyDescent="0.25">
      <c r="A2843" t="s">
        <v>69</v>
      </c>
      <c r="B2843" s="1">
        <v>45630</v>
      </c>
      <c r="C2843">
        <v>28.28</v>
      </c>
      <c r="D2843">
        <v>28.45</v>
      </c>
      <c r="E2843">
        <v>27.66</v>
      </c>
      <c r="F2843">
        <f t="shared" si="34"/>
        <v>0</v>
      </c>
    </row>
    <row r="2844" spans="1:6" x14ac:dyDescent="0.25">
      <c r="A2844" t="s">
        <v>69</v>
      </c>
      <c r="B2844" s="1">
        <v>45631</v>
      </c>
      <c r="C2844">
        <v>28.31</v>
      </c>
      <c r="D2844">
        <v>28.44</v>
      </c>
      <c r="E2844">
        <v>27.67</v>
      </c>
      <c r="F2844">
        <f t="shared" si="34"/>
        <v>0</v>
      </c>
    </row>
    <row r="2845" spans="1:6" x14ac:dyDescent="0.25">
      <c r="A2845" t="s">
        <v>69</v>
      </c>
      <c r="B2845" s="1">
        <v>45632</v>
      </c>
      <c r="C2845">
        <v>28.34</v>
      </c>
      <c r="D2845">
        <v>28.43</v>
      </c>
      <c r="E2845">
        <v>27.68</v>
      </c>
      <c r="F2845">
        <f t="shared" si="34"/>
        <v>0</v>
      </c>
    </row>
    <row r="2846" spans="1:6" x14ac:dyDescent="0.25">
      <c r="A2846" t="s">
        <v>5</v>
      </c>
      <c r="B2846" s="1">
        <v>45621</v>
      </c>
      <c r="C2846">
        <v>9.09</v>
      </c>
      <c r="D2846">
        <v>8.98</v>
      </c>
      <c r="E2846">
        <v>10.3</v>
      </c>
      <c r="F2846">
        <f t="shared" si="34"/>
        <v>0</v>
      </c>
    </row>
    <row r="2847" spans="1:6" x14ac:dyDescent="0.25">
      <c r="A2847" t="s">
        <v>5</v>
      </c>
      <c r="B2847" s="1">
        <v>45622</v>
      </c>
      <c r="C2847">
        <v>9.16</v>
      </c>
      <c r="D2847">
        <v>9.01</v>
      </c>
      <c r="E2847">
        <v>10.29</v>
      </c>
      <c r="F2847">
        <f t="shared" si="34"/>
        <v>0</v>
      </c>
    </row>
    <row r="2848" spans="1:6" x14ac:dyDescent="0.25">
      <c r="A2848" t="s">
        <v>5</v>
      </c>
      <c r="B2848" s="1">
        <v>45623</v>
      </c>
      <c r="C2848">
        <v>9.23</v>
      </c>
      <c r="D2848">
        <v>9.0299999999999994</v>
      </c>
      <c r="E2848">
        <v>10.28</v>
      </c>
      <c r="F2848">
        <f t="shared" ref="F2848:F2911" si="35">IF(OR(ISBLANK(C2848), ISBLANK(D2848), ISBLANK(E2848)), "", IF(AND(C2848&gt;D2848, D2848&gt;E2848), 1, 0))</f>
        <v>0</v>
      </c>
    </row>
    <row r="2849" spans="1:6" x14ac:dyDescent="0.25">
      <c r="A2849" t="s">
        <v>5</v>
      </c>
      <c r="B2849" s="1">
        <v>45624</v>
      </c>
      <c r="C2849">
        <v>9.36</v>
      </c>
      <c r="D2849">
        <v>9.07</v>
      </c>
      <c r="E2849">
        <v>10.28</v>
      </c>
      <c r="F2849">
        <f t="shared" si="35"/>
        <v>0</v>
      </c>
    </row>
    <row r="2850" spans="1:6" x14ac:dyDescent="0.25">
      <c r="A2850" t="s">
        <v>5</v>
      </c>
      <c r="B2850" s="1">
        <v>45625</v>
      </c>
      <c r="C2850">
        <v>9.5</v>
      </c>
      <c r="D2850">
        <v>9.1199999999999992</v>
      </c>
      <c r="E2850">
        <v>10.27</v>
      </c>
      <c r="F2850">
        <f t="shared" si="35"/>
        <v>0</v>
      </c>
    </row>
    <row r="2851" spans="1:6" x14ac:dyDescent="0.25">
      <c r="A2851" t="s">
        <v>5</v>
      </c>
      <c r="B2851" s="1">
        <v>45628</v>
      </c>
      <c r="C2851">
        <v>9.69</v>
      </c>
      <c r="D2851">
        <v>9.18</v>
      </c>
      <c r="E2851">
        <v>10.28</v>
      </c>
      <c r="F2851">
        <f t="shared" si="35"/>
        <v>0</v>
      </c>
    </row>
    <row r="2852" spans="1:6" x14ac:dyDescent="0.25">
      <c r="A2852" t="s">
        <v>5</v>
      </c>
      <c r="B2852" s="1">
        <v>45629</v>
      </c>
      <c r="C2852">
        <v>9.8800000000000008</v>
      </c>
      <c r="D2852">
        <v>9.25</v>
      </c>
      <c r="E2852">
        <v>10.28</v>
      </c>
      <c r="F2852">
        <f t="shared" si="35"/>
        <v>0</v>
      </c>
    </row>
    <row r="2853" spans="1:6" x14ac:dyDescent="0.25">
      <c r="A2853" t="s">
        <v>5</v>
      </c>
      <c r="B2853" s="1">
        <v>45630</v>
      </c>
      <c r="C2853">
        <v>10.06</v>
      </c>
      <c r="D2853">
        <v>9.3000000000000007</v>
      </c>
      <c r="E2853">
        <v>10.28</v>
      </c>
      <c r="F2853">
        <f t="shared" si="35"/>
        <v>0</v>
      </c>
    </row>
    <row r="2854" spans="1:6" x14ac:dyDescent="0.25">
      <c r="A2854" t="s">
        <v>5</v>
      </c>
      <c r="B2854" s="1">
        <v>45631</v>
      </c>
      <c r="C2854">
        <v>10.220000000000001</v>
      </c>
      <c r="D2854">
        <v>9.36</v>
      </c>
      <c r="E2854">
        <v>10.28</v>
      </c>
      <c r="F2854">
        <f t="shared" si="35"/>
        <v>0</v>
      </c>
    </row>
    <row r="2855" spans="1:6" x14ac:dyDescent="0.25">
      <c r="A2855" t="s">
        <v>5</v>
      </c>
      <c r="B2855" s="1">
        <v>45632</v>
      </c>
      <c r="C2855">
        <v>10.35</v>
      </c>
      <c r="D2855">
        <v>9.4</v>
      </c>
      <c r="E2855">
        <v>10.28</v>
      </c>
      <c r="F2855">
        <f t="shared" si="35"/>
        <v>0</v>
      </c>
    </row>
    <row r="2856" spans="1:6" x14ac:dyDescent="0.25">
      <c r="A2856" t="s">
        <v>79</v>
      </c>
      <c r="B2856" s="1">
        <v>45604</v>
      </c>
      <c r="C2856">
        <v>92.18</v>
      </c>
      <c r="D2856">
        <v>91.54</v>
      </c>
      <c r="E2856">
        <v>90.12</v>
      </c>
      <c r="F2856">
        <f t="shared" si="35"/>
        <v>1</v>
      </c>
    </row>
    <row r="2857" spans="1:6" x14ac:dyDescent="0.25">
      <c r="A2857" t="s">
        <v>79</v>
      </c>
      <c r="B2857" s="1">
        <v>45607</v>
      </c>
      <c r="C2857">
        <v>92.21</v>
      </c>
      <c r="D2857">
        <v>91.55</v>
      </c>
      <c r="E2857">
        <v>90.1</v>
      </c>
      <c r="F2857">
        <f t="shared" si="35"/>
        <v>1</v>
      </c>
    </row>
    <row r="2858" spans="1:6" x14ac:dyDescent="0.25">
      <c r="A2858" t="s">
        <v>79</v>
      </c>
      <c r="B2858" s="1">
        <v>45608</v>
      </c>
      <c r="C2858">
        <v>92.23</v>
      </c>
      <c r="D2858">
        <v>91.55</v>
      </c>
      <c r="E2858">
        <v>90.08</v>
      </c>
      <c r="F2858">
        <f t="shared" si="35"/>
        <v>1</v>
      </c>
    </row>
    <row r="2859" spans="1:6" x14ac:dyDescent="0.25">
      <c r="A2859" t="s">
        <v>79</v>
      </c>
      <c r="B2859" s="1">
        <v>45609</v>
      </c>
      <c r="C2859">
        <v>92.28</v>
      </c>
      <c r="D2859">
        <v>91.58</v>
      </c>
      <c r="E2859">
        <v>90.07</v>
      </c>
      <c r="F2859">
        <f t="shared" si="35"/>
        <v>1</v>
      </c>
    </row>
    <row r="2860" spans="1:6" x14ac:dyDescent="0.25">
      <c r="A2860" t="s">
        <v>79</v>
      </c>
      <c r="B2860" s="1">
        <v>45610</v>
      </c>
      <c r="C2860">
        <v>92.27</v>
      </c>
      <c r="D2860">
        <v>91.62</v>
      </c>
      <c r="E2860">
        <v>90.05</v>
      </c>
      <c r="F2860">
        <f t="shared" si="35"/>
        <v>1</v>
      </c>
    </row>
    <row r="2861" spans="1:6" x14ac:dyDescent="0.25">
      <c r="A2861" t="s">
        <v>79</v>
      </c>
      <c r="B2861" s="1">
        <v>45611</v>
      </c>
      <c r="C2861">
        <v>92.24</v>
      </c>
      <c r="D2861">
        <v>91.65</v>
      </c>
      <c r="E2861">
        <v>90.04</v>
      </c>
      <c r="F2861">
        <f t="shared" si="35"/>
        <v>1</v>
      </c>
    </row>
    <row r="2862" spans="1:6" x14ac:dyDescent="0.25">
      <c r="A2862" t="s">
        <v>79</v>
      </c>
      <c r="B2862" s="1">
        <v>45614</v>
      </c>
      <c r="C2862">
        <v>92.18</v>
      </c>
      <c r="D2862">
        <v>91.67</v>
      </c>
      <c r="E2862">
        <v>90.01</v>
      </c>
      <c r="F2862">
        <f t="shared" si="35"/>
        <v>1</v>
      </c>
    </row>
    <row r="2863" spans="1:6" x14ac:dyDescent="0.25">
      <c r="A2863" t="s">
        <v>79</v>
      </c>
      <c r="B2863" s="1">
        <v>45615</v>
      </c>
      <c r="C2863">
        <v>92.11</v>
      </c>
      <c r="D2863">
        <v>91.69</v>
      </c>
      <c r="E2863">
        <v>90</v>
      </c>
      <c r="F2863">
        <f t="shared" si="35"/>
        <v>1</v>
      </c>
    </row>
    <row r="2864" spans="1:6" x14ac:dyDescent="0.25">
      <c r="A2864" t="s">
        <v>79</v>
      </c>
      <c r="B2864" s="1">
        <v>45616</v>
      </c>
      <c r="C2864">
        <v>92.06</v>
      </c>
      <c r="D2864">
        <v>91.72</v>
      </c>
      <c r="E2864">
        <v>89.99</v>
      </c>
      <c r="F2864">
        <f t="shared" si="35"/>
        <v>1</v>
      </c>
    </row>
    <row r="2865" spans="1:6" x14ac:dyDescent="0.25">
      <c r="A2865" t="s">
        <v>79</v>
      </c>
      <c r="B2865" s="1">
        <v>45617</v>
      </c>
      <c r="C2865">
        <v>92</v>
      </c>
      <c r="D2865">
        <v>91.74</v>
      </c>
      <c r="E2865">
        <v>89.99</v>
      </c>
      <c r="F2865">
        <f t="shared" si="35"/>
        <v>1</v>
      </c>
    </row>
    <row r="2866" spans="1:6" x14ac:dyDescent="0.25">
      <c r="A2866" t="s">
        <v>79</v>
      </c>
      <c r="B2866" s="1">
        <v>45618</v>
      </c>
      <c r="C2866">
        <v>91.93</v>
      </c>
      <c r="D2866">
        <v>91.76</v>
      </c>
      <c r="E2866">
        <v>89.99</v>
      </c>
      <c r="F2866">
        <f t="shared" si="35"/>
        <v>1</v>
      </c>
    </row>
    <row r="2867" spans="1:6" x14ac:dyDescent="0.25">
      <c r="A2867" t="s">
        <v>79</v>
      </c>
      <c r="B2867" s="1">
        <v>45621</v>
      </c>
      <c r="C2867">
        <v>91.9</v>
      </c>
      <c r="D2867">
        <v>91.81</v>
      </c>
      <c r="E2867">
        <v>90</v>
      </c>
      <c r="F2867">
        <f t="shared" si="35"/>
        <v>1</v>
      </c>
    </row>
    <row r="2868" spans="1:6" x14ac:dyDescent="0.25">
      <c r="A2868" t="s">
        <v>79</v>
      </c>
      <c r="B2868" s="1">
        <v>45622</v>
      </c>
      <c r="C2868">
        <v>91.92</v>
      </c>
      <c r="D2868">
        <v>91.84</v>
      </c>
      <c r="E2868">
        <v>90.01</v>
      </c>
      <c r="F2868">
        <f t="shared" si="35"/>
        <v>1</v>
      </c>
    </row>
    <row r="2869" spans="1:6" x14ac:dyDescent="0.25">
      <c r="A2869" t="s">
        <v>79</v>
      </c>
      <c r="B2869" s="1">
        <v>45623</v>
      </c>
      <c r="C2869">
        <v>91.97</v>
      </c>
      <c r="D2869">
        <v>91.88</v>
      </c>
      <c r="E2869">
        <v>90.03</v>
      </c>
      <c r="F2869">
        <f t="shared" si="35"/>
        <v>1</v>
      </c>
    </row>
    <row r="2870" spans="1:6" x14ac:dyDescent="0.25">
      <c r="A2870" t="s">
        <v>79</v>
      </c>
      <c r="B2870" s="1">
        <v>45624</v>
      </c>
      <c r="C2870">
        <v>91.92</v>
      </c>
      <c r="D2870">
        <v>91.9</v>
      </c>
      <c r="E2870">
        <v>90.04</v>
      </c>
      <c r="F2870">
        <f t="shared" si="35"/>
        <v>1</v>
      </c>
    </row>
    <row r="2871" spans="1:6" x14ac:dyDescent="0.25">
      <c r="A2871" t="s">
        <v>79</v>
      </c>
      <c r="B2871" s="1">
        <v>45625</v>
      </c>
      <c r="C2871">
        <v>91.91</v>
      </c>
      <c r="D2871">
        <v>91.95</v>
      </c>
      <c r="E2871">
        <v>90.05</v>
      </c>
      <c r="F2871">
        <f t="shared" si="35"/>
        <v>0</v>
      </c>
    </row>
    <row r="2872" spans="1:6" x14ac:dyDescent="0.25">
      <c r="A2872" t="s">
        <v>79</v>
      </c>
      <c r="B2872" s="1">
        <v>45628</v>
      </c>
      <c r="C2872">
        <v>92</v>
      </c>
      <c r="D2872">
        <v>92.02</v>
      </c>
      <c r="E2872">
        <v>90.07</v>
      </c>
      <c r="F2872">
        <f t="shared" si="35"/>
        <v>0</v>
      </c>
    </row>
    <row r="2873" spans="1:6" x14ac:dyDescent="0.25">
      <c r="A2873" t="s">
        <v>79</v>
      </c>
      <c r="B2873" s="1">
        <v>45629</v>
      </c>
      <c r="C2873">
        <v>92.01</v>
      </c>
      <c r="D2873">
        <v>92.06</v>
      </c>
      <c r="E2873">
        <v>90.07</v>
      </c>
      <c r="F2873">
        <f t="shared" si="35"/>
        <v>0</v>
      </c>
    </row>
    <row r="2874" spans="1:6" x14ac:dyDescent="0.25">
      <c r="A2874" t="s">
        <v>79</v>
      </c>
      <c r="B2874" s="1">
        <v>45630</v>
      </c>
      <c r="C2874">
        <v>92.04</v>
      </c>
      <c r="D2874">
        <v>92.07</v>
      </c>
      <c r="E2874">
        <v>90.08</v>
      </c>
      <c r="F2874">
        <f t="shared" si="35"/>
        <v>0</v>
      </c>
    </row>
    <row r="2875" spans="1:6" x14ac:dyDescent="0.25">
      <c r="A2875" t="s">
        <v>79</v>
      </c>
      <c r="B2875" s="1">
        <v>45631</v>
      </c>
      <c r="C2875">
        <v>92.08</v>
      </c>
      <c r="D2875">
        <v>92.1</v>
      </c>
      <c r="E2875">
        <v>90.08</v>
      </c>
      <c r="F2875">
        <f t="shared" si="35"/>
        <v>0</v>
      </c>
    </row>
    <row r="2876" spans="1:6" x14ac:dyDescent="0.25">
      <c r="A2876" t="s">
        <v>79</v>
      </c>
      <c r="B2876" s="1">
        <v>45632</v>
      </c>
      <c r="C2876">
        <v>92.18</v>
      </c>
      <c r="D2876">
        <v>92.13</v>
      </c>
      <c r="E2876">
        <v>90.09</v>
      </c>
      <c r="F2876">
        <f t="shared" si="35"/>
        <v>1</v>
      </c>
    </row>
    <row r="2877" spans="1:6" x14ac:dyDescent="0.25">
      <c r="A2877" t="s">
        <v>96</v>
      </c>
      <c r="B2877" s="1">
        <v>45604</v>
      </c>
      <c r="C2877">
        <v>17.82</v>
      </c>
      <c r="D2877">
        <v>18.32</v>
      </c>
      <c r="E2877">
        <v>19.09</v>
      </c>
      <c r="F2877">
        <f t="shared" si="35"/>
        <v>0</v>
      </c>
    </row>
    <row r="2878" spans="1:6" x14ac:dyDescent="0.25">
      <c r="A2878" t="s">
        <v>96</v>
      </c>
      <c r="B2878" s="1">
        <v>45607</v>
      </c>
      <c r="C2878">
        <v>17.79</v>
      </c>
      <c r="D2878">
        <v>18.3</v>
      </c>
      <c r="E2878">
        <v>19.059999999999999</v>
      </c>
      <c r="F2878">
        <f t="shared" si="35"/>
        <v>0</v>
      </c>
    </row>
    <row r="2879" spans="1:6" x14ac:dyDescent="0.25">
      <c r="A2879" t="s">
        <v>96</v>
      </c>
      <c r="B2879" s="1">
        <v>45608</v>
      </c>
      <c r="C2879">
        <v>17.760000000000002</v>
      </c>
      <c r="D2879">
        <v>18.28</v>
      </c>
      <c r="E2879">
        <v>19.03</v>
      </c>
      <c r="F2879">
        <f t="shared" si="35"/>
        <v>0</v>
      </c>
    </row>
    <row r="2880" spans="1:6" x14ac:dyDescent="0.25">
      <c r="A2880" t="s">
        <v>96</v>
      </c>
      <c r="B2880" s="1">
        <v>45609</v>
      </c>
      <c r="C2880">
        <v>17.72</v>
      </c>
      <c r="D2880">
        <v>18.239999999999998</v>
      </c>
      <c r="E2880">
        <v>19</v>
      </c>
      <c r="F2880">
        <f t="shared" si="35"/>
        <v>0</v>
      </c>
    </row>
    <row r="2881" spans="1:6" x14ac:dyDescent="0.25">
      <c r="A2881" t="s">
        <v>96</v>
      </c>
      <c r="B2881" s="1">
        <v>45610</v>
      </c>
      <c r="C2881">
        <v>17.66</v>
      </c>
      <c r="D2881">
        <v>18.21</v>
      </c>
      <c r="E2881">
        <v>18.97</v>
      </c>
      <c r="F2881">
        <f t="shared" si="35"/>
        <v>0</v>
      </c>
    </row>
    <row r="2882" spans="1:6" x14ac:dyDescent="0.25">
      <c r="A2882" t="s">
        <v>96</v>
      </c>
      <c r="B2882" s="1">
        <v>45611</v>
      </c>
      <c r="C2882">
        <v>17.61</v>
      </c>
      <c r="D2882">
        <v>18.170000000000002</v>
      </c>
      <c r="E2882">
        <v>18.940000000000001</v>
      </c>
      <c r="F2882">
        <f t="shared" si="35"/>
        <v>0</v>
      </c>
    </row>
    <row r="2883" spans="1:6" x14ac:dyDescent="0.25">
      <c r="A2883" t="s">
        <v>96</v>
      </c>
      <c r="B2883" s="1">
        <v>45614</v>
      </c>
      <c r="C2883">
        <v>17.57</v>
      </c>
      <c r="D2883">
        <v>18.14</v>
      </c>
      <c r="E2883">
        <v>18.91</v>
      </c>
      <c r="F2883">
        <f t="shared" si="35"/>
        <v>0</v>
      </c>
    </row>
    <row r="2884" spans="1:6" x14ac:dyDescent="0.25">
      <c r="A2884" t="s">
        <v>96</v>
      </c>
      <c r="B2884" s="1">
        <v>45615</v>
      </c>
      <c r="C2884">
        <v>17.54</v>
      </c>
      <c r="D2884">
        <v>18.11</v>
      </c>
      <c r="E2884">
        <v>18.89</v>
      </c>
      <c r="F2884">
        <f t="shared" si="35"/>
        <v>0</v>
      </c>
    </row>
    <row r="2885" spans="1:6" x14ac:dyDescent="0.25">
      <c r="A2885" t="s">
        <v>96</v>
      </c>
      <c r="B2885" s="1">
        <v>45616</v>
      </c>
      <c r="C2885">
        <v>17.5</v>
      </c>
      <c r="D2885">
        <v>18.09</v>
      </c>
      <c r="E2885">
        <v>18.87</v>
      </c>
      <c r="F2885">
        <f t="shared" si="35"/>
        <v>0</v>
      </c>
    </row>
    <row r="2886" spans="1:6" x14ac:dyDescent="0.25">
      <c r="A2886" t="s">
        <v>96</v>
      </c>
      <c r="B2886" s="1">
        <v>45617</v>
      </c>
      <c r="C2886">
        <v>17.48</v>
      </c>
      <c r="D2886">
        <v>18.079999999999998</v>
      </c>
      <c r="E2886">
        <v>18.86</v>
      </c>
      <c r="F2886">
        <f t="shared" si="35"/>
        <v>0</v>
      </c>
    </row>
    <row r="2887" spans="1:6" x14ac:dyDescent="0.25">
      <c r="A2887" t="s">
        <v>96</v>
      </c>
      <c r="B2887" s="1">
        <v>45618</v>
      </c>
      <c r="C2887">
        <v>17.46</v>
      </c>
      <c r="D2887">
        <v>18.07</v>
      </c>
      <c r="E2887">
        <v>18.850000000000001</v>
      </c>
      <c r="F2887">
        <f t="shared" si="35"/>
        <v>0</v>
      </c>
    </row>
    <row r="2888" spans="1:6" x14ac:dyDescent="0.25">
      <c r="A2888" t="s">
        <v>96</v>
      </c>
      <c r="B2888" s="1">
        <v>45621</v>
      </c>
      <c r="C2888">
        <v>17.45</v>
      </c>
      <c r="D2888">
        <v>18.05</v>
      </c>
      <c r="E2888">
        <v>18.84</v>
      </c>
      <c r="F2888">
        <f t="shared" si="35"/>
        <v>0</v>
      </c>
    </row>
    <row r="2889" spans="1:6" x14ac:dyDescent="0.25">
      <c r="A2889" t="s">
        <v>96</v>
      </c>
      <c r="B2889" s="1">
        <v>45622</v>
      </c>
      <c r="C2889">
        <v>17.45</v>
      </c>
      <c r="D2889">
        <v>18.03</v>
      </c>
      <c r="E2889">
        <v>18.829999999999998</v>
      </c>
      <c r="F2889">
        <f t="shared" si="35"/>
        <v>0</v>
      </c>
    </row>
    <row r="2890" spans="1:6" x14ac:dyDescent="0.25">
      <c r="A2890" t="s">
        <v>96</v>
      </c>
      <c r="B2890" s="1">
        <v>45623</v>
      </c>
      <c r="C2890">
        <v>17.43</v>
      </c>
      <c r="D2890">
        <v>18.010000000000002</v>
      </c>
      <c r="E2890">
        <v>18.82</v>
      </c>
      <c r="F2890">
        <f t="shared" si="35"/>
        <v>0</v>
      </c>
    </row>
    <row r="2891" spans="1:6" x14ac:dyDescent="0.25">
      <c r="A2891" t="s">
        <v>96</v>
      </c>
      <c r="B2891" s="1">
        <v>45624</v>
      </c>
      <c r="C2891">
        <v>17.420000000000002</v>
      </c>
      <c r="D2891">
        <v>18</v>
      </c>
      <c r="E2891">
        <v>18.809999999999999</v>
      </c>
      <c r="F2891">
        <f t="shared" si="35"/>
        <v>0</v>
      </c>
    </row>
    <row r="2892" spans="1:6" x14ac:dyDescent="0.25">
      <c r="A2892" t="s">
        <v>96</v>
      </c>
      <c r="B2892" s="1">
        <v>45625</v>
      </c>
      <c r="C2892">
        <v>17.420000000000002</v>
      </c>
      <c r="D2892">
        <v>17.97</v>
      </c>
      <c r="E2892">
        <v>18.79</v>
      </c>
      <c r="F2892">
        <f t="shared" si="35"/>
        <v>0</v>
      </c>
    </row>
    <row r="2893" spans="1:6" x14ac:dyDescent="0.25">
      <c r="A2893" t="s">
        <v>96</v>
      </c>
      <c r="B2893" s="1">
        <v>45628</v>
      </c>
      <c r="C2893">
        <v>17.46</v>
      </c>
      <c r="D2893">
        <v>17.96</v>
      </c>
      <c r="E2893">
        <v>18.78</v>
      </c>
      <c r="F2893">
        <f t="shared" si="35"/>
        <v>0</v>
      </c>
    </row>
    <row r="2894" spans="1:6" x14ac:dyDescent="0.25">
      <c r="A2894" t="s">
        <v>96</v>
      </c>
      <c r="B2894" s="1">
        <v>45629</v>
      </c>
      <c r="C2894">
        <v>17.489999999999998</v>
      </c>
      <c r="D2894">
        <v>17.93</v>
      </c>
      <c r="E2894">
        <v>18.760000000000002</v>
      </c>
      <c r="F2894">
        <f t="shared" si="35"/>
        <v>0</v>
      </c>
    </row>
    <row r="2895" spans="1:6" x14ac:dyDescent="0.25">
      <c r="A2895" t="s">
        <v>96</v>
      </c>
      <c r="B2895" s="1">
        <v>45630</v>
      </c>
      <c r="C2895">
        <v>17.489999999999998</v>
      </c>
      <c r="D2895">
        <v>17.91</v>
      </c>
      <c r="E2895">
        <v>18.739999999999998</v>
      </c>
      <c r="F2895">
        <f t="shared" si="35"/>
        <v>0</v>
      </c>
    </row>
    <row r="2896" spans="1:6" x14ac:dyDescent="0.25">
      <c r="A2896" t="s">
        <v>96</v>
      </c>
      <c r="B2896" s="1">
        <v>45631</v>
      </c>
      <c r="C2896">
        <v>17.52</v>
      </c>
      <c r="D2896">
        <v>17.89</v>
      </c>
      <c r="E2896">
        <v>18.72</v>
      </c>
      <c r="F2896">
        <f t="shared" si="35"/>
        <v>0</v>
      </c>
    </row>
    <row r="2897" spans="1:6" x14ac:dyDescent="0.25">
      <c r="A2897" t="s">
        <v>96</v>
      </c>
      <c r="B2897" s="1">
        <v>45632</v>
      </c>
      <c r="C2897">
        <v>17.55</v>
      </c>
      <c r="D2897">
        <v>17.87</v>
      </c>
      <c r="E2897">
        <v>18.71</v>
      </c>
      <c r="F2897">
        <f t="shared" si="35"/>
        <v>0</v>
      </c>
    </row>
    <row r="2898" spans="1:6" x14ac:dyDescent="0.25">
      <c r="A2898" t="s">
        <v>62</v>
      </c>
      <c r="B2898" s="1">
        <v>45604</v>
      </c>
      <c r="C2898">
        <v>35.07</v>
      </c>
      <c r="D2898">
        <v>35.229999999999997</v>
      </c>
      <c r="E2898">
        <v>35.86</v>
      </c>
      <c r="F2898">
        <f t="shared" si="35"/>
        <v>0</v>
      </c>
    </row>
    <row r="2899" spans="1:6" x14ac:dyDescent="0.25">
      <c r="A2899" t="s">
        <v>62</v>
      </c>
      <c r="B2899" s="1">
        <v>45607</v>
      </c>
      <c r="C2899">
        <v>34.97</v>
      </c>
      <c r="D2899">
        <v>35.21</v>
      </c>
      <c r="E2899">
        <v>35.840000000000003</v>
      </c>
      <c r="F2899">
        <f t="shared" si="35"/>
        <v>0</v>
      </c>
    </row>
    <row r="2900" spans="1:6" x14ac:dyDescent="0.25">
      <c r="A2900" t="s">
        <v>62</v>
      </c>
      <c r="B2900" s="1">
        <v>45608</v>
      </c>
      <c r="C2900">
        <v>34.909999999999997</v>
      </c>
      <c r="D2900">
        <v>35.19</v>
      </c>
      <c r="E2900">
        <v>35.82</v>
      </c>
      <c r="F2900">
        <f t="shared" si="35"/>
        <v>0</v>
      </c>
    </row>
    <row r="2901" spans="1:6" x14ac:dyDescent="0.25">
      <c r="A2901" t="s">
        <v>62</v>
      </c>
      <c r="B2901" s="1">
        <v>45609</v>
      </c>
      <c r="C2901">
        <v>34.85</v>
      </c>
      <c r="D2901">
        <v>35.17</v>
      </c>
      <c r="E2901">
        <v>35.79</v>
      </c>
      <c r="F2901">
        <f t="shared" si="35"/>
        <v>0</v>
      </c>
    </row>
    <row r="2902" spans="1:6" x14ac:dyDescent="0.25">
      <c r="A2902" t="s">
        <v>62</v>
      </c>
      <c r="B2902" s="1">
        <v>45610</v>
      </c>
      <c r="C2902">
        <v>34.659999999999997</v>
      </c>
      <c r="D2902">
        <v>35.14</v>
      </c>
      <c r="E2902">
        <v>35.75</v>
      </c>
      <c r="F2902">
        <f t="shared" si="35"/>
        <v>0</v>
      </c>
    </row>
    <row r="2903" spans="1:6" x14ac:dyDescent="0.25">
      <c r="A2903" t="s">
        <v>62</v>
      </c>
      <c r="B2903" s="1">
        <v>45611</v>
      </c>
      <c r="C2903">
        <v>34.47</v>
      </c>
      <c r="D2903">
        <v>35.08</v>
      </c>
      <c r="E2903">
        <v>35.700000000000003</v>
      </c>
      <c r="F2903">
        <f t="shared" si="35"/>
        <v>0</v>
      </c>
    </row>
    <row r="2904" spans="1:6" x14ac:dyDescent="0.25">
      <c r="A2904" t="s">
        <v>62</v>
      </c>
      <c r="B2904" s="1">
        <v>45614</v>
      </c>
      <c r="C2904">
        <v>34.340000000000003</v>
      </c>
      <c r="D2904">
        <v>35.049999999999997</v>
      </c>
      <c r="E2904">
        <v>35.659999999999997</v>
      </c>
      <c r="F2904">
        <f t="shared" si="35"/>
        <v>0</v>
      </c>
    </row>
    <row r="2905" spans="1:6" x14ac:dyDescent="0.25">
      <c r="A2905" t="s">
        <v>62</v>
      </c>
      <c r="B2905" s="1">
        <v>45615</v>
      </c>
      <c r="C2905">
        <v>34.18</v>
      </c>
      <c r="D2905">
        <v>35.020000000000003</v>
      </c>
      <c r="E2905">
        <v>35.630000000000003</v>
      </c>
      <c r="F2905">
        <f t="shared" si="35"/>
        <v>0</v>
      </c>
    </row>
    <row r="2906" spans="1:6" x14ac:dyDescent="0.25">
      <c r="A2906" t="s">
        <v>62</v>
      </c>
      <c r="B2906" s="1">
        <v>45616</v>
      </c>
      <c r="C2906">
        <v>34.049999999999997</v>
      </c>
      <c r="D2906">
        <v>35</v>
      </c>
      <c r="E2906">
        <v>35.6</v>
      </c>
      <c r="F2906">
        <f t="shared" si="35"/>
        <v>0</v>
      </c>
    </row>
    <row r="2907" spans="1:6" x14ac:dyDescent="0.25">
      <c r="A2907" t="s">
        <v>62</v>
      </c>
      <c r="B2907" s="1">
        <v>45617</v>
      </c>
      <c r="C2907">
        <v>33.99</v>
      </c>
      <c r="D2907">
        <v>35</v>
      </c>
      <c r="E2907">
        <v>35.590000000000003</v>
      </c>
      <c r="F2907">
        <f t="shared" si="35"/>
        <v>0</v>
      </c>
    </row>
    <row r="2908" spans="1:6" x14ac:dyDescent="0.25">
      <c r="A2908" t="s">
        <v>62</v>
      </c>
      <c r="B2908" s="1">
        <v>45618</v>
      </c>
      <c r="C2908">
        <v>33.909999999999997</v>
      </c>
      <c r="D2908">
        <v>34.99</v>
      </c>
      <c r="E2908">
        <v>35.58</v>
      </c>
      <c r="F2908">
        <f t="shared" si="35"/>
        <v>0</v>
      </c>
    </row>
    <row r="2909" spans="1:6" x14ac:dyDescent="0.25">
      <c r="A2909" t="s">
        <v>62</v>
      </c>
      <c r="B2909" s="1">
        <v>45621</v>
      </c>
      <c r="C2909">
        <v>33.85</v>
      </c>
      <c r="D2909">
        <v>35.01</v>
      </c>
      <c r="E2909">
        <v>35.57</v>
      </c>
      <c r="F2909">
        <f t="shared" si="35"/>
        <v>0</v>
      </c>
    </row>
    <row r="2910" spans="1:6" x14ac:dyDescent="0.25">
      <c r="A2910" t="s">
        <v>62</v>
      </c>
      <c r="B2910" s="1">
        <v>45622</v>
      </c>
      <c r="C2910">
        <v>33.799999999999997</v>
      </c>
      <c r="D2910">
        <v>35</v>
      </c>
      <c r="E2910">
        <v>35.56</v>
      </c>
      <c r="F2910">
        <f t="shared" si="35"/>
        <v>0</v>
      </c>
    </row>
    <row r="2911" spans="1:6" x14ac:dyDescent="0.25">
      <c r="A2911" t="s">
        <v>62</v>
      </c>
      <c r="B2911" s="1">
        <v>45623</v>
      </c>
      <c r="C2911">
        <v>33.75</v>
      </c>
      <c r="D2911">
        <v>34.97</v>
      </c>
      <c r="E2911">
        <v>35.54</v>
      </c>
      <c r="F2911">
        <f t="shared" si="35"/>
        <v>0</v>
      </c>
    </row>
    <row r="2912" spans="1:6" x14ac:dyDescent="0.25">
      <c r="A2912" t="s">
        <v>62</v>
      </c>
      <c r="B2912" s="1">
        <v>45624</v>
      </c>
      <c r="C2912">
        <v>33.67</v>
      </c>
      <c r="D2912">
        <v>34.94</v>
      </c>
      <c r="E2912">
        <v>35.520000000000003</v>
      </c>
      <c r="F2912">
        <f t="shared" ref="F2912:F2975" si="36">IF(OR(ISBLANK(C2912), ISBLANK(D2912), ISBLANK(E2912)), "", IF(AND(C2912&gt;D2912, D2912&gt;E2912), 1, 0))</f>
        <v>0</v>
      </c>
    </row>
    <row r="2913" spans="1:6" x14ac:dyDescent="0.25">
      <c r="A2913" t="s">
        <v>62</v>
      </c>
      <c r="B2913" s="1">
        <v>45625</v>
      </c>
      <c r="C2913">
        <v>33.630000000000003</v>
      </c>
      <c r="D2913">
        <v>34.909999999999997</v>
      </c>
      <c r="E2913">
        <v>35.5</v>
      </c>
      <c r="F2913">
        <f t="shared" si="36"/>
        <v>0</v>
      </c>
    </row>
    <row r="2914" spans="1:6" x14ac:dyDescent="0.25">
      <c r="A2914" t="s">
        <v>62</v>
      </c>
      <c r="B2914" s="1">
        <v>45628</v>
      </c>
      <c r="C2914">
        <v>33.56</v>
      </c>
      <c r="D2914">
        <v>34.89</v>
      </c>
      <c r="E2914">
        <v>35.49</v>
      </c>
      <c r="F2914">
        <f t="shared" si="36"/>
        <v>0</v>
      </c>
    </row>
    <row r="2915" spans="1:6" x14ac:dyDescent="0.25">
      <c r="A2915" t="s">
        <v>62</v>
      </c>
      <c r="B2915" s="1">
        <v>45629</v>
      </c>
      <c r="C2915">
        <v>33.51</v>
      </c>
      <c r="D2915">
        <v>34.86</v>
      </c>
      <c r="E2915">
        <v>35.47</v>
      </c>
      <c r="F2915">
        <f t="shared" si="36"/>
        <v>0</v>
      </c>
    </row>
    <row r="2916" spans="1:6" x14ac:dyDescent="0.25">
      <c r="A2916" t="s">
        <v>62</v>
      </c>
      <c r="B2916" s="1">
        <v>45630</v>
      </c>
      <c r="C2916">
        <v>33.39</v>
      </c>
      <c r="D2916">
        <v>34.799999999999997</v>
      </c>
      <c r="E2916">
        <v>35.44</v>
      </c>
      <c r="F2916">
        <f t="shared" si="36"/>
        <v>0</v>
      </c>
    </row>
    <row r="2917" spans="1:6" x14ac:dyDescent="0.25">
      <c r="A2917" t="s">
        <v>62</v>
      </c>
      <c r="B2917" s="1">
        <v>45631</v>
      </c>
      <c r="C2917">
        <v>33.39</v>
      </c>
      <c r="D2917">
        <v>34.770000000000003</v>
      </c>
      <c r="E2917">
        <v>35.43</v>
      </c>
      <c r="F2917">
        <f t="shared" si="36"/>
        <v>0</v>
      </c>
    </row>
    <row r="2918" spans="1:6" x14ac:dyDescent="0.25">
      <c r="A2918" t="s">
        <v>62</v>
      </c>
      <c r="B2918" s="1">
        <v>45632</v>
      </c>
      <c r="C2918">
        <v>33.409999999999997</v>
      </c>
      <c r="D2918">
        <v>34.75</v>
      </c>
      <c r="E2918">
        <v>35.42</v>
      </c>
      <c r="F2918">
        <f t="shared" si="36"/>
        <v>0</v>
      </c>
    </row>
    <row r="2919" spans="1:6" x14ac:dyDescent="0.25">
      <c r="A2919" t="s">
        <v>125</v>
      </c>
      <c r="B2919" s="1">
        <v>45604</v>
      </c>
      <c r="C2919">
        <v>20.149999999999999</v>
      </c>
      <c r="D2919">
        <v>20.85</v>
      </c>
      <c r="E2919">
        <v>20.67</v>
      </c>
      <c r="F2919">
        <f t="shared" si="36"/>
        <v>0</v>
      </c>
    </row>
    <row r="2920" spans="1:6" x14ac:dyDescent="0.25">
      <c r="A2920" t="s">
        <v>125</v>
      </c>
      <c r="B2920" s="1">
        <v>45607</v>
      </c>
      <c r="C2920">
        <v>20.05</v>
      </c>
      <c r="D2920">
        <v>20.81</v>
      </c>
      <c r="E2920">
        <v>20.67</v>
      </c>
      <c r="F2920">
        <f t="shared" si="36"/>
        <v>0</v>
      </c>
    </row>
    <row r="2921" spans="1:6" x14ac:dyDescent="0.25">
      <c r="A2921" t="s">
        <v>125</v>
      </c>
      <c r="B2921" s="1">
        <v>45608</v>
      </c>
      <c r="C2921">
        <v>19.97</v>
      </c>
      <c r="D2921">
        <v>20.78</v>
      </c>
      <c r="E2921">
        <v>20.68</v>
      </c>
      <c r="F2921">
        <f t="shared" si="36"/>
        <v>0</v>
      </c>
    </row>
    <row r="2922" spans="1:6" x14ac:dyDescent="0.25">
      <c r="A2922" t="s">
        <v>125</v>
      </c>
      <c r="B2922" s="1">
        <v>45609</v>
      </c>
      <c r="C2922">
        <v>19.89</v>
      </c>
      <c r="D2922">
        <v>20.75</v>
      </c>
      <c r="E2922">
        <v>20.68</v>
      </c>
      <c r="F2922">
        <f t="shared" si="36"/>
        <v>0</v>
      </c>
    </row>
    <row r="2923" spans="1:6" x14ac:dyDescent="0.25">
      <c r="A2923" t="s">
        <v>125</v>
      </c>
      <c r="B2923" s="1">
        <v>45610</v>
      </c>
      <c r="C2923">
        <v>19.77</v>
      </c>
      <c r="D2923">
        <v>20.7</v>
      </c>
      <c r="E2923">
        <v>20.68</v>
      </c>
      <c r="F2923">
        <f t="shared" si="36"/>
        <v>0</v>
      </c>
    </row>
    <row r="2924" spans="1:6" x14ac:dyDescent="0.25">
      <c r="A2924" t="s">
        <v>125</v>
      </c>
      <c r="B2924" s="1">
        <v>45611</v>
      </c>
      <c r="C2924">
        <v>19.61</v>
      </c>
      <c r="D2924">
        <v>20.64</v>
      </c>
      <c r="E2924">
        <v>20.67</v>
      </c>
      <c r="F2924">
        <f t="shared" si="36"/>
        <v>0</v>
      </c>
    </row>
    <row r="2925" spans="1:6" x14ac:dyDescent="0.25">
      <c r="A2925" t="s">
        <v>125</v>
      </c>
      <c r="B2925" s="1">
        <v>45614</v>
      </c>
      <c r="C2925">
        <v>19.5</v>
      </c>
      <c r="D2925">
        <v>20.59</v>
      </c>
      <c r="E2925">
        <v>20.65</v>
      </c>
      <c r="F2925">
        <f t="shared" si="36"/>
        <v>0</v>
      </c>
    </row>
    <row r="2926" spans="1:6" x14ac:dyDescent="0.25">
      <c r="A2926" t="s">
        <v>125</v>
      </c>
      <c r="B2926" s="1">
        <v>45615</v>
      </c>
      <c r="C2926">
        <v>19.399999999999999</v>
      </c>
      <c r="D2926">
        <v>20.53</v>
      </c>
      <c r="E2926">
        <v>20.65</v>
      </c>
      <c r="F2926">
        <f t="shared" si="36"/>
        <v>0</v>
      </c>
    </row>
    <row r="2927" spans="1:6" x14ac:dyDescent="0.25">
      <c r="A2927" t="s">
        <v>125</v>
      </c>
      <c r="B2927" s="1">
        <v>45616</v>
      </c>
      <c r="C2927">
        <v>19.3</v>
      </c>
      <c r="D2927">
        <v>20.48</v>
      </c>
      <c r="E2927">
        <v>20.65</v>
      </c>
      <c r="F2927">
        <f t="shared" si="36"/>
        <v>0</v>
      </c>
    </row>
    <row r="2928" spans="1:6" x14ac:dyDescent="0.25">
      <c r="A2928" t="s">
        <v>125</v>
      </c>
      <c r="B2928" s="1">
        <v>45617</v>
      </c>
      <c r="C2928">
        <v>19.21</v>
      </c>
      <c r="D2928">
        <v>20.43</v>
      </c>
      <c r="E2928">
        <v>20.65</v>
      </c>
      <c r="F2928">
        <f t="shared" si="36"/>
        <v>0</v>
      </c>
    </row>
    <row r="2929" spans="1:6" x14ac:dyDescent="0.25">
      <c r="A2929" t="s">
        <v>125</v>
      </c>
      <c r="B2929" s="1">
        <v>45618</v>
      </c>
      <c r="C2929">
        <v>19.100000000000001</v>
      </c>
      <c r="D2929">
        <v>20.38</v>
      </c>
      <c r="E2929">
        <v>20.66</v>
      </c>
      <c r="F2929">
        <f t="shared" si="36"/>
        <v>0</v>
      </c>
    </row>
    <row r="2930" spans="1:6" x14ac:dyDescent="0.25">
      <c r="A2930" t="s">
        <v>125</v>
      </c>
      <c r="B2930" s="1">
        <v>45621</v>
      </c>
      <c r="C2930">
        <v>18.989999999999998</v>
      </c>
      <c r="D2930">
        <v>20.329999999999998</v>
      </c>
      <c r="E2930">
        <v>20.67</v>
      </c>
      <c r="F2930">
        <f t="shared" si="36"/>
        <v>0</v>
      </c>
    </row>
    <row r="2931" spans="1:6" x14ac:dyDescent="0.25">
      <c r="A2931" t="s">
        <v>125</v>
      </c>
      <c r="B2931" s="1">
        <v>45622</v>
      </c>
      <c r="C2931">
        <v>18.899999999999999</v>
      </c>
      <c r="D2931">
        <v>20.29</v>
      </c>
      <c r="E2931">
        <v>20.68</v>
      </c>
      <c r="F2931">
        <f t="shared" si="36"/>
        <v>0</v>
      </c>
    </row>
    <row r="2932" spans="1:6" x14ac:dyDescent="0.25">
      <c r="A2932" t="s">
        <v>125</v>
      </c>
      <c r="B2932" s="1">
        <v>45623</v>
      </c>
      <c r="C2932">
        <v>18.8</v>
      </c>
      <c r="D2932">
        <v>20.22</v>
      </c>
      <c r="E2932">
        <v>20.68</v>
      </c>
      <c r="F2932">
        <f t="shared" si="36"/>
        <v>0</v>
      </c>
    </row>
    <row r="2933" spans="1:6" x14ac:dyDescent="0.25">
      <c r="A2933" t="s">
        <v>125</v>
      </c>
      <c r="B2933" s="1">
        <v>45624</v>
      </c>
      <c r="C2933">
        <v>18.71</v>
      </c>
      <c r="D2933">
        <v>20.16</v>
      </c>
      <c r="E2933">
        <v>20.69</v>
      </c>
      <c r="F2933">
        <f t="shared" si="36"/>
        <v>0</v>
      </c>
    </row>
    <row r="2934" spans="1:6" x14ac:dyDescent="0.25">
      <c r="A2934" t="s">
        <v>125</v>
      </c>
      <c r="B2934" s="1">
        <v>45625</v>
      </c>
      <c r="C2934">
        <v>18.64</v>
      </c>
      <c r="D2934">
        <v>20.100000000000001</v>
      </c>
      <c r="E2934">
        <v>20.7</v>
      </c>
      <c r="F2934">
        <f t="shared" si="36"/>
        <v>0</v>
      </c>
    </row>
    <row r="2935" spans="1:6" x14ac:dyDescent="0.25">
      <c r="A2935" t="s">
        <v>125</v>
      </c>
      <c r="B2935" s="1">
        <v>45628</v>
      </c>
      <c r="C2935">
        <v>18.57</v>
      </c>
      <c r="D2935">
        <v>20.04</v>
      </c>
      <c r="E2935">
        <v>20.72</v>
      </c>
      <c r="F2935">
        <f t="shared" si="36"/>
        <v>0</v>
      </c>
    </row>
    <row r="2936" spans="1:6" x14ac:dyDescent="0.25">
      <c r="A2936" t="s">
        <v>125</v>
      </c>
      <c r="B2936" s="1">
        <v>45629</v>
      </c>
      <c r="C2936">
        <v>18.48</v>
      </c>
      <c r="D2936">
        <v>19.97</v>
      </c>
      <c r="E2936">
        <v>20.73</v>
      </c>
      <c r="F2936">
        <f t="shared" si="36"/>
        <v>0</v>
      </c>
    </row>
    <row r="2937" spans="1:6" x14ac:dyDescent="0.25">
      <c r="A2937" t="s">
        <v>125</v>
      </c>
      <c r="B2937" s="1">
        <v>45630</v>
      </c>
      <c r="C2937">
        <v>18.34</v>
      </c>
      <c r="D2937">
        <v>19.89</v>
      </c>
      <c r="E2937">
        <v>20.73</v>
      </c>
      <c r="F2937">
        <f t="shared" si="36"/>
        <v>0</v>
      </c>
    </row>
    <row r="2938" spans="1:6" x14ac:dyDescent="0.25">
      <c r="A2938" t="s">
        <v>125</v>
      </c>
      <c r="B2938" s="1">
        <v>45631</v>
      </c>
      <c r="C2938">
        <v>18.28</v>
      </c>
      <c r="D2938">
        <v>19.82</v>
      </c>
      <c r="E2938">
        <v>20.73</v>
      </c>
      <c r="F2938">
        <f t="shared" si="36"/>
        <v>0</v>
      </c>
    </row>
    <row r="2939" spans="1:6" x14ac:dyDescent="0.25">
      <c r="A2939" t="s">
        <v>125</v>
      </c>
      <c r="B2939" s="1">
        <v>45632</v>
      </c>
      <c r="C2939">
        <v>18.28</v>
      </c>
      <c r="D2939">
        <v>19.78</v>
      </c>
      <c r="E2939">
        <v>20.75</v>
      </c>
      <c r="F2939">
        <f t="shared" si="36"/>
        <v>0</v>
      </c>
    </row>
    <row r="2940" spans="1:6" x14ac:dyDescent="0.25">
      <c r="A2940" t="s">
        <v>43</v>
      </c>
      <c r="B2940" s="1">
        <v>45604</v>
      </c>
      <c r="C2940">
        <v>41.19</v>
      </c>
      <c r="D2940">
        <v>41.59</v>
      </c>
      <c r="E2940">
        <v>46.87</v>
      </c>
      <c r="F2940">
        <f t="shared" si="36"/>
        <v>0</v>
      </c>
    </row>
    <row r="2941" spans="1:6" x14ac:dyDescent="0.25">
      <c r="A2941" t="s">
        <v>43</v>
      </c>
      <c r="B2941" s="1">
        <v>45607</v>
      </c>
      <c r="C2941">
        <v>41.26</v>
      </c>
      <c r="D2941">
        <v>41.59</v>
      </c>
      <c r="E2941">
        <v>46.79</v>
      </c>
      <c r="F2941">
        <f t="shared" si="36"/>
        <v>0</v>
      </c>
    </row>
    <row r="2942" spans="1:6" x14ac:dyDescent="0.25">
      <c r="A2942" t="s">
        <v>43</v>
      </c>
      <c r="B2942" s="1">
        <v>45608</v>
      </c>
      <c r="C2942">
        <v>41.32</v>
      </c>
      <c r="D2942">
        <v>41.59</v>
      </c>
      <c r="E2942">
        <v>46.72</v>
      </c>
      <c r="F2942">
        <f t="shared" si="36"/>
        <v>0</v>
      </c>
    </row>
    <row r="2943" spans="1:6" x14ac:dyDescent="0.25">
      <c r="A2943" t="s">
        <v>43</v>
      </c>
      <c r="B2943" s="1">
        <v>45609</v>
      </c>
      <c r="C2943">
        <v>41.4</v>
      </c>
      <c r="D2943">
        <v>41.62</v>
      </c>
      <c r="E2943">
        <v>46.65</v>
      </c>
      <c r="F2943">
        <f t="shared" si="36"/>
        <v>0</v>
      </c>
    </row>
    <row r="2944" spans="1:6" x14ac:dyDescent="0.25">
      <c r="A2944" t="s">
        <v>43</v>
      </c>
      <c r="B2944" s="1">
        <v>45610</v>
      </c>
      <c r="C2944">
        <v>41.49</v>
      </c>
      <c r="D2944">
        <v>41.66</v>
      </c>
      <c r="E2944">
        <v>46.57</v>
      </c>
      <c r="F2944">
        <f t="shared" si="36"/>
        <v>0</v>
      </c>
    </row>
    <row r="2945" spans="1:6" x14ac:dyDescent="0.25">
      <c r="A2945" t="s">
        <v>43</v>
      </c>
      <c r="B2945" s="1">
        <v>45611</v>
      </c>
      <c r="C2945">
        <v>41.61</v>
      </c>
      <c r="D2945">
        <v>41.71</v>
      </c>
      <c r="E2945">
        <v>46.5</v>
      </c>
      <c r="F2945">
        <f t="shared" si="36"/>
        <v>0</v>
      </c>
    </row>
    <row r="2946" spans="1:6" x14ac:dyDescent="0.25">
      <c r="A2946" t="s">
        <v>43</v>
      </c>
      <c r="B2946" s="1">
        <v>45614</v>
      </c>
      <c r="C2946">
        <v>41.66</v>
      </c>
      <c r="D2946">
        <v>41.75</v>
      </c>
      <c r="E2946">
        <v>46.42</v>
      </c>
      <c r="F2946">
        <f t="shared" si="36"/>
        <v>0</v>
      </c>
    </row>
    <row r="2947" spans="1:6" x14ac:dyDescent="0.25">
      <c r="A2947" t="s">
        <v>43</v>
      </c>
      <c r="B2947" s="1">
        <v>45615</v>
      </c>
      <c r="C2947">
        <v>41.62</v>
      </c>
      <c r="D2947">
        <v>41.75</v>
      </c>
      <c r="E2947">
        <v>46.34</v>
      </c>
      <c r="F2947">
        <f t="shared" si="36"/>
        <v>0</v>
      </c>
    </row>
    <row r="2948" spans="1:6" x14ac:dyDescent="0.25">
      <c r="A2948" t="s">
        <v>43</v>
      </c>
      <c r="B2948" s="1">
        <v>45616</v>
      </c>
      <c r="C2948">
        <v>41.6</v>
      </c>
      <c r="D2948">
        <v>41.76</v>
      </c>
      <c r="E2948">
        <v>46.28</v>
      </c>
      <c r="F2948">
        <f t="shared" si="36"/>
        <v>0</v>
      </c>
    </row>
    <row r="2949" spans="1:6" x14ac:dyDescent="0.25">
      <c r="A2949" t="s">
        <v>43</v>
      </c>
      <c r="B2949" s="1">
        <v>45617</v>
      </c>
      <c r="C2949">
        <v>41.64</v>
      </c>
      <c r="D2949">
        <v>41.78</v>
      </c>
      <c r="E2949">
        <v>46.23</v>
      </c>
      <c r="F2949">
        <f t="shared" si="36"/>
        <v>0</v>
      </c>
    </row>
    <row r="2950" spans="1:6" x14ac:dyDescent="0.25">
      <c r="A2950" t="s">
        <v>43</v>
      </c>
      <c r="B2950" s="1">
        <v>45618</v>
      </c>
      <c r="C2950">
        <v>41.67</v>
      </c>
      <c r="D2950">
        <v>41.79</v>
      </c>
      <c r="E2950">
        <v>46.18</v>
      </c>
      <c r="F2950">
        <f t="shared" si="36"/>
        <v>0</v>
      </c>
    </row>
    <row r="2951" spans="1:6" x14ac:dyDescent="0.25">
      <c r="A2951" t="s">
        <v>43</v>
      </c>
      <c r="B2951" s="1">
        <v>45621</v>
      </c>
      <c r="C2951">
        <v>41.71</v>
      </c>
      <c r="D2951">
        <v>41.8</v>
      </c>
      <c r="E2951">
        <v>46.13</v>
      </c>
      <c r="F2951">
        <f t="shared" si="36"/>
        <v>0</v>
      </c>
    </row>
    <row r="2952" spans="1:6" x14ac:dyDescent="0.25">
      <c r="A2952" t="s">
        <v>43</v>
      </c>
      <c r="B2952" s="1">
        <v>45622</v>
      </c>
      <c r="C2952">
        <v>41.75</v>
      </c>
      <c r="D2952">
        <v>41.81</v>
      </c>
      <c r="E2952">
        <v>46.09</v>
      </c>
      <c r="F2952">
        <f t="shared" si="36"/>
        <v>0</v>
      </c>
    </row>
    <row r="2953" spans="1:6" x14ac:dyDescent="0.25">
      <c r="A2953" t="s">
        <v>43</v>
      </c>
      <c r="B2953" s="1">
        <v>45623</v>
      </c>
      <c r="C2953">
        <v>41.78</v>
      </c>
      <c r="D2953">
        <v>41.82</v>
      </c>
      <c r="E2953">
        <v>46.04</v>
      </c>
      <c r="F2953">
        <f t="shared" si="36"/>
        <v>0</v>
      </c>
    </row>
    <row r="2954" spans="1:6" x14ac:dyDescent="0.25">
      <c r="A2954" t="s">
        <v>43</v>
      </c>
      <c r="B2954" s="1">
        <v>45624</v>
      </c>
      <c r="C2954">
        <v>41.82</v>
      </c>
      <c r="D2954">
        <v>41.8</v>
      </c>
      <c r="E2954">
        <v>45.99</v>
      </c>
      <c r="F2954">
        <f t="shared" si="36"/>
        <v>0</v>
      </c>
    </row>
    <row r="2955" spans="1:6" x14ac:dyDescent="0.25">
      <c r="A2955" t="s">
        <v>43</v>
      </c>
      <c r="B2955" s="1">
        <v>45625</v>
      </c>
      <c r="C2955">
        <v>41.91</v>
      </c>
      <c r="D2955">
        <v>41.81</v>
      </c>
      <c r="E2955">
        <v>45.94</v>
      </c>
      <c r="F2955">
        <f t="shared" si="36"/>
        <v>0</v>
      </c>
    </row>
    <row r="2956" spans="1:6" x14ac:dyDescent="0.25">
      <c r="A2956" t="s">
        <v>43</v>
      </c>
      <c r="B2956" s="1">
        <v>45628</v>
      </c>
      <c r="C2956">
        <v>42.07</v>
      </c>
      <c r="D2956">
        <v>41.83</v>
      </c>
      <c r="E2956">
        <v>45.89</v>
      </c>
      <c r="F2956">
        <f t="shared" si="36"/>
        <v>0</v>
      </c>
    </row>
    <row r="2957" spans="1:6" x14ac:dyDescent="0.25">
      <c r="A2957" t="s">
        <v>43</v>
      </c>
      <c r="B2957" s="1">
        <v>45629</v>
      </c>
      <c r="C2957">
        <v>42.21</v>
      </c>
      <c r="D2957">
        <v>41.83</v>
      </c>
      <c r="E2957">
        <v>45.85</v>
      </c>
      <c r="F2957">
        <f t="shared" si="36"/>
        <v>0</v>
      </c>
    </row>
    <row r="2958" spans="1:6" x14ac:dyDescent="0.25">
      <c r="A2958" t="s">
        <v>43</v>
      </c>
      <c r="B2958" s="1">
        <v>45630</v>
      </c>
      <c r="C2958">
        <v>42.2</v>
      </c>
      <c r="D2958">
        <v>41.82</v>
      </c>
      <c r="E2958">
        <v>45.79</v>
      </c>
      <c r="F2958">
        <f t="shared" si="36"/>
        <v>0</v>
      </c>
    </row>
    <row r="2959" spans="1:6" x14ac:dyDescent="0.25">
      <c r="A2959" t="s">
        <v>43</v>
      </c>
      <c r="B2959" s="1">
        <v>45631</v>
      </c>
      <c r="C2959">
        <v>42.28</v>
      </c>
      <c r="D2959">
        <v>41.85</v>
      </c>
      <c r="E2959">
        <v>45.74</v>
      </c>
      <c r="F2959">
        <f t="shared" si="36"/>
        <v>0</v>
      </c>
    </row>
    <row r="2960" spans="1:6" x14ac:dyDescent="0.25">
      <c r="A2960" t="s">
        <v>43</v>
      </c>
      <c r="B2960" s="1">
        <v>45632</v>
      </c>
      <c r="C2960">
        <v>42.33</v>
      </c>
      <c r="D2960">
        <v>41.86</v>
      </c>
      <c r="E2960">
        <v>45.68</v>
      </c>
      <c r="F2960">
        <f t="shared" si="36"/>
        <v>0</v>
      </c>
    </row>
    <row r="2961" spans="1:6" x14ac:dyDescent="0.25">
      <c r="A2961" t="s">
        <v>170</v>
      </c>
      <c r="B2961" s="1">
        <v>45604</v>
      </c>
      <c r="C2961">
        <v>35.35</v>
      </c>
      <c r="D2961">
        <v>36.24</v>
      </c>
      <c r="E2961">
        <v>33.97</v>
      </c>
      <c r="F2961">
        <f t="shared" si="36"/>
        <v>0</v>
      </c>
    </row>
    <row r="2962" spans="1:6" x14ac:dyDescent="0.25">
      <c r="A2962" t="s">
        <v>170</v>
      </c>
      <c r="B2962" s="1">
        <v>45607</v>
      </c>
      <c r="C2962">
        <v>35.17</v>
      </c>
      <c r="D2962">
        <v>36.19</v>
      </c>
      <c r="E2962">
        <v>34.03</v>
      </c>
      <c r="F2962">
        <f t="shared" si="36"/>
        <v>0</v>
      </c>
    </row>
    <row r="2963" spans="1:6" x14ac:dyDescent="0.25">
      <c r="A2963" t="s">
        <v>170</v>
      </c>
      <c r="B2963" s="1">
        <v>45608</v>
      </c>
      <c r="C2963">
        <v>34.99</v>
      </c>
      <c r="D2963">
        <v>36.15</v>
      </c>
      <c r="E2963">
        <v>34.1</v>
      </c>
      <c r="F2963">
        <f t="shared" si="36"/>
        <v>0</v>
      </c>
    </row>
    <row r="2964" spans="1:6" x14ac:dyDescent="0.25">
      <c r="A2964" t="s">
        <v>170</v>
      </c>
      <c r="B2964" s="1">
        <v>45609</v>
      </c>
      <c r="C2964">
        <v>34.81</v>
      </c>
      <c r="D2964">
        <v>36.11</v>
      </c>
      <c r="E2964">
        <v>34.159999999999997</v>
      </c>
      <c r="F2964">
        <f t="shared" si="36"/>
        <v>0</v>
      </c>
    </row>
    <row r="2965" spans="1:6" x14ac:dyDescent="0.25">
      <c r="A2965" t="s">
        <v>170</v>
      </c>
      <c r="B2965" s="1">
        <v>45610</v>
      </c>
      <c r="C2965">
        <v>34.51</v>
      </c>
      <c r="D2965">
        <v>36.03</v>
      </c>
      <c r="E2965">
        <v>34.21</v>
      </c>
      <c r="F2965">
        <f t="shared" si="36"/>
        <v>0</v>
      </c>
    </row>
    <row r="2966" spans="1:6" x14ac:dyDescent="0.25">
      <c r="A2966" t="s">
        <v>170</v>
      </c>
      <c r="B2966" s="1">
        <v>45611</v>
      </c>
      <c r="C2966">
        <v>34.17</v>
      </c>
      <c r="D2966">
        <v>35.950000000000003</v>
      </c>
      <c r="E2966">
        <v>34.25</v>
      </c>
      <c r="F2966">
        <f t="shared" si="36"/>
        <v>0</v>
      </c>
    </row>
    <row r="2967" spans="1:6" x14ac:dyDescent="0.25">
      <c r="A2967" t="s">
        <v>170</v>
      </c>
      <c r="B2967" s="1">
        <v>45614</v>
      </c>
      <c r="C2967">
        <v>33.97</v>
      </c>
      <c r="D2967">
        <v>35.85</v>
      </c>
      <c r="E2967">
        <v>34.28</v>
      </c>
      <c r="F2967">
        <f t="shared" si="36"/>
        <v>0</v>
      </c>
    </row>
    <row r="2968" spans="1:6" x14ac:dyDescent="0.25">
      <c r="A2968" t="s">
        <v>170</v>
      </c>
      <c r="B2968" s="1">
        <v>45615</v>
      </c>
      <c r="C2968">
        <v>33.770000000000003</v>
      </c>
      <c r="D2968">
        <v>35.76</v>
      </c>
      <c r="E2968">
        <v>34.31</v>
      </c>
      <c r="F2968">
        <f t="shared" si="36"/>
        <v>0</v>
      </c>
    </row>
    <row r="2969" spans="1:6" x14ac:dyDescent="0.25">
      <c r="A2969" t="s">
        <v>170</v>
      </c>
      <c r="B2969" s="1">
        <v>45616</v>
      </c>
      <c r="C2969">
        <v>33.57</v>
      </c>
      <c r="D2969">
        <v>35.68</v>
      </c>
      <c r="E2969">
        <v>34.340000000000003</v>
      </c>
      <c r="F2969">
        <f t="shared" si="36"/>
        <v>0</v>
      </c>
    </row>
    <row r="2970" spans="1:6" x14ac:dyDescent="0.25">
      <c r="A2970" t="s">
        <v>170</v>
      </c>
      <c r="B2970" s="1">
        <v>45617</v>
      </c>
      <c r="C2970">
        <v>33.42</v>
      </c>
      <c r="D2970">
        <v>35.590000000000003</v>
      </c>
      <c r="E2970">
        <v>34.380000000000003</v>
      </c>
      <c r="F2970">
        <f t="shared" si="36"/>
        <v>0</v>
      </c>
    </row>
    <row r="2971" spans="1:6" x14ac:dyDescent="0.25">
      <c r="A2971" t="s">
        <v>170</v>
      </c>
      <c r="B2971" s="1">
        <v>45618</v>
      </c>
      <c r="C2971">
        <v>33.299999999999997</v>
      </c>
      <c r="D2971">
        <v>35.520000000000003</v>
      </c>
      <c r="E2971">
        <v>34.44</v>
      </c>
      <c r="F2971">
        <f t="shared" si="36"/>
        <v>0</v>
      </c>
    </row>
    <row r="2972" spans="1:6" x14ac:dyDescent="0.25">
      <c r="A2972" t="s">
        <v>170</v>
      </c>
      <c r="B2972" s="1">
        <v>45621</v>
      </c>
      <c r="C2972">
        <v>33.14</v>
      </c>
      <c r="D2972">
        <v>35.46</v>
      </c>
      <c r="E2972">
        <v>34.49</v>
      </c>
      <c r="F2972">
        <f t="shared" si="36"/>
        <v>0</v>
      </c>
    </row>
    <row r="2973" spans="1:6" x14ac:dyDescent="0.25">
      <c r="A2973" t="s">
        <v>170</v>
      </c>
      <c r="B2973" s="1">
        <v>45622</v>
      </c>
      <c r="C2973">
        <v>33.01</v>
      </c>
      <c r="D2973">
        <v>35.4</v>
      </c>
      <c r="E2973">
        <v>34.56</v>
      </c>
      <c r="F2973">
        <f t="shared" si="36"/>
        <v>0</v>
      </c>
    </row>
    <row r="2974" spans="1:6" x14ac:dyDescent="0.25">
      <c r="A2974" t="s">
        <v>170</v>
      </c>
      <c r="B2974" s="1">
        <v>45623</v>
      </c>
      <c r="C2974">
        <v>32.880000000000003</v>
      </c>
      <c r="D2974">
        <v>35.33</v>
      </c>
      <c r="E2974">
        <v>34.619999999999997</v>
      </c>
      <c r="F2974">
        <f t="shared" si="36"/>
        <v>0</v>
      </c>
    </row>
    <row r="2975" spans="1:6" x14ac:dyDescent="0.25">
      <c r="A2975" t="s">
        <v>170</v>
      </c>
      <c r="B2975" s="1">
        <v>45624</v>
      </c>
      <c r="C2975">
        <v>32.770000000000003</v>
      </c>
      <c r="D2975">
        <v>35.24</v>
      </c>
      <c r="E2975">
        <v>34.68</v>
      </c>
      <c r="F2975">
        <f t="shared" si="36"/>
        <v>0</v>
      </c>
    </row>
    <row r="2976" spans="1:6" x14ac:dyDescent="0.25">
      <c r="A2976" t="s">
        <v>170</v>
      </c>
      <c r="B2976" s="1">
        <v>45625</v>
      </c>
      <c r="C2976">
        <v>32.69</v>
      </c>
      <c r="D2976">
        <v>35.15</v>
      </c>
      <c r="E2976">
        <v>34.729999999999997</v>
      </c>
      <c r="F2976">
        <f t="shared" ref="F2976:F3039" si="37">IF(OR(ISBLANK(C2976), ISBLANK(D2976), ISBLANK(E2976)), "", IF(AND(C2976&gt;D2976, D2976&gt;E2976), 1, 0))</f>
        <v>0</v>
      </c>
    </row>
    <row r="2977" spans="1:6" x14ac:dyDescent="0.25">
      <c r="A2977" t="s">
        <v>170</v>
      </c>
      <c r="B2977" s="1">
        <v>45628</v>
      </c>
      <c r="C2977">
        <v>32.619999999999997</v>
      </c>
      <c r="D2977">
        <v>35.07</v>
      </c>
      <c r="E2977">
        <v>34.79</v>
      </c>
      <c r="F2977">
        <f t="shared" si="37"/>
        <v>0</v>
      </c>
    </row>
    <row r="2978" spans="1:6" x14ac:dyDescent="0.25">
      <c r="A2978" t="s">
        <v>170</v>
      </c>
      <c r="B2978" s="1">
        <v>45629</v>
      </c>
      <c r="C2978">
        <v>32.51</v>
      </c>
      <c r="D2978">
        <v>34.96</v>
      </c>
      <c r="E2978">
        <v>34.83</v>
      </c>
      <c r="F2978">
        <f t="shared" si="37"/>
        <v>0</v>
      </c>
    </row>
    <row r="2979" spans="1:6" x14ac:dyDescent="0.25">
      <c r="A2979" t="s">
        <v>170</v>
      </c>
      <c r="B2979" s="1">
        <v>45630</v>
      </c>
      <c r="C2979">
        <v>32.36</v>
      </c>
      <c r="D2979">
        <v>34.840000000000003</v>
      </c>
      <c r="E2979">
        <v>34.869999999999997</v>
      </c>
      <c r="F2979">
        <f t="shared" si="37"/>
        <v>0</v>
      </c>
    </row>
    <row r="2980" spans="1:6" x14ac:dyDescent="0.25">
      <c r="A2980" t="s">
        <v>170</v>
      </c>
      <c r="B2980" s="1">
        <v>45631</v>
      </c>
      <c r="C2980">
        <v>32.28</v>
      </c>
      <c r="D2980">
        <v>34.729999999999997</v>
      </c>
      <c r="E2980">
        <v>34.909999999999997</v>
      </c>
      <c r="F2980">
        <f t="shared" si="37"/>
        <v>0</v>
      </c>
    </row>
    <row r="2981" spans="1:6" x14ac:dyDescent="0.25">
      <c r="A2981" t="s">
        <v>170</v>
      </c>
      <c r="B2981" s="1">
        <v>45632</v>
      </c>
      <c r="C2981">
        <v>32.200000000000003</v>
      </c>
      <c r="D2981">
        <v>34.619999999999997</v>
      </c>
      <c r="E2981">
        <v>34.94</v>
      </c>
      <c r="F2981">
        <f t="shared" si="37"/>
        <v>0</v>
      </c>
    </row>
    <row r="2982" spans="1:6" x14ac:dyDescent="0.25">
      <c r="A2982" t="s">
        <v>56</v>
      </c>
      <c r="B2982" s="1">
        <v>45604</v>
      </c>
      <c r="C2982">
        <v>69.98</v>
      </c>
      <c r="D2982">
        <v>69.540000000000006</v>
      </c>
      <c r="E2982">
        <v>70.59</v>
      </c>
      <c r="F2982">
        <f t="shared" si="37"/>
        <v>0</v>
      </c>
    </row>
    <row r="2983" spans="1:6" x14ac:dyDescent="0.25">
      <c r="A2983" t="s">
        <v>56</v>
      </c>
      <c r="B2983" s="1">
        <v>45607</v>
      </c>
      <c r="C2983">
        <v>70.069999999999993</v>
      </c>
      <c r="D2983">
        <v>69.56</v>
      </c>
      <c r="E2983">
        <v>70.599999999999994</v>
      </c>
      <c r="F2983">
        <f t="shared" si="37"/>
        <v>0</v>
      </c>
    </row>
    <row r="2984" spans="1:6" x14ac:dyDescent="0.25">
      <c r="A2984" t="s">
        <v>56</v>
      </c>
      <c r="B2984" s="1">
        <v>45608</v>
      </c>
      <c r="C2984">
        <v>70.17</v>
      </c>
      <c r="D2984">
        <v>69.569999999999993</v>
      </c>
      <c r="E2984">
        <v>70.599999999999994</v>
      </c>
      <c r="F2984">
        <f t="shared" si="37"/>
        <v>0</v>
      </c>
    </row>
    <row r="2985" spans="1:6" x14ac:dyDescent="0.25">
      <c r="A2985" t="s">
        <v>56</v>
      </c>
      <c r="B2985" s="1">
        <v>45609</v>
      </c>
      <c r="C2985">
        <v>70.19</v>
      </c>
      <c r="D2985">
        <v>69.58</v>
      </c>
      <c r="E2985">
        <v>70.599999999999994</v>
      </c>
      <c r="F2985">
        <f t="shared" si="37"/>
        <v>0</v>
      </c>
    </row>
    <row r="2986" spans="1:6" x14ac:dyDescent="0.25">
      <c r="A2986" t="s">
        <v>56</v>
      </c>
      <c r="B2986" s="1">
        <v>45610</v>
      </c>
      <c r="C2986">
        <v>70.25</v>
      </c>
      <c r="D2986">
        <v>69.63</v>
      </c>
      <c r="E2986">
        <v>70.599999999999994</v>
      </c>
      <c r="F2986">
        <f t="shared" si="37"/>
        <v>0</v>
      </c>
    </row>
    <row r="2987" spans="1:6" x14ac:dyDescent="0.25">
      <c r="A2987" t="s">
        <v>56</v>
      </c>
      <c r="B2987" s="1">
        <v>45611</v>
      </c>
      <c r="C2987">
        <v>70.290000000000006</v>
      </c>
      <c r="D2987">
        <v>69.7</v>
      </c>
      <c r="E2987">
        <v>70.599999999999994</v>
      </c>
      <c r="F2987">
        <f t="shared" si="37"/>
        <v>0</v>
      </c>
    </row>
    <row r="2988" spans="1:6" x14ac:dyDescent="0.25">
      <c r="A2988" t="s">
        <v>56</v>
      </c>
      <c r="B2988" s="1">
        <v>45614</v>
      </c>
      <c r="C2988">
        <v>70.36</v>
      </c>
      <c r="D2988">
        <v>69.77</v>
      </c>
      <c r="E2988">
        <v>70.59</v>
      </c>
      <c r="F2988">
        <f t="shared" si="37"/>
        <v>0</v>
      </c>
    </row>
    <row r="2989" spans="1:6" x14ac:dyDescent="0.25">
      <c r="A2989" t="s">
        <v>56</v>
      </c>
      <c r="B2989" s="1">
        <v>45615</v>
      </c>
      <c r="C2989">
        <v>70.239999999999995</v>
      </c>
      <c r="D2989">
        <v>69.760000000000005</v>
      </c>
      <c r="E2989">
        <v>70.59</v>
      </c>
      <c r="F2989">
        <f t="shared" si="37"/>
        <v>0</v>
      </c>
    </row>
    <row r="2990" spans="1:6" x14ac:dyDescent="0.25">
      <c r="A2990" t="s">
        <v>56</v>
      </c>
      <c r="B2990" s="1">
        <v>45616</v>
      </c>
      <c r="C2990">
        <v>70.13</v>
      </c>
      <c r="D2990">
        <v>69.77</v>
      </c>
      <c r="E2990">
        <v>70.59</v>
      </c>
      <c r="F2990">
        <f t="shared" si="37"/>
        <v>0</v>
      </c>
    </row>
    <row r="2991" spans="1:6" x14ac:dyDescent="0.25">
      <c r="A2991" t="s">
        <v>56</v>
      </c>
      <c r="B2991" s="1">
        <v>45617</v>
      </c>
      <c r="C2991">
        <v>70.17</v>
      </c>
      <c r="D2991">
        <v>69.8</v>
      </c>
      <c r="E2991">
        <v>70.61</v>
      </c>
      <c r="F2991">
        <f t="shared" si="37"/>
        <v>0</v>
      </c>
    </row>
    <row r="2992" spans="1:6" x14ac:dyDescent="0.25">
      <c r="A2992" t="s">
        <v>56</v>
      </c>
      <c r="B2992" s="1">
        <v>45618</v>
      </c>
      <c r="C2992">
        <v>70.2</v>
      </c>
      <c r="D2992">
        <v>69.83</v>
      </c>
      <c r="E2992">
        <v>70.62</v>
      </c>
      <c r="F2992">
        <f t="shared" si="37"/>
        <v>0</v>
      </c>
    </row>
    <row r="2993" spans="1:6" x14ac:dyDescent="0.25">
      <c r="A2993" t="s">
        <v>56</v>
      </c>
      <c r="B2993" s="1">
        <v>45621</v>
      </c>
      <c r="C2993">
        <v>70.25</v>
      </c>
      <c r="D2993">
        <v>69.89</v>
      </c>
      <c r="E2993">
        <v>70.62</v>
      </c>
      <c r="F2993">
        <f t="shared" si="37"/>
        <v>0</v>
      </c>
    </row>
    <row r="2994" spans="1:6" x14ac:dyDescent="0.25">
      <c r="A2994" t="s">
        <v>56</v>
      </c>
      <c r="B2994" s="1">
        <v>45622</v>
      </c>
      <c r="C2994">
        <v>70.260000000000005</v>
      </c>
      <c r="D2994">
        <v>69.930000000000007</v>
      </c>
      <c r="E2994">
        <v>70.63</v>
      </c>
      <c r="F2994">
        <f t="shared" si="37"/>
        <v>0</v>
      </c>
    </row>
    <row r="2995" spans="1:6" x14ac:dyDescent="0.25">
      <c r="A2995" t="s">
        <v>56</v>
      </c>
      <c r="B2995" s="1">
        <v>45623</v>
      </c>
      <c r="C2995">
        <v>70.319999999999993</v>
      </c>
      <c r="D2995">
        <v>69.95</v>
      </c>
      <c r="E2995">
        <v>70.62</v>
      </c>
      <c r="F2995">
        <f t="shared" si="37"/>
        <v>0</v>
      </c>
    </row>
    <row r="2996" spans="1:6" x14ac:dyDescent="0.25">
      <c r="A2996" t="s">
        <v>56</v>
      </c>
      <c r="B2996" s="1">
        <v>45624</v>
      </c>
      <c r="C2996">
        <v>70.33</v>
      </c>
      <c r="D2996">
        <v>69.95</v>
      </c>
      <c r="E2996">
        <v>70.599999999999994</v>
      </c>
      <c r="F2996">
        <f t="shared" si="37"/>
        <v>0</v>
      </c>
    </row>
    <row r="2997" spans="1:6" x14ac:dyDescent="0.25">
      <c r="A2997" t="s">
        <v>56</v>
      </c>
      <c r="B2997" s="1">
        <v>45625</v>
      </c>
      <c r="C2997">
        <v>70.430000000000007</v>
      </c>
      <c r="D2997">
        <v>69.959999999999994</v>
      </c>
      <c r="E2997">
        <v>70.599999999999994</v>
      </c>
      <c r="F2997">
        <f t="shared" si="37"/>
        <v>0</v>
      </c>
    </row>
    <row r="2998" spans="1:6" x14ac:dyDescent="0.25">
      <c r="A2998" t="s">
        <v>56</v>
      </c>
      <c r="B2998" s="1">
        <v>45628</v>
      </c>
      <c r="C2998">
        <v>70.599999999999994</v>
      </c>
      <c r="D2998">
        <v>69.989999999999995</v>
      </c>
      <c r="E2998">
        <v>70.58</v>
      </c>
      <c r="F2998">
        <f t="shared" si="37"/>
        <v>0</v>
      </c>
    </row>
    <row r="2999" spans="1:6" x14ac:dyDescent="0.25">
      <c r="A2999" t="s">
        <v>56</v>
      </c>
      <c r="B2999" s="1">
        <v>45629</v>
      </c>
      <c r="C2999">
        <v>70.739999999999995</v>
      </c>
      <c r="D2999">
        <v>70.02</v>
      </c>
      <c r="E2999">
        <v>70.569999999999993</v>
      </c>
      <c r="F2999">
        <f t="shared" si="37"/>
        <v>0</v>
      </c>
    </row>
    <row r="3000" spans="1:6" x14ac:dyDescent="0.25">
      <c r="A3000" t="s">
        <v>56</v>
      </c>
      <c r="B3000" s="1">
        <v>45630</v>
      </c>
      <c r="C3000">
        <v>70.77</v>
      </c>
      <c r="D3000">
        <v>70.03</v>
      </c>
      <c r="E3000">
        <v>70.55</v>
      </c>
      <c r="F3000">
        <f t="shared" si="37"/>
        <v>0</v>
      </c>
    </row>
    <row r="3001" spans="1:6" x14ac:dyDescent="0.25">
      <c r="A3001" t="s">
        <v>56</v>
      </c>
      <c r="B3001" s="1">
        <v>45631</v>
      </c>
      <c r="C3001">
        <v>70.92</v>
      </c>
      <c r="D3001">
        <v>70.09</v>
      </c>
      <c r="E3001">
        <v>70.55</v>
      </c>
      <c r="F3001">
        <f t="shared" si="37"/>
        <v>0</v>
      </c>
    </row>
    <row r="3002" spans="1:6" x14ac:dyDescent="0.25">
      <c r="A3002" t="s">
        <v>56</v>
      </c>
      <c r="B3002" s="1">
        <v>45632</v>
      </c>
      <c r="C3002">
        <v>70.930000000000007</v>
      </c>
      <c r="D3002">
        <v>70.150000000000006</v>
      </c>
      <c r="E3002">
        <v>70.540000000000006</v>
      </c>
      <c r="F3002">
        <f t="shared" si="37"/>
        <v>0</v>
      </c>
    </row>
    <row r="3003" spans="1:6" x14ac:dyDescent="0.25">
      <c r="A3003" t="s">
        <v>34</v>
      </c>
      <c r="B3003" s="1">
        <v>45604</v>
      </c>
      <c r="C3003">
        <v>43.58</v>
      </c>
      <c r="D3003">
        <v>43.22</v>
      </c>
      <c r="E3003">
        <v>40.53</v>
      </c>
      <c r="F3003">
        <f t="shared" si="37"/>
        <v>1</v>
      </c>
    </row>
    <row r="3004" spans="1:6" x14ac:dyDescent="0.25">
      <c r="A3004" t="s">
        <v>34</v>
      </c>
      <c r="B3004" s="1">
        <v>45607</v>
      </c>
      <c r="C3004">
        <v>43.35</v>
      </c>
      <c r="D3004">
        <v>43.2</v>
      </c>
      <c r="E3004">
        <v>40.51</v>
      </c>
      <c r="F3004">
        <f t="shared" si="37"/>
        <v>1</v>
      </c>
    </row>
    <row r="3005" spans="1:6" x14ac:dyDescent="0.25">
      <c r="A3005" t="s">
        <v>34</v>
      </c>
      <c r="B3005" s="1">
        <v>45608</v>
      </c>
      <c r="C3005">
        <v>43.13</v>
      </c>
      <c r="D3005">
        <v>43.18</v>
      </c>
      <c r="E3005">
        <v>40.49</v>
      </c>
      <c r="F3005">
        <f t="shared" si="37"/>
        <v>0</v>
      </c>
    </row>
    <row r="3006" spans="1:6" x14ac:dyDescent="0.25">
      <c r="A3006" t="s">
        <v>34</v>
      </c>
      <c r="B3006" s="1">
        <v>45609</v>
      </c>
      <c r="C3006">
        <v>42.89</v>
      </c>
      <c r="D3006">
        <v>43.13</v>
      </c>
      <c r="E3006">
        <v>40.47</v>
      </c>
      <c r="F3006">
        <f t="shared" si="37"/>
        <v>0</v>
      </c>
    </row>
    <row r="3007" spans="1:6" x14ac:dyDescent="0.25">
      <c r="A3007" t="s">
        <v>34</v>
      </c>
      <c r="B3007" s="1">
        <v>45610</v>
      </c>
      <c r="C3007">
        <v>42.65</v>
      </c>
      <c r="D3007">
        <v>43.06</v>
      </c>
      <c r="E3007">
        <v>40.450000000000003</v>
      </c>
      <c r="F3007">
        <f t="shared" si="37"/>
        <v>0</v>
      </c>
    </row>
    <row r="3008" spans="1:6" x14ac:dyDescent="0.25">
      <c r="A3008" t="s">
        <v>34</v>
      </c>
      <c r="B3008" s="1">
        <v>45611</v>
      </c>
      <c r="C3008">
        <v>42.4</v>
      </c>
      <c r="D3008">
        <v>42.99</v>
      </c>
      <c r="E3008">
        <v>40.42</v>
      </c>
      <c r="F3008">
        <f t="shared" si="37"/>
        <v>0</v>
      </c>
    </row>
    <row r="3009" spans="1:6" x14ac:dyDescent="0.25">
      <c r="A3009" t="s">
        <v>34</v>
      </c>
      <c r="B3009" s="1">
        <v>45614</v>
      </c>
      <c r="C3009">
        <v>42.06</v>
      </c>
      <c r="D3009">
        <v>42.95</v>
      </c>
      <c r="E3009">
        <v>40.4</v>
      </c>
      <c r="F3009">
        <f t="shared" si="37"/>
        <v>0</v>
      </c>
    </row>
    <row r="3010" spans="1:6" x14ac:dyDescent="0.25">
      <c r="A3010" t="s">
        <v>34</v>
      </c>
      <c r="B3010" s="1">
        <v>45615</v>
      </c>
      <c r="C3010">
        <v>41.75</v>
      </c>
      <c r="D3010">
        <v>42.94</v>
      </c>
      <c r="E3010">
        <v>40.39</v>
      </c>
      <c r="F3010">
        <f t="shared" si="37"/>
        <v>0</v>
      </c>
    </row>
    <row r="3011" spans="1:6" x14ac:dyDescent="0.25">
      <c r="A3011" t="s">
        <v>34</v>
      </c>
      <c r="B3011" s="1">
        <v>45616</v>
      </c>
      <c r="C3011">
        <v>41.57</v>
      </c>
      <c r="D3011">
        <v>42.94</v>
      </c>
      <c r="E3011">
        <v>40.4</v>
      </c>
      <c r="F3011">
        <f t="shared" si="37"/>
        <v>0</v>
      </c>
    </row>
    <row r="3012" spans="1:6" x14ac:dyDescent="0.25">
      <c r="A3012" t="s">
        <v>34</v>
      </c>
      <c r="B3012" s="1">
        <v>45617</v>
      </c>
      <c r="C3012">
        <v>41.54</v>
      </c>
      <c r="D3012">
        <v>42.94</v>
      </c>
      <c r="E3012">
        <v>40.409999999999997</v>
      </c>
      <c r="F3012">
        <f t="shared" si="37"/>
        <v>0</v>
      </c>
    </row>
    <row r="3013" spans="1:6" x14ac:dyDescent="0.25">
      <c r="A3013" t="s">
        <v>34</v>
      </c>
      <c r="B3013" s="1">
        <v>45618</v>
      </c>
      <c r="C3013">
        <v>41.43</v>
      </c>
      <c r="D3013">
        <v>42.92</v>
      </c>
      <c r="E3013">
        <v>40.409999999999997</v>
      </c>
      <c r="F3013">
        <f t="shared" si="37"/>
        <v>0</v>
      </c>
    </row>
    <row r="3014" spans="1:6" x14ac:dyDescent="0.25">
      <c r="A3014" t="s">
        <v>34</v>
      </c>
      <c r="B3014" s="1">
        <v>45621</v>
      </c>
      <c r="C3014">
        <v>41.43</v>
      </c>
      <c r="D3014">
        <v>42.94</v>
      </c>
      <c r="E3014">
        <v>40.42</v>
      </c>
      <c r="F3014">
        <f t="shared" si="37"/>
        <v>0</v>
      </c>
    </row>
    <row r="3015" spans="1:6" x14ac:dyDescent="0.25">
      <c r="A3015" t="s">
        <v>34</v>
      </c>
      <c r="B3015" s="1">
        <v>45622</v>
      </c>
      <c r="C3015">
        <v>41.41</v>
      </c>
      <c r="D3015">
        <v>42.9</v>
      </c>
      <c r="E3015">
        <v>40.43</v>
      </c>
      <c r="F3015">
        <f t="shared" si="37"/>
        <v>0</v>
      </c>
    </row>
    <row r="3016" spans="1:6" x14ac:dyDescent="0.25">
      <c r="A3016" t="s">
        <v>34</v>
      </c>
      <c r="B3016" s="1">
        <v>45623</v>
      </c>
      <c r="C3016">
        <v>41.45</v>
      </c>
      <c r="D3016">
        <v>42.86</v>
      </c>
      <c r="E3016">
        <v>40.44</v>
      </c>
      <c r="F3016">
        <f t="shared" si="37"/>
        <v>0</v>
      </c>
    </row>
    <row r="3017" spans="1:6" x14ac:dyDescent="0.25">
      <c r="A3017" t="s">
        <v>34</v>
      </c>
      <c r="B3017" s="1">
        <v>45624</v>
      </c>
      <c r="C3017">
        <v>41.43</v>
      </c>
      <c r="D3017">
        <v>42.8</v>
      </c>
      <c r="E3017">
        <v>40.44</v>
      </c>
      <c r="F3017">
        <f t="shared" si="37"/>
        <v>0</v>
      </c>
    </row>
    <row r="3018" spans="1:6" x14ac:dyDescent="0.25">
      <c r="A3018" t="s">
        <v>34</v>
      </c>
      <c r="B3018" s="1">
        <v>45625</v>
      </c>
      <c r="C3018">
        <v>41.39</v>
      </c>
      <c r="D3018">
        <v>42.74</v>
      </c>
      <c r="E3018">
        <v>40.44</v>
      </c>
      <c r="F3018">
        <f t="shared" si="37"/>
        <v>0</v>
      </c>
    </row>
    <row r="3019" spans="1:6" x14ac:dyDescent="0.25">
      <c r="A3019" t="s">
        <v>34</v>
      </c>
      <c r="B3019" s="1">
        <v>45628</v>
      </c>
      <c r="C3019">
        <v>41.35</v>
      </c>
      <c r="D3019">
        <v>42.69</v>
      </c>
      <c r="E3019">
        <v>40.44</v>
      </c>
      <c r="F3019">
        <f t="shared" si="37"/>
        <v>0</v>
      </c>
    </row>
    <row r="3020" spans="1:6" x14ac:dyDescent="0.25">
      <c r="A3020" t="s">
        <v>34</v>
      </c>
      <c r="B3020" s="1">
        <v>45629</v>
      </c>
      <c r="C3020">
        <v>41.33</v>
      </c>
      <c r="D3020">
        <v>42.62</v>
      </c>
      <c r="E3020">
        <v>40.44</v>
      </c>
      <c r="F3020">
        <f t="shared" si="37"/>
        <v>0</v>
      </c>
    </row>
    <row r="3021" spans="1:6" x14ac:dyDescent="0.25">
      <c r="A3021" t="s">
        <v>34</v>
      </c>
      <c r="B3021" s="1">
        <v>45630</v>
      </c>
      <c r="C3021">
        <v>41.25</v>
      </c>
      <c r="D3021">
        <v>42.54</v>
      </c>
      <c r="E3021">
        <v>40.43</v>
      </c>
      <c r="F3021">
        <f t="shared" si="37"/>
        <v>0</v>
      </c>
    </row>
    <row r="3022" spans="1:6" x14ac:dyDescent="0.25">
      <c r="A3022" t="s">
        <v>34</v>
      </c>
      <c r="B3022" s="1">
        <v>45631</v>
      </c>
      <c r="C3022">
        <v>41.25</v>
      </c>
      <c r="D3022">
        <v>42.48</v>
      </c>
      <c r="E3022">
        <v>40.43</v>
      </c>
      <c r="F3022">
        <f t="shared" si="37"/>
        <v>0</v>
      </c>
    </row>
    <row r="3023" spans="1:6" x14ac:dyDescent="0.25">
      <c r="A3023" t="s">
        <v>34</v>
      </c>
      <c r="B3023" s="1">
        <v>45632</v>
      </c>
      <c r="C3023">
        <v>41.33</v>
      </c>
      <c r="D3023">
        <v>42.44</v>
      </c>
      <c r="E3023">
        <v>40.44</v>
      </c>
      <c r="F3023">
        <f t="shared" si="37"/>
        <v>0</v>
      </c>
    </row>
    <row r="3024" spans="1:6" x14ac:dyDescent="0.25">
      <c r="A3024" t="s">
        <v>51</v>
      </c>
      <c r="B3024" s="1">
        <v>45604</v>
      </c>
      <c r="C3024">
        <v>18.79</v>
      </c>
      <c r="D3024">
        <v>18.73</v>
      </c>
      <c r="E3024">
        <v>18.54</v>
      </c>
      <c r="F3024">
        <f t="shared" si="37"/>
        <v>1</v>
      </c>
    </row>
    <row r="3025" spans="1:6" x14ac:dyDescent="0.25">
      <c r="A3025" t="s">
        <v>51</v>
      </c>
      <c r="B3025" s="1">
        <v>45607</v>
      </c>
      <c r="C3025">
        <v>18.75</v>
      </c>
      <c r="D3025">
        <v>18.73</v>
      </c>
      <c r="E3025">
        <v>18.54</v>
      </c>
      <c r="F3025">
        <f t="shared" si="37"/>
        <v>1</v>
      </c>
    </row>
    <row r="3026" spans="1:6" x14ac:dyDescent="0.25">
      <c r="A3026" t="s">
        <v>51</v>
      </c>
      <c r="B3026" s="1">
        <v>45608</v>
      </c>
      <c r="C3026">
        <v>18.71</v>
      </c>
      <c r="D3026">
        <v>18.73</v>
      </c>
      <c r="E3026">
        <v>18.53</v>
      </c>
      <c r="F3026">
        <f t="shared" si="37"/>
        <v>0</v>
      </c>
    </row>
    <row r="3027" spans="1:6" x14ac:dyDescent="0.25">
      <c r="A3027" t="s">
        <v>51</v>
      </c>
      <c r="B3027" s="1">
        <v>45609</v>
      </c>
      <c r="C3027">
        <v>18.670000000000002</v>
      </c>
      <c r="D3027">
        <v>18.73</v>
      </c>
      <c r="E3027">
        <v>18.53</v>
      </c>
      <c r="F3027">
        <f t="shared" si="37"/>
        <v>0</v>
      </c>
    </row>
    <row r="3028" spans="1:6" x14ac:dyDescent="0.25">
      <c r="A3028" t="s">
        <v>51</v>
      </c>
      <c r="B3028" s="1">
        <v>45610</v>
      </c>
      <c r="C3028">
        <v>18.61</v>
      </c>
      <c r="D3028">
        <v>18.73</v>
      </c>
      <c r="E3028">
        <v>18.52</v>
      </c>
      <c r="F3028">
        <f t="shared" si="37"/>
        <v>0</v>
      </c>
    </row>
    <row r="3029" spans="1:6" x14ac:dyDescent="0.25">
      <c r="A3029" t="s">
        <v>51</v>
      </c>
      <c r="B3029" s="1">
        <v>45611</v>
      </c>
      <c r="C3029">
        <v>18.54</v>
      </c>
      <c r="D3029">
        <v>18.739999999999998</v>
      </c>
      <c r="E3029">
        <v>18.52</v>
      </c>
      <c r="F3029">
        <f t="shared" si="37"/>
        <v>0</v>
      </c>
    </row>
    <row r="3030" spans="1:6" x14ac:dyDescent="0.25">
      <c r="A3030" t="s">
        <v>51</v>
      </c>
      <c r="B3030" s="1">
        <v>45614</v>
      </c>
      <c r="C3030">
        <v>18.489999999999998</v>
      </c>
      <c r="D3030">
        <v>18.739999999999998</v>
      </c>
      <c r="E3030">
        <v>18.510000000000002</v>
      </c>
      <c r="F3030">
        <f t="shared" si="37"/>
        <v>0</v>
      </c>
    </row>
    <row r="3031" spans="1:6" x14ac:dyDescent="0.25">
      <c r="A3031" t="s">
        <v>51</v>
      </c>
      <c r="B3031" s="1">
        <v>45615</v>
      </c>
      <c r="C3031">
        <v>18.45</v>
      </c>
      <c r="D3031">
        <v>18.739999999999998</v>
      </c>
      <c r="E3031">
        <v>18.5</v>
      </c>
      <c r="F3031">
        <f t="shared" si="37"/>
        <v>0</v>
      </c>
    </row>
    <row r="3032" spans="1:6" x14ac:dyDescent="0.25">
      <c r="A3032" t="s">
        <v>51</v>
      </c>
      <c r="B3032" s="1">
        <v>45616</v>
      </c>
      <c r="C3032">
        <v>18.43</v>
      </c>
      <c r="D3032">
        <v>18.75</v>
      </c>
      <c r="E3032">
        <v>18.5</v>
      </c>
      <c r="F3032">
        <f t="shared" si="37"/>
        <v>0</v>
      </c>
    </row>
    <row r="3033" spans="1:6" x14ac:dyDescent="0.25">
      <c r="A3033" t="s">
        <v>51</v>
      </c>
      <c r="B3033" s="1">
        <v>45617</v>
      </c>
      <c r="C3033">
        <v>18.420000000000002</v>
      </c>
      <c r="D3033">
        <v>18.75</v>
      </c>
      <c r="E3033">
        <v>18.5</v>
      </c>
      <c r="F3033">
        <f t="shared" si="37"/>
        <v>0</v>
      </c>
    </row>
    <row r="3034" spans="1:6" x14ac:dyDescent="0.25">
      <c r="A3034" t="s">
        <v>51</v>
      </c>
      <c r="B3034" s="1">
        <v>45618</v>
      </c>
      <c r="C3034">
        <v>18.420000000000002</v>
      </c>
      <c r="D3034">
        <v>18.760000000000002</v>
      </c>
      <c r="E3034">
        <v>18.5</v>
      </c>
      <c r="F3034">
        <f t="shared" si="37"/>
        <v>0</v>
      </c>
    </row>
    <row r="3035" spans="1:6" x14ac:dyDescent="0.25">
      <c r="A3035" t="s">
        <v>51</v>
      </c>
      <c r="B3035" s="1">
        <v>45621</v>
      </c>
      <c r="C3035">
        <v>18.43</v>
      </c>
      <c r="D3035">
        <v>18.77</v>
      </c>
      <c r="E3035">
        <v>18.5</v>
      </c>
      <c r="F3035">
        <f t="shared" si="37"/>
        <v>0</v>
      </c>
    </row>
    <row r="3036" spans="1:6" x14ac:dyDescent="0.25">
      <c r="A3036" t="s">
        <v>51</v>
      </c>
      <c r="B3036" s="1">
        <v>45622</v>
      </c>
      <c r="C3036">
        <v>18.420000000000002</v>
      </c>
      <c r="D3036">
        <v>18.77</v>
      </c>
      <c r="E3036">
        <v>18.510000000000002</v>
      </c>
      <c r="F3036">
        <f t="shared" si="37"/>
        <v>0</v>
      </c>
    </row>
    <row r="3037" spans="1:6" x14ac:dyDescent="0.25">
      <c r="A3037" t="s">
        <v>51</v>
      </c>
      <c r="B3037" s="1">
        <v>45623</v>
      </c>
      <c r="C3037">
        <v>18.39</v>
      </c>
      <c r="D3037">
        <v>18.78</v>
      </c>
      <c r="E3037">
        <v>18.510000000000002</v>
      </c>
      <c r="F3037">
        <f t="shared" si="37"/>
        <v>0</v>
      </c>
    </row>
    <row r="3038" spans="1:6" x14ac:dyDescent="0.25">
      <c r="A3038" t="s">
        <v>51</v>
      </c>
      <c r="B3038" s="1">
        <v>45624</v>
      </c>
      <c r="C3038">
        <v>18.39</v>
      </c>
      <c r="D3038">
        <v>18.79</v>
      </c>
      <c r="E3038">
        <v>18.510000000000002</v>
      </c>
      <c r="F3038">
        <f t="shared" si="37"/>
        <v>0</v>
      </c>
    </row>
    <row r="3039" spans="1:6" x14ac:dyDescent="0.25">
      <c r="A3039" t="s">
        <v>51</v>
      </c>
      <c r="B3039" s="1">
        <v>45625</v>
      </c>
      <c r="C3039">
        <v>18.399999999999999</v>
      </c>
      <c r="D3039">
        <v>18.8</v>
      </c>
      <c r="E3039">
        <v>18.52</v>
      </c>
      <c r="F3039">
        <f t="shared" si="37"/>
        <v>0</v>
      </c>
    </row>
    <row r="3040" spans="1:6" x14ac:dyDescent="0.25">
      <c r="A3040" t="s">
        <v>51</v>
      </c>
      <c r="B3040" s="1">
        <v>45628</v>
      </c>
      <c r="C3040">
        <v>18.420000000000002</v>
      </c>
      <c r="D3040">
        <v>18.809999999999999</v>
      </c>
      <c r="E3040">
        <v>18.52</v>
      </c>
      <c r="F3040">
        <f t="shared" ref="F3040:F3103" si="38">IF(OR(ISBLANK(C3040), ISBLANK(D3040), ISBLANK(E3040)), "", IF(AND(C3040&gt;D3040, D3040&gt;E3040), 1, 0))</f>
        <v>0</v>
      </c>
    </row>
    <row r="3041" spans="1:6" x14ac:dyDescent="0.25">
      <c r="A3041" t="s">
        <v>51</v>
      </c>
      <c r="B3041" s="1">
        <v>45629</v>
      </c>
      <c r="C3041">
        <v>18.43</v>
      </c>
      <c r="D3041">
        <v>18.8</v>
      </c>
      <c r="E3041">
        <v>18.53</v>
      </c>
      <c r="F3041">
        <f t="shared" si="38"/>
        <v>0</v>
      </c>
    </row>
    <row r="3042" spans="1:6" x14ac:dyDescent="0.25">
      <c r="A3042" t="s">
        <v>51</v>
      </c>
      <c r="B3042" s="1">
        <v>45630</v>
      </c>
      <c r="C3042">
        <v>18.440000000000001</v>
      </c>
      <c r="D3042">
        <v>18.79</v>
      </c>
      <c r="E3042">
        <v>18.53</v>
      </c>
      <c r="F3042">
        <f t="shared" si="38"/>
        <v>0</v>
      </c>
    </row>
    <row r="3043" spans="1:6" x14ac:dyDescent="0.25">
      <c r="A3043" t="s">
        <v>51</v>
      </c>
      <c r="B3043" s="1">
        <v>45631</v>
      </c>
      <c r="C3043">
        <v>18.489999999999998</v>
      </c>
      <c r="D3043">
        <v>18.79</v>
      </c>
      <c r="E3043">
        <v>18.54</v>
      </c>
      <c r="F3043">
        <f t="shared" si="38"/>
        <v>0</v>
      </c>
    </row>
    <row r="3044" spans="1:6" x14ac:dyDescent="0.25">
      <c r="A3044" t="s">
        <v>51</v>
      </c>
      <c r="B3044" s="1">
        <v>45632</v>
      </c>
      <c r="C3044">
        <v>18.53</v>
      </c>
      <c r="D3044">
        <v>18.79</v>
      </c>
      <c r="E3044">
        <v>18.54</v>
      </c>
      <c r="F3044">
        <f t="shared" si="38"/>
        <v>0</v>
      </c>
    </row>
    <row r="3045" spans="1:6" x14ac:dyDescent="0.25">
      <c r="A3045" t="s">
        <v>81</v>
      </c>
      <c r="B3045" s="1">
        <v>45604</v>
      </c>
      <c r="C3045">
        <v>41.67</v>
      </c>
      <c r="D3045">
        <v>42.24</v>
      </c>
      <c r="E3045">
        <v>42.8</v>
      </c>
      <c r="F3045">
        <f t="shared" si="38"/>
        <v>0</v>
      </c>
    </row>
    <row r="3046" spans="1:6" x14ac:dyDescent="0.25">
      <c r="A3046" t="s">
        <v>81</v>
      </c>
      <c r="B3046" s="1">
        <v>45607</v>
      </c>
      <c r="C3046">
        <v>41.61</v>
      </c>
      <c r="D3046">
        <v>42.17</v>
      </c>
      <c r="E3046">
        <v>42.76</v>
      </c>
      <c r="F3046">
        <f t="shared" si="38"/>
        <v>0</v>
      </c>
    </row>
    <row r="3047" spans="1:6" x14ac:dyDescent="0.25">
      <c r="A3047" t="s">
        <v>81</v>
      </c>
      <c r="B3047" s="1">
        <v>45608</v>
      </c>
      <c r="C3047">
        <v>41.55</v>
      </c>
      <c r="D3047">
        <v>42.09</v>
      </c>
      <c r="E3047">
        <v>42.71</v>
      </c>
      <c r="F3047">
        <f t="shared" si="38"/>
        <v>0</v>
      </c>
    </row>
    <row r="3048" spans="1:6" x14ac:dyDescent="0.25">
      <c r="A3048" t="s">
        <v>81</v>
      </c>
      <c r="B3048" s="1">
        <v>45609</v>
      </c>
      <c r="C3048">
        <v>41.51</v>
      </c>
      <c r="D3048">
        <v>42.03</v>
      </c>
      <c r="E3048">
        <v>42.66</v>
      </c>
      <c r="F3048">
        <f t="shared" si="38"/>
        <v>0</v>
      </c>
    </row>
    <row r="3049" spans="1:6" x14ac:dyDescent="0.25">
      <c r="A3049" t="s">
        <v>81</v>
      </c>
      <c r="B3049" s="1">
        <v>45610</v>
      </c>
      <c r="C3049">
        <v>41.47</v>
      </c>
      <c r="D3049">
        <v>41.94</v>
      </c>
      <c r="E3049">
        <v>42.61</v>
      </c>
      <c r="F3049">
        <f t="shared" si="38"/>
        <v>0</v>
      </c>
    </row>
    <row r="3050" spans="1:6" x14ac:dyDescent="0.25">
      <c r="A3050" t="s">
        <v>81</v>
      </c>
      <c r="B3050" s="1">
        <v>45611</v>
      </c>
      <c r="C3050">
        <v>41.4</v>
      </c>
      <c r="D3050">
        <v>41.86</v>
      </c>
      <c r="E3050">
        <v>42.56</v>
      </c>
      <c r="F3050">
        <f t="shared" si="38"/>
        <v>0</v>
      </c>
    </row>
    <row r="3051" spans="1:6" x14ac:dyDescent="0.25">
      <c r="A3051" t="s">
        <v>81</v>
      </c>
      <c r="B3051" s="1">
        <v>45614</v>
      </c>
      <c r="C3051">
        <v>41.31</v>
      </c>
      <c r="D3051">
        <v>41.79</v>
      </c>
      <c r="E3051">
        <v>42.5</v>
      </c>
      <c r="F3051">
        <f t="shared" si="38"/>
        <v>0</v>
      </c>
    </row>
    <row r="3052" spans="1:6" x14ac:dyDescent="0.25">
      <c r="A3052" t="s">
        <v>81</v>
      </c>
      <c r="B3052" s="1">
        <v>45615</v>
      </c>
      <c r="C3052">
        <v>41.22</v>
      </c>
      <c r="D3052">
        <v>41.74</v>
      </c>
      <c r="E3052">
        <v>42.46</v>
      </c>
      <c r="F3052">
        <f t="shared" si="38"/>
        <v>0</v>
      </c>
    </row>
    <row r="3053" spans="1:6" x14ac:dyDescent="0.25">
      <c r="A3053" t="s">
        <v>81</v>
      </c>
      <c r="B3053" s="1">
        <v>45616</v>
      </c>
      <c r="C3053">
        <v>41.08</v>
      </c>
      <c r="D3053">
        <v>41.69</v>
      </c>
      <c r="E3053">
        <v>42.42</v>
      </c>
      <c r="F3053">
        <f t="shared" si="38"/>
        <v>0</v>
      </c>
    </row>
    <row r="3054" spans="1:6" x14ac:dyDescent="0.25">
      <c r="A3054" t="s">
        <v>81</v>
      </c>
      <c r="B3054" s="1">
        <v>45617</v>
      </c>
      <c r="C3054">
        <v>40.99</v>
      </c>
      <c r="D3054">
        <v>41.63</v>
      </c>
      <c r="E3054">
        <v>42.39</v>
      </c>
      <c r="F3054">
        <f t="shared" si="38"/>
        <v>0</v>
      </c>
    </row>
    <row r="3055" spans="1:6" x14ac:dyDescent="0.25">
      <c r="A3055" t="s">
        <v>81</v>
      </c>
      <c r="B3055" s="1">
        <v>45618</v>
      </c>
      <c r="C3055">
        <v>40.94</v>
      </c>
      <c r="D3055">
        <v>41.58</v>
      </c>
      <c r="E3055">
        <v>42.37</v>
      </c>
      <c r="F3055">
        <f t="shared" si="38"/>
        <v>0</v>
      </c>
    </row>
    <row r="3056" spans="1:6" x14ac:dyDescent="0.25">
      <c r="A3056" t="s">
        <v>81</v>
      </c>
      <c r="B3056" s="1">
        <v>45621</v>
      </c>
      <c r="C3056">
        <v>40.909999999999997</v>
      </c>
      <c r="D3056">
        <v>41.56</v>
      </c>
      <c r="E3056">
        <v>42.37</v>
      </c>
      <c r="F3056">
        <f t="shared" si="38"/>
        <v>0</v>
      </c>
    </row>
    <row r="3057" spans="1:6" x14ac:dyDescent="0.25">
      <c r="A3057" t="s">
        <v>81</v>
      </c>
      <c r="B3057" s="1">
        <v>45622</v>
      </c>
      <c r="C3057">
        <v>40.9</v>
      </c>
      <c r="D3057">
        <v>41.53</v>
      </c>
      <c r="E3057">
        <v>42.37</v>
      </c>
      <c r="F3057">
        <f t="shared" si="38"/>
        <v>0</v>
      </c>
    </row>
    <row r="3058" spans="1:6" x14ac:dyDescent="0.25">
      <c r="A3058" t="s">
        <v>81</v>
      </c>
      <c r="B3058" s="1">
        <v>45623</v>
      </c>
      <c r="C3058">
        <v>40.880000000000003</v>
      </c>
      <c r="D3058">
        <v>41.49</v>
      </c>
      <c r="E3058">
        <v>42.36</v>
      </c>
      <c r="F3058">
        <f t="shared" si="38"/>
        <v>0</v>
      </c>
    </row>
    <row r="3059" spans="1:6" x14ac:dyDescent="0.25">
      <c r="A3059" t="s">
        <v>81</v>
      </c>
      <c r="B3059" s="1">
        <v>45624</v>
      </c>
      <c r="C3059">
        <v>40.840000000000003</v>
      </c>
      <c r="D3059">
        <v>41.44</v>
      </c>
      <c r="E3059">
        <v>42.35</v>
      </c>
      <c r="F3059">
        <f t="shared" si="38"/>
        <v>0</v>
      </c>
    </row>
    <row r="3060" spans="1:6" x14ac:dyDescent="0.25">
      <c r="A3060" t="s">
        <v>81</v>
      </c>
      <c r="B3060" s="1">
        <v>45625</v>
      </c>
      <c r="C3060">
        <v>40.81</v>
      </c>
      <c r="D3060">
        <v>41.41</v>
      </c>
      <c r="E3060">
        <v>42.33</v>
      </c>
      <c r="F3060">
        <f t="shared" si="38"/>
        <v>0</v>
      </c>
    </row>
    <row r="3061" spans="1:6" x14ac:dyDescent="0.25">
      <c r="A3061" t="s">
        <v>81</v>
      </c>
      <c r="B3061" s="1">
        <v>45628</v>
      </c>
      <c r="C3061">
        <v>40.76</v>
      </c>
      <c r="D3061">
        <v>41.37</v>
      </c>
      <c r="E3061">
        <v>42.3</v>
      </c>
      <c r="F3061">
        <f t="shared" si="38"/>
        <v>0</v>
      </c>
    </row>
    <row r="3062" spans="1:6" x14ac:dyDescent="0.25">
      <c r="A3062" t="s">
        <v>81</v>
      </c>
      <c r="B3062" s="1">
        <v>45629</v>
      </c>
      <c r="C3062">
        <v>40.72</v>
      </c>
      <c r="D3062">
        <v>41.33</v>
      </c>
      <c r="E3062">
        <v>42.27</v>
      </c>
      <c r="F3062">
        <f t="shared" si="38"/>
        <v>0</v>
      </c>
    </row>
    <row r="3063" spans="1:6" x14ac:dyDescent="0.25">
      <c r="A3063" t="s">
        <v>81</v>
      </c>
      <c r="B3063" s="1">
        <v>45630</v>
      </c>
      <c r="C3063">
        <v>40.630000000000003</v>
      </c>
      <c r="D3063">
        <v>41.27</v>
      </c>
      <c r="E3063">
        <v>42.24</v>
      </c>
      <c r="F3063">
        <f t="shared" si="38"/>
        <v>0</v>
      </c>
    </row>
    <row r="3064" spans="1:6" x14ac:dyDescent="0.25">
      <c r="A3064" t="s">
        <v>81</v>
      </c>
      <c r="B3064" s="1">
        <v>45631</v>
      </c>
      <c r="C3064">
        <v>40.590000000000003</v>
      </c>
      <c r="D3064">
        <v>41.24</v>
      </c>
      <c r="E3064">
        <v>42.21</v>
      </c>
      <c r="F3064">
        <f t="shared" si="38"/>
        <v>0</v>
      </c>
    </row>
    <row r="3065" spans="1:6" x14ac:dyDescent="0.25">
      <c r="A3065" t="s">
        <v>81</v>
      </c>
      <c r="B3065" s="1">
        <v>45632</v>
      </c>
      <c r="C3065">
        <v>40.630000000000003</v>
      </c>
      <c r="D3065">
        <v>41.23</v>
      </c>
      <c r="E3065">
        <v>42.19</v>
      </c>
      <c r="F3065">
        <f t="shared" si="38"/>
        <v>0</v>
      </c>
    </row>
    <row r="3066" spans="1:6" x14ac:dyDescent="0.25">
      <c r="A3066" t="s">
        <v>124</v>
      </c>
      <c r="B3066" s="1">
        <v>45604</v>
      </c>
      <c r="C3066">
        <v>11.09</v>
      </c>
      <c r="D3066">
        <v>11.47</v>
      </c>
      <c r="E3066">
        <v>12.74</v>
      </c>
      <c r="F3066">
        <f t="shared" si="38"/>
        <v>0</v>
      </c>
    </row>
    <row r="3067" spans="1:6" x14ac:dyDescent="0.25">
      <c r="A3067" t="s">
        <v>124</v>
      </c>
      <c r="B3067" s="1">
        <v>45607</v>
      </c>
      <c r="C3067">
        <v>11.04</v>
      </c>
      <c r="D3067">
        <v>11.44</v>
      </c>
      <c r="E3067">
        <v>12.71</v>
      </c>
      <c r="F3067">
        <f t="shared" si="38"/>
        <v>0</v>
      </c>
    </row>
    <row r="3068" spans="1:6" x14ac:dyDescent="0.25">
      <c r="A3068" t="s">
        <v>124</v>
      </c>
      <c r="B3068" s="1">
        <v>45608</v>
      </c>
      <c r="C3068">
        <v>11</v>
      </c>
      <c r="D3068">
        <v>11.4</v>
      </c>
      <c r="E3068">
        <v>12.68</v>
      </c>
      <c r="F3068">
        <f t="shared" si="38"/>
        <v>0</v>
      </c>
    </row>
    <row r="3069" spans="1:6" x14ac:dyDescent="0.25">
      <c r="A3069" t="s">
        <v>124</v>
      </c>
      <c r="B3069" s="1">
        <v>45609</v>
      </c>
      <c r="C3069">
        <v>10.94</v>
      </c>
      <c r="D3069">
        <v>11.36</v>
      </c>
      <c r="E3069">
        <v>12.64</v>
      </c>
      <c r="F3069">
        <f t="shared" si="38"/>
        <v>0</v>
      </c>
    </row>
    <row r="3070" spans="1:6" x14ac:dyDescent="0.25">
      <c r="A3070" t="s">
        <v>124</v>
      </c>
      <c r="B3070" s="1">
        <v>45610</v>
      </c>
      <c r="C3070">
        <v>10.86</v>
      </c>
      <c r="D3070">
        <v>11.33</v>
      </c>
      <c r="E3070">
        <v>12.61</v>
      </c>
      <c r="F3070">
        <f t="shared" si="38"/>
        <v>0</v>
      </c>
    </row>
    <row r="3071" spans="1:6" x14ac:dyDescent="0.25">
      <c r="A3071" t="s">
        <v>124</v>
      </c>
      <c r="B3071" s="1">
        <v>45611</v>
      </c>
      <c r="C3071">
        <v>10.78</v>
      </c>
      <c r="D3071">
        <v>11.28</v>
      </c>
      <c r="E3071">
        <v>12.57</v>
      </c>
      <c r="F3071">
        <f t="shared" si="38"/>
        <v>0</v>
      </c>
    </row>
    <row r="3072" spans="1:6" x14ac:dyDescent="0.25">
      <c r="A3072" t="s">
        <v>124</v>
      </c>
      <c r="B3072" s="1">
        <v>45614</v>
      </c>
      <c r="C3072">
        <v>10.7</v>
      </c>
      <c r="D3072">
        <v>11.25</v>
      </c>
      <c r="E3072">
        <v>12.53</v>
      </c>
      <c r="F3072">
        <f t="shared" si="38"/>
        <v>0</v>
      </c>
    </row>
    <row r="3073" spans="1:6" x14ac:dyDescent="0.25">
      <c r="A3073" t="s">
        <v>124</v>
      </c>
      <c r="B3073" s="1">
        <v>45615</v>
      </c>
      <c r="C3073">
        <v>10.6</v>
      </c>
      <c r="D3073">
        <v>11.21</v>
      </c>
      <c r="E3073">
        <v>12.5</v>
      </c>
      <c r="F3073">
        <f t="shared" si="38"/>
        <v>0</v>
      </c>
    </row>
    <row r="3074" spans="1:6" x14ac:dyDescent="0.25">
      <c r="A3074" t="s">
        <v>124</v>
      </c>
      <c r="B3074" s="1">
        <v>45616</v>
      </c>
      <c r="C3074">
        <v>10.51</v>
      </c>
      <c r="D3074">
        <v>11.18</v>
      </c>
      <c r="E3074">
        <v>12.47</v>
      </c>
      <c r="F3074">
        <f t="shared" si="38"/>
        <v>0</v>
      </c>
    </row>
    <row r="3075" spans="1:6" x14ac:dyDescent="0.25">
      <c r="A3075" t="s">
        <v>124</v>
      </c>
      <c r="B3075" s="1">
        <v>45617</v>
      </c>
      <c r="C3075">
        <v>10.44</v>
      </c>
      <c r="D3075">
        <v>11.15</v>
      </c>
      <c r="E3075">
        <v>12.44</v>
      </c>
      <c r="F3075">
        <f t="shared" si="38"/>
        <v>0</v>
      </c>
    </row>
    <row r="3076" spans="1:6" x14ac:dyDescent="0.25">
      <c r="A3076" t="s">
        <v>124</v>
      </c>
      <c r="B3076" s="1">
        <v>45618</v>
      </c>
      <c r="C3076">
        <v>10.38</v>
      </c>
      <c r="D3076">
        <v>11.12</v>
      </c>
      <c r="E3076">
        <v>12.42</v>
      </c>
      <c r="F3076">
        <f t="shared" si="38"/>
        <v>0</v>
      </c>
    </row>
    <row r="3077" spans="1:6" x14ac:dyDescent="0.25">
      <c r="A3077" t="s">
        <v>124</v>
      </c>
      <c r="B3077" s="1">
        <v>45621</v>
      </c>
      <c r="C3077">
        <v>10.32</v>
      </c>
      <c r="D3077">
        <v>11.1</v>
      </c>
      <c r="E3077">
        <v>12.39</v>
      </c>
      <c r="F3077">
        <f t="shared" si="38"/>
        <v>0</v>
      </c>
    </row>
    <row r="3078" spans="1:6" x14ac:dyDescent="0.25">
      <c r="A3078" t="s">
        <v>124</v>
      </c>
      <c r="B3078" s="1">
        <v>45622</v>
      </c>
      <c r="C3078">
        <v>10.28</v>
      </c>
      <c r="D3078">
        <v>11.07</v>
      </c>
      <c r="E3078">
        <v>12.37</v>
      </c>
      <c r="F3078">
        <f t="shared" si="38"/>
        <v>0</v>
      </c>
    </row>
    <row r="3079" spans="1:6" x14ac:dyDescent="0.25">
      <c r="A3079" t="s">
        <v>124</v>
      </c>
      <c r="B3079" s="1">
        <v>45623</v>
      </c>
      <c r="C3079">
        <v>10.24</v>
      </c>
      <c r="D3079">
        <v>11.05</v>
      </c>
      <c r="E3079">
        <v>12.35</v>
      </c>
      <c r="F3079">
        <f t="shared" si="38"/>
        <v>0</v>
      </c>
    </row>
    <row r="3080" spans="1:6" x14ac:dyDescent="0.25">
      <c r="A3080" t="s">
        <v>124</v>
      </c>
      <c r="B3080" s="1">
        <v>45624</v>
      </c>
      <c r="C3080">
        <v>10.19</v>
      </c>
      <c r="D3080">
        <v>11.02</v>
      </c>
      <c r="E3080">
        <v>12.32</v>
      </c>
      <c r="F3080">
        <f t="shared" si="38"/>
        <v>0</v>
      </c>
    </row>
    <row r="3081" spans="1:6" x14ac:dyDescent="0.25">
      <c r="A3081" t="s">
        <v>124</v>
      </c>
      <c r="B3081" s="1">
        <v>45625</v>
      </c>
      <c r="C3081">
        <v>10.15</v>
      </c>
      <c r="D3081">
        <v>11</v>
      </c>
      <c r="E3081">
        <v>12.3</v>
      </c>
      <c r="F3081">
        <f t="shared" si="38"/>
        <v>0</v>
      </c>
    </row>
    <row r="3082" spans="1:6" x14ac:dyDescent="0.25">
      <c r="A3082" t="s">
        <v>124</v>
      </c>
      <c r="B3082" s="1">
        <v>45628</v>
      </c>
      <c r="C3082">
        <v>10.119999999999999</v>
      </c>
      <c r="D3082">
        <v>10.97</v>
      </c>
      <c r="E3082">
        <v>12.28</v>
      </c>
      <c r="F3082">
        <f t="shared" si="38"/>
        <v>0</v>
      </c>
    </row>
    <row r="3083" spans="1:6" x14ac:dyDescent="0.25">
      <c r="A3083" t="s">
        <v>124</v>
      </c>
      <c r="B3083" s="1">
        <v>45629</v>
      </c>
      <c r="C3083">
        <v>10.08</v>
      </c>
      <c r="D3083">
        <v>10.94</v>
      </c>
      <c r="E3083">
        <v>12.25</v>
      </c>
      <c r="F3083">
        <f t="shared" si="38"/>
        <v>0</v>
      </c>
    </row>
    <row r="3084" spans="1:6" x14ac:dyDescent="0.25">
      <c r="A3084" t="s">
        <v>124</v>
      </c>
      <c r="B3084" s="1">
        <v>45630</v>
      </c>
      <c r="C3084">
        <v>10.029999999999999</v>
      </c>
      <c r="D3084">
        <v>10.89</v>
      </c>
      <c r="E3084">
        <v>12.23</v>
      </c>
      <c r="F3084">
        <f t="shared" si="38"/>
        <v>0</v>
      </c>
    </row>
    <row r="3085" spans="1:6" x14ac:dyDescent="0.25">
      <c r="A3085" t="s">
        <v>124</v>
      </c>
      <c r="B3085" s="1">
        <v>45631</v>
      </c>
      <c r="C3085">
        <v>10.01</v>
      </c>
      <c r="D3085">
        <v>10.86</v>
      </c>
      <c r="E3085">
        <v>12.2</v>
      </c>
      <c r="F3085">
        <f t="shared" si="38"/>
        <v>0</v>
      </c>
    </row>
    <row r="3086" spans="1:6" x14ac:dyDescent="0.25">
      <c r="A3086" t="s">
        <v>124</v>
      </c>
      <c r="B3086" s="1">
        <v>45632</v>
      </c>
      <c r="C3086">
        <v>9.99</v>
      </c>
      <c r="D3086">
        <v>10.83</v>
      </c>
      <c r="E3086">
        <v>12.18</v>
      </c>
      <c r="F3086">
        <f t="shared" si="38"/>
        <v>0</v>
      </c>
    </row>
    <row r="3087" spans="1:6" x14ac:dyDescent="0.25">
      <c r="A3087" t="s">
        <v>82</v>
      </c>
      <c r="B3087" s="1">
        <v>45604</v>
      </c>
      <c r="C3087">
        <v>104.79</v>
      </c>
      <c r="D3087">
        <v>104.91</v>
      </c>
      <c r="E3087">
        <v>105.52</v>
      </c>
      <c r="F3087">
        <f t="shared" si="38"/>
        <v>0</v>
      </c>
    </row>
    <row r="3088" spans="1:6" x14ac:dyDescent="0.25">
      <c r="A3088" t="s">
        <v>82</v>
      </c>
      <c r="B3088" s="1">
        <v>45607</v>
      </c>
      <c r="C3088">
        <v>104.65</v>
      </c>
      <c r="D3088">
        <v>104.91</v>
      </c>
      <c r="E3088">
        <v>105.54</v>
      </c>
      <c r="F3088">
        <f t="shared" si="38"/>
        <v>0</v>
      </c>
    </row>
    <row r="3089" spans="1:6" x14ac:dyDescent="0.25">
      <c r="A3089" t="s">
        <v>82</v>
      </c>
      <c r="B3089" s="1">
        <v>45608</v>
      </c>
      <c r="C3089">
        <v>104.58</v>
      </c>
      <c r="D3089">
        <v>104.89</v>
      </c>
      <c r="E3089">
        <v>105.56</v>
      </c>
      <c r="F3089">
        <f t="shared" si="38"/>
        <v>0</v>
      </c>
    </row>
    <row r="3090" spans="1:6" x14ac:dyDescent="0.25">
      <c r="A3090" t="s">
        <v>82</v>
      </c>
      <c r="B3090" s="1">
        <v>45609</v>
      </c>
      <c r="C3090">
        <v>104.47</v>
      </c>
      <c r="D3090">
        <v>104.88</v>
      </c>
      <c r="E3090">
        <v>105.57</v>
      </c>
      <c r="F3090">
        <f t="shared" si="38"/>
        <v>0</v>
      </c>
    </row>
    <row r="3091" spans="1:6" x14ac:dyDescent="0.25">
      <c r="A3091" t="s">
        <v>82</v>
      </c>
      <c r="B3091" s="1">
        <v>45610</v>
      </c>
      <c r="C3091">
        <v>104.37</v>
      </c>
      <c r="D3091">
        <v>104.87</v>
      </c>
      <c r="E3091">
        <v>105.58</v>
      </c>
      <c r="F3091">
        <f t="shared" si="38"/>
        <v>0</v>
      </c>
    </row>
    <row r="3092" spans="1:6" x14ac:dyDescent="0.25">
      <c r="A3092" t="s">
        <v>82</v>
      </c>
      <c r="B3092" s="1">
        <v>45611</v>
      </c>
      <c r="C3092">
        <v>104.21</v>
      </c>
      <c r="D3092">
        <v>104.86</v>
      </c>
      <c r="E3092">
        <v>105.59</v>
      </c>
      <c r="F3092">
        <f t="shared" si="38"/>
        <v>0</v>
      </c>
    </row>
    <row r="3093" spans="1:6" x14ac:dyDescent="0.25">
      <c r="A3093" t="s">
        <v>82</v>
      </c>
      <c r="B3093" s="1">
        <v>45614</v>
      </c>
      <c r="C3093">
        <v>104.01</v>
      </c>
      <c r="D3093">
        <v>104.83</v>
      </c>
      <c r="E3093">
        <v>105.56</v>
      </c>
      <c r="F3093">
        <f t="shared" si="38"/>
        <v>0</v>
      </c>
    </row>
    <row r="3094" spans="1:6" x14ac:dyDescent="0.25">
      <c r="A3094" t="s">
        <v>82</v>
      </c>
      <c r="B3094" s="1">
        <v>45615</v>
      </c>
      <c r="C3094">
        <v>103.89</v>
      </c>
      <c r="D3094">
        <v>104.78</v>
      </c>
      <c r="E3094">
        <v>105.53</v>
      </c>
      <c r="F3094">
        <f t="shared" si="38"/>
        <v>0</v>
      </c>
    </row>
    <row r="3095" spans="1:6" x14ac:dyDescent="0.25">
      <c r="A3095" t="s">
        <v>82</v>
      </c>
      <c r="B3095" s="1">
        <v>45616</v>
      </c>
      <c r="C3095">
        <v>103.77</v>
      </c>
      <c r="D3095">
        <v>104.72</v>
      </c>
      <c r="E3095">
        <v>105.5</v>
      </c>
      <c r="F3095">
        <f t="shared" si="38"/>
        <v>0</v>
      </c>
    </row>
    <row r="3096" spans="1:6" x14ac:dyDescent="0.25">
      <c r="A3096" t="s">
        <v>82</v>
      </c>
      <c r="B3096" s="1">
        <v>45617</v>
      </c>
      <c r="C3096">
        <v>103.64</v>
      </c>
      <c r="D3096">
        <v>104.65</v>
      </c>
      <c r="E3096">
        <v>105.49</v>
      </c>
      <c r="F3096">
        <f t="shared" si="38"/>
        <v>0</v>
      </c>
    </row>
    <row r="3097" spans="1:6" x14ac:dyDescent="0.25">
      <c r="A3097" t="s">
        <v>82</v>
      </c>
      <c r="B3097" s="1">
        <v>45618</v>
      </c>
      <c r="C3097">
        <v>103.52</v>
      </c>
      <c r="D3097">
        <v>104.59</v>
      </c>
      <c r="E3097">
        <v>105.48</v>
      </c>
      <c r="F3097">
        <f t="shared" si="38"/>
        <v>0</v>
      </c>
    </row>
    <row r="3098" spans="1:6" x14ac:dyDescent="0.25">
      <c r="A3098" t="s">
        <v>82</v>
      </c>
      <c r="B3098" s="1">
        <v>45621</v>
      </c>
      <c r="C3098">
        <v>103.48</v>
      </c>
      <c r="D3098">
        <v>104.57</v>
      </c>
      <c r="E3098">
        <v>105.48</v>
      </c>
      <c r="F3098">
        <f t="shared" si="38"/>
        <v>0</v>
      </c>
    </row>
    <row r="3099" spans="1:6" x14ac:dyDescent="0.25">
      <c r="A3099" t="s">
        <v>82</v>
      </c>
      <c r="B3099" s="1">
        <v>45622</v>
      </c>
      <c r="C3099">
        <v>103.44</v>
      </c>
      <c r="D3099">
        <v>104.53</v>
      </c>
      <c r="E3099">
        <v>105.48</v>
      </c>
      <c r="F3099">
        <f t="shared" si="38"/>
        <v>0</v>
      </c>
    </row>
    <row r="3100" spans="1:6" x14ac:dyDescent="0.25">
      <c r="A3100" t="s">
        <v>82</v>
      </c>
      <c r="B3100" s="1">
        <v>45623</v>
      </c>
      <c r="C3100">
        <v>103.37</v>
      </c>
      <c r="D3100">
        <v>104.48</v>
      </c>
      <c r="E3100">
        <v>105.47</v>
      </c>
      <c r="F3100">
        <f t="shared" si="38"/>
        <v>0</v>
      </c>
    </row>
    <row r="3101" spans="1:6" x14ac:dyDescent="0.25">
      <c r="A3101" t="s">
        <v>82</v>
      </c>
      <c r="B3101" s="1">
        <v>45624</v>
      </c>
      <c r="C3101">
        <v>103.23</v>
      </c>
      <c r="D3101">
        <v>104.42</v>
      </c>
      <c r="E3101">
        <v>105.46</v>
      </c>
      <c r="F3101">
        <f t="shared" si="38"/>
        <v>0</v>
      </c>
    </row>
    <row r="3102" spans="1:6" x14ac:dyDescent="0.25">
      <c r="A3102" t="s">
        <v>82</v>
      </c>
      <c r="B3102" s="1">
        <v>45625</v>
      </c>
      <c r="C3102">
        <v>103.11</v>
      </c>
      <c r="D3102">
        <v>104.36</v>
      </c>
      <c r="E3102">
        <v>105.45</v>
      </c>
      <c r="F3102">
        <f t="shared" si="38"/>
        <v>0</v>
      </c>
    </row>
    <row r="3103" spans="1:6" x14ac:dyDescent="0.25">
      <c r="A3103" t="s">
        <v>82</v>
      </c>
      <c r="B3103" s="1">
        <v>45628</v>
      </c>
      <c r="C3103">
        <v>103.03</v>
      </c>
      <c r="D3103">
        <v>104.31</v>
      </c>
      <c r="E3103">
        <v>105.44</v>
      </c>
      <c r="F3103">
        <f t="shared" si="38"/>
        <v>0</v>
      </c>
    </row>
    <row r="3104" spans="1:6" x14ac:dyDescent="0.25">
      <c r="A3104" t="s">
        <v>82</v>
      </c>
      <c r="B3104" s="1">
        <v>45629</v>
      </c>
      <c r="C3104">
        <v>102.93</v>
      </c>
      <c r="D3104">
        <v>104.24</v>
      </c>
      <c r="E3104">
        <v>105.41</v>
      </c>
      <c r="F3104">
        <f t="shared" ref="F3104:F3167" si="39">IF(OR(ISBLANK(C3104), ISBLANK(D3104), ISBLANK(E3104)), "", IF(AND(C3104&gt;D3104, D3104&gt;E3104), 1, 0))</f>
        <v>0</v>
      </c>
    </row>
    <row r="3105" spans="1:6" x14ac:dyDescent="0.25">
      <c r="A3105" t="s">
        <v>82</v>
      </c>
      <c r="B3105" s="1">
        <v>45630</v>
      </c>
      <c r="C3105">
        <v>102.75</v>
      </c>
      <c r="D3105">
        <v>104.17</v>
      </c>
      <c r="E3105">
        <v>105.33</v>
      </c>
      <c r="F3105">
        <f t="shared" si="39"/>
        <v>0</v>
      </c>
    </row>
    <row r="3106" spans="1:6" x14ac:dyDescent="0.25">
      <c r="A3106" t="s">
        <v>82</v>
      </c>
      <c r="B3106" s="1">
        <v>45631</v>
      </c>
      <c r="C3106">
        <v>102.69</v>
      </c>
      <c r="D3106">
        <v>104.13</v>
      </c>
      <c r="E3106">
        <v>105.23</v>
      </c>
      <c r="F3106">
        <f t="shared" si="39"/>
        <v>0</v>
      </c>
    </row>
    <row r="3107" spans="1:6" x14ac:dyDescent="0.25">
      <c r="A3107" t="s">
        <v>82</v>
      </c>
      <c r="B3107" s="1">
        <v>45632</v>
      </c>
      <c r="C3107">
        <v>102.6</v>
      </c>
      <c r="D3107">
        <v>104.08</v>
      </c>
      <c r="E3107">
        <v>105.13</v>
      </c>
      <c r="F3107">
        <f t="shared" si="39"/>
        <v>0</v>
      </c>
    </row>
    <row r="3108" spans="1:6" x14ac:dyDescent="0.25">
      <c r="A3108" t="s">
        <v>99</v>
      </c>
      <c r="B3108" s="1">
        <v>45604</v>
      </c>
      <c r="C3108">
        <v>1338.4</v>
      </c>
      <c r="D3108">
        <v>1331.87</v>
      </c>
      <c r="E3108">
        <v>1300.93</v>
      </c>
      <c r="F3108">
        <f t="shared" si="39"/>
        <v>1</v>
      </c>
    </row>
    <row r="3109" spans="1:6" x14ac:dyDescent="0.25">
      <c r="A3109" t="s">
        <v>99</v>
      </c>
      <c r="B3109" s="1">
        <v>45607</v>
      </c>
      <c r="C3109">
        <v>1335.99</v>
      </c>
      <c r="D3109">
        <v>1331.54</v>
      </c>
      <c r="E3109">
        <v>1301.28</v>
      </c>
      <c r="F3109">
        <f t="shared" si="39"/>
        <v>1</v>
      </c>
    </row>
    <row r="3110" spans="1:6" x14ac:dyDescent="0.25">
      <c r="A3110" t="s">
        <v>99</v>
      </c>
      <c r="B3110" s="1">
        <v>45608</v>
      </c>
      <c r="C3110">
        <v>1333.28</v>
      </c>
      <c r="D3110">
        <v>1330.95</v>
      </c>
      <c r="E3110">
        <v>1301.5999999999999</v>
      </c>
      <c r="F3110">
        <f t="shared" si="39"/>
        <v>1</v>
      </c>
    </row>
    <row r="3111" spans="1:6" x14ac:dyDescent="0.25">
      <c r="A3111" t="s">
        <v>99</v>
      </c>
      <c r="B3111" s="1">
        <v>45609</v>
      </c>
      <c r="C3111">
        <v>1330.78</v>
      </c>
      <c r="D3111">
        <v>1330.68</v>
      </c>
      <c r="E3111">
        <v>1301.8499999999999</v>
      </c>
      <c r="F3111">
        <f t="shared" si="39"/>
        <v>1</v>
      </c>
    </row>
    <row r="3112" spans="1:6" x14ac:dyDescent="0.25">
      <c r="A3112" t="s">
        <v>99</v>
      </c>
      <c r="B3112" s="1">
        <v>45610</v>
      </c>
      <c r="C3112">
        <v>1326.97</v>
      </c>
      <c r="D3112">
        <v>1330.23</v>
      </c>
      <c r="E3112">
        <v>1302</v>
      </c>
      <c r="F3112">
        <f t="shared" si="39"/>
        <v>0</v>
      </c>
    </row>
    <row r="3113" spans="1:6" x14ac:dyDescent="0.25">
      <c r="A3113" t="s">
        <v>99</v>
      </c>
      <c r="B3113" s="1">
        <v>45611</v>
      </c>
      <c r="C3113">
        <v>1322.39</v>
      </c>
      <c r="D3113">
        <v>1329.35</v>
      </c>
      <c r="E3113">
        <v>1302.05</v>
      </c>
      <c r="F3113">
        <f t="shared" si="39"/>
        <v>0</v>
      </c>
    </row>
    <row r="3114" spans="1:6" x14ac:dyDescent="0.25">
      <c r="A3114" t="s">
        <v>99</v>
      </c>
      <c r="B3114" s="1">
        <v>45614</v>
      </c>
      <c r="C3114">
        <v>1318</v>
      </c>
      <c r="D3114">
        <v>1328.61</v>
      </c>
      <c r="E3114">
        <v>1301.96</v>
      </c>
      <c r="F3114">
        <f t="shared" si="39"/>
        <v>0</v>
      </c>
    </row>
    <row r="3115" spans="1:6" x14ac:dyDescent="0.25">
      <c r="A3115" t="s">
        <v>99</v>
      </c>
      <c r="B3115" s="1">
        <v>45615</v>
      </c>
      <c r="C3115">
        <v>1313.51</v>
      </c>
      <c r="D3115">
        <v>1327.91</v>
      </c>
      <c r="E3115">
        <v>1302.17</v>
      </c>
      <c r="F3115">
        <f t="shared" si="39"/>
        <v>0</v>
      </c>
    </row>
    <row r="3116" spans="1:6" x14ac:dyDescent="0.25">
      <c r="A3116" t="s">
        <v>99</v>
      </c>
      <c r="B3116" s="1">
        <v>45616</v>
      </c>
      <c r="C3116">
        <v>1309.6099999999999</v>
      </c>
      <c r="D3116">
        <v>1327.47</v>
      </c>
      <c r="E3116">
        <v>1302.43</v>
      </c>
      <c r="F3116">
        <f t="shared" si="39"/>
        <v>0</v>
      </c>
    </row>
    <row r="3117" spans="1:6" x14ac:dyDescent="0.25">
      <c r="A3117" t="s">
        <v>99</v>
      </c>
      <c r="B3117" s="1">
        <v>45617</v>
      </c>
      <c r="C3117">
        <v>1307.46</v>
      </c>
      <c r="D3117">
        <v>1327.25</v>
      </c>
      <c r="E3117">
        <v>1302.93</v>
      </c>
      <c r="F3117">
        <f t="shared" si="39"/>
        <v>0</v>
      </c>
    </row>
    <row r="3118" spans="1:6" x14ac:dyDescent="0.25">
      <c r="A3118" t="s">
        <v>99</v>
      </c>
      <c r="B3118" s="1">
        <v>45618</v>
      </c>
      <c r="C3118">
        <v>1305.49</v>
      </c>
      <c r="D3118">
        <v>1327.08</v>
      </c>
      <c r="E3118">
        <v>1303.55</v>
      </c>
      <c r="F3118">
        <f t="shared" si="39"/>
        <v>0</v>
      </c>
    </row>
    <row r="3119" spans="1:6" x14ac:dyDescent="0.25">
      <c r="A3119" t="s">
        <v>99</v>
      </c>
      <c r="B3119" s="1">
        <v>45621</v>
      </c>
      <c r="C3119">
        <v>1303.67</v>
      </c>
      <c r="D3119">
        <v>1327.3</v>
      </c>
      <c r="E3119">
        <v>1304.1099999999999</v>
      </c>
      <c r="F3119">
        <f t="shared" si="39"/>
        <v>0</v>
      </c>
    </row>
    <row r="3120" spans="1:6" x14ac:dyDescent="0.25">
      <c r="A3120" t="s">
        <v>99</v>
      </c>
      <c r="B3120" s="1">
        <v>45622</v>
      </c>
      <c r="C3120">
        <v>1301.8399999999999</v>
      </c>
      <c r="D3120">
        <v>1327.21</v>
      </c>
      <c r="E3120">
        <v>1304.77</v>
      </c>
      <c r="F3120">
        <f t="shared" si="39"/>
        <v>0</v>
      </c>
    </row>
    <row r="3121" spans="1:6" x14ac:dyDescent="0.25">
      <c r="A3121" t="s">
        <v>99</v>
      </c>
      <c r="B3121" s="1">
        <v>45623</v>
      </c>
      <c r="C3121">
        <v>1300.2</v>
      </c>
      <c r="D3121">
        <v>1327.01</v>
      </c>
      <c r="E3121">
        <v>1305.23</v>
      </c>
      <c r="F3121">
        <f t="shared" si="39"/>
        <v>0</v>
      </c>
    </row>
    <row r="3122" spans="1:6" x14ac:dyDescent="0.25">
      <c r="A3122" t="s">
        <v>99</v>
      </c>
      <c r="B3122" s="1">
        <v>45624</v>
      </c>
      <c r="C3122">
        <v>1298.3499999999999</v>
      </c>
      <c r="D3122">
        <v>1326.67</v>
      </c>
      <c r="E3122">
        <v>1305.68</v>
      </c>
      <c r="F3122">
        <f t="shared" si="39"/>
        <v>0</v>
      </c>
    </row>
    <row r="3123" spans="1:6" x14ac:dyDescent="0.25">
      <c r="A3123" t="s">
        <v>99</v>
      </c>
      <c r="B3123" s="1">
        <v>45625</v>
      </c>
      <c r="C3123">
        <v>1297.6300000000001</v>
      </c>
      <c r="D3123">
        <v>1326.38</v>
      </c>
      <c r="E3123">
        <v>1306.1600000000001</v>
      </c>
      <c r="F3123">
        <f t="shared" si="39"/>
        <v>0</v>
      </c>
    </row>
    <row r="3124" spans="1:6" x14ac:dyDescent="0.25">
      <c r="A3124" t="s">
        <v>99</v>
      </c>
      <c r="B3124" s="1">
        <v>45628</v>
      </c>
      <c r="C3124">
        <v>1297.44</v>
      </c>
      <c r="D3124">
        <v>1326.13</v>
      </c>
      <c r="E3124">
        <v>1306.57</v>
      </c>
      <c r="F3124">
        <f t="shared" si="39"/>
        <v>0</v>
      </c>
    </row>
    <row r="3125" spans="1:6" x14ac:dyDescent="0.25">
      <c r="A3125" t="s">
        <v>99</v>
      </c>
      <c r="B3125" s="1">
        <v>45629</v>
      </c>
      <c r="C3125">
        <v>1297.23</v>
      </c>
      <c r="D3125">
        <v>1325.7</v>
      </c>
      <c r="E3125">
        <v>1306.92</v>
      </c>
      <c r="F3125">
        <f t="shared" si="39"/>
        <v>0</v>
      </c>
    </row>
    <row r="3126" spans="1:6" x14ac:dyDescent="0.25">
      <c r="A3126" t="s">
        <v>99</v>
      </c>
      <c r="B3126" s="1">
        <v>45630</v>
      </c>
      <c r="C3126">
        <v>1295.6500000000001</v>
      </c>
      <c r="D3126">
        <v>1324.77</v>
      </c>
      <c r="E3126">
        <v>1307.08</v>
      </c>
      <c r="F3126">
        <f t="shared" si="39"/>
        <v>0</v>
      </c>
    </row>
    <row r="3127" spans="1:6" x14ac:dyDescent="0.25">
      <c r="A3127" t="s">
        <v>99</v>
      </c>
      <c r="B3127" s="1">
        <v>45631</v>
      </c>
      <c r="C3127">
        <v>1296.19</v>
      </c>
      <c r="D3127">
        <v>1324.51</v>
      </c>
      <c r="E3127">
        <v>1307.43</v>
      </c>
      <c r="F3127">
        <f t="shared" si="39"/>
        <v>0</v>
      </c>
    </row>
    <row r="3128" spans="1:6" x14ac:dyDescent="0.25">
      <c r="A3128" t="s">
        <v>99</v>
      </c>
      <c r="B3128" s="1">
        <v>45632</v>
      </c>
      <c r="C3128">
        <v>1297.19</v>
      </c>
      <c r="D3128">
        <v>1324.2</v>
      </c>
      <c r="E3128">
        <v>1307.78</v>
      </c>
      <c r="F3128">
        <f t="shared" si="39"/>
        <v>0</v>
      </c>
    </row>
    <row r="3129" spans="1:6" x14ac:dyDescent="0.25">
      <c r="A3129" t="s">
        <v>92</v>
      </c>
      <c r="B3129" s="1">
        <v>45604</v>
      </c>
      <c r="C3129">
        <v>14.62</v>
      </c>
      <c r="D3129">
        <v>14.75</v>
      </c>
      <c r="E3129">
        <v>15.83</v>
      </c>
      <c r="F3129">
        <f t="shared" si="39"/>
        <v>0</v>
      </c>
    </row>
    <row r="3130" spans="1:6" x14ac:dyDescent="0.25">
      <c r="A3130" t="s">
        <v>92</v>
      </c>
      <c r="B3130" s="1">
        <v>45607</v>
      </c>
      <c r="C3130">
        <v>14.59</v>
      </c>
      <c r="D3130">
        <v>14.73</v>
      </c>
      <c r="E3130">
        <v>15.8</v>
      </c>
      <c r="F3130">
        <f t="shared" si="39"/>
        <v>0</v>
      </c>
    </row>
    <row r="3131" spans="1:6" x14ac:dyDescent="0.25">
      <c r="A3131" t="s">
        <v>92</v>
      </c>
      <c r="B3131" s="1">
        <v>45608</v>
      </c>
      <c r="C3131">
        <v>14.57</v>
      </c>
      <c r="D3131">
        <v>14.72</v>
      </c>
      <c r="E3131">
        <v>15.77</v>
      </c>
      <c r="F3131">
        <f t="shared" si="39"/>
        <v>0</v>
      </c>
    </row>
    <row r="3132" spans="1:6" x14ac:dyDescent="0.25">
      <c r="A3132" t="s">
        <v>92</v>
      </c>
      <c r="B3132" s="1">
        <v>45609</v>
      </c>
      <c r="C3132">
        <v>14.56</v>
      </c>
      <c r="D3132">
        <v>14.71</v>
      </c>
      <c r="E3132">
        <v>15.74</v>
      </c>
      <c r="F3132">
        <f t="shared" si="39"/>
        <v>0</v>
      </c>
    </row>
    <row r="3133" spans="1:6" x14ac:dyDescent="0.25">
      <c r="A3133" t="s">
        <v>92</v>
      </c>
      <c r="B3133" s="1">
        <v>45610</v>
      </c>
      <c r="C3133">
        <v>14.51</v>
      </c>
      <c r="D3133">
        <v>14.7</v>
      </c>
      <c r="E3133">
        <v>15.71</v>
      </c>
      <c r="F3133">
        <f t="shared" si="39"/>
        <v>0</v>
      </c>
    </row>
    <row r="3134" spans="1:6" x14ac:dyDescent="0.25">
      <c r="A3134" t="s">
        <v>92</v>
      </c>
      <c r="B3134" s="1">
        <v>45611</v>
      </c>
      <c r="C3134">
        <v>14.45</v>
      </c>
      <c r="D3134">
        <v>14.68</v>
      </c>
      <c r="E3134">
        <v>15.68</v>
      </c>
      <c r="F3134">
        <f t="shared" si="39"/>
        <v>0</v>
      </c>
    </row>
    <row r="3135" spans="1:6" x14ac:dyDescent="0.25">
      <c r="A3135" t="s">
        <v>92</v>
      </c>
      <c r="B3135" s="1">
        <v>45614</v>
      </c>
      <c r="C3135">
        <v>14.41</v>
      </c>
      <c r="D3135">
        <v>14.66</v>
      </c>
      <c r="E3135">
        <v>15.65</v>
      </c>
      <c r="F3135">
        <f t="shared" si="39"/>
        <v>0</v>
      </c>
    </row>
    <row r="3136" spans="1:6" x14ac:dyDescent="0.25">
      <c r="A3136" t="s">
        <v>92</v>
      </c>
      <c r="B3136" s="1">
        <v>45615</v>
      </c>
      <c r="C3136">
        <v>14.36</v>
      </c>
      <c r="D3136">
        <v>14.65</v>
      </c>
      <c r="E3136">
        <v>15.62</v>
      </c>
      <c r="F3136">
        <f t="shared" si="39"/>
        <v>0</v>
      </c>
    </row>
    <row r="3137" spans="1:6" x14ac:dyDescent="0.25">
      <c r="A3137" t="s">
        <v>92</v>
      </c>
      <c r="B3137" s="1">
        <v>45616</v>
      </c>
      <c r="C3137">
        <v>14.32</v>
      </c>
      <c r="D3137">
        <v>14.64</v>
      </c>
      <c r="E3137">
        <v>15.6</v>
      </c>
      <c r="F3137">
        <f t="shared" si="39"/>
        <v>0</v>
      </c>
    </row>
    <row r="3138" spans="1:6" x14ac:dyDescent="0.25">
      <c r="A3138" t="s">
        <v>92</v>
      </c>
      <c r="B3138" s="1">
        <v>45617</v>
      </c>
      <c r="C3138">
        <v>14.3</v>
      </c>
      <c r="D3138">
        <v>14.63</v>
      </c>
      <c r="E3138">
        <v>15.58</v>
      </c>
      <c r="F3138">
        <f t="shared" si="39"/>
        <v>0</v>
      </c>
    </row>
    <row r="3139" spans="1:6" x14ac:dyDescent="0.25">
      <c r="A3139" t="s">
        <v>92</v>
      </c>
      <c r="B3139" s="1">
        <v>45618</v>
      </c>
      <c r="C3139">
        <v>14.27</v>
      </c>
      <c r="D3139">
        <v>14.62</v>
      </c>
      <c r="E3139">
        <v>15.57</v>
      </c>
      <c r="F3139">
        <f t="shared" si="39"/>
        <v>0</v>
      </c>
    </row>
    <row r="3140" spans="1:6" x14ac:dyDescent="0.25">
      <c r="A3140" t="s">
        <v>92</v>
      </c>
      <c r="B3140" s="1">
        <v>45621</v>
      </c>
      <c r="C3140">
        <v>14.24</v>
      </c>
      <c r="D3140">
        <v>14.61</v>
      </c>
      <c r="E3140">
        <v>15.55</v>
      </c>
      <c r="F3140">
        <f t="shared" si="39"/>
        <v>0</v>
      </c>
    </row>
    <row r="3141" spans="1:6" x14ac:dyDescent="0.25">
      <c r="A3141" t="s">
        <v>92</v>
      </c>
      <c r="B3141" s="1">
        <v>45622</v>
      </c>
      <c r="C3141">
        <v>14.2</v>
      </c>
      <c r="D3141">
        <v>14.6</v>
      </c>
      <c r="E3141">
        <v>15.53</v>
      </c>
      <c r="F3141">
        <f t="shared" si="39"/>
        <v>0</v>
      </c>
    </row>
    <row r="3142" spans="1:6" x14ac:dyDescent="0.25">
      <c r="A3142" t="s">
        <v>92</v>
      </c>
      <c r="B3142" s="1">
        <v>45623</v>
      </c>
      <c r="C3142">
        <v>14.18</v>
      </c>
      <c r="D3142">
        <v>14.59</v>
      </c>
      <c r="E3142">
        <v>15.5</v>
      </c>
      <c r="F3142">
        <f t="shared" si="39"/>
        <v>0</v>
      </c>
    </row>
    <row r="3143" spans="1:6" x14ac:dyDescent="0.25">
      <c r="A3143" t="s">
        <v>92</v>
      </c>
      <c r="B3143" s="1">
        <v>45624</v>
      </c>
      <c r="C3143">
        <v>14.14</v>
      </c>
      <c r="D3143">
        <v>14.57</v>
      </c>
      <c r="E3143">
        <v>15.48</v>
      </c>
      <c r="F3143">
        <f t="shared" si="39"/>
        <v>0</v>
      </c>
    </row>
    <row r="3144" spans="1:6" x14ac:dyDescent="0.25">
      <c r="A3144" t="s">
        <v>92</v>
      </c>
      <c r="B3144" s="1">
        <v>45625</v>
      </c>
      <c r="C3144">
        <v>14.11</v>
      </c>
      <c r="D3144">
        <v>14.55</v>
      </c>
      <c r="E3144">
        <v>15.45</v>
      </c>
      <c r="F3144">
        <f t="shared" si="39"/>
        <v>0</v>
      </c>
    </row>
    <row r="3145" spans="1:6" x14ac:dyDescent="0.25">
      <c r="A3145" t="s">
        <v>92</v>
      </c>
      <c r="B3145" s="1">
        <v>45628</v>
      </c>
      <c r="C3145">
        <v>14.09</v>
      </c>
      <c r="D3145">
        <v>14.53</v>
      </c>
      <c r="E3145">
        <v>15.43</v>
      </c>
      <c r="F3145">
        <f t="shared" si="39"/>
        <v>0</v>
      </c>
    </row>
    <row r="3146" spans="1:6" x14ac:dyDescent="0.25">
      <c r="A3146" t="s">
        <v>92</v>
      </c>
      <c r="B3146" s="1">
        <v>45629</v>
      </c>
      <c r="C3146">
        <v>14.06</v>
      </c>
      <c r="D3146">
        <v>14.51</v>
      </c>
      <c r="E3146">
        <v>15.4</v>
      </c>
      <c r="F3146">
        <f t="shared" si="39"/>
        <v>0</v>
      </c>
    </row>
    <row r="3147" spans="1:6" x14ac:dyDescent="0.25">
      <c r="A3147" t="s">
        <v>92</v>
      </c>
      <c r="B3147" s="1">
        <v>45630</v>
      </c>
      <c r="C3147">
        <v>13.99</v>
      </c>
      <c r="D3147">
        <v>14.47</v>
      </c>
      <c r="E3147">
        <v>15.37</v>
      </c>
      <c r="F3147">
        <f t="shared" si="39"/>
        <v>0</v>
      </c>
    </row>
    <row r="3148" spans="1:6" x14ac:dyDescent="0.25">
      <c r="A3148" t="s">
        <v>92</v>
      </c>
      <c r="B3148" s="1">
        <v>45631</v>
      </c>
      <c r="C3148">
        <v>13.94</v>
      </c>
      <c r="D3148">
        <v>14.45</v>
      </c>
      <c r="E3148">
        <v>15.35</v>
      </c>
      <c r="F3148">
        <f t="shared" si="39"/>
        <v>0</v>
      </c>
    </row>
    <row r="3149" spans="1:6" x14ac:dyDescent="0.25">
      <c r="A3149" t="s">
        <v>92</v>
      </c>
      <c r="B3149" s="1">
        <v>45632</v>
      </c>
      <c r="C3149">
        <v>13.88</v>
      </c>
      <c r="D3149">
        <v>14.41</v>
      </c>
      <c r="E3149">
        <v>15.32</v>
      </c>
      <c r="F3149">
        <f t="shared" si="39"/>
        <v>0</v>
      </c>
    </row>
    <row r="3150" spans="1:6" x14ac:dyDescent="0.25">
      <c r="A3150" t="s">
        <v>98</v>
      </c>
      <c r="B3150" s="1">
        <v>45604</v>
      </c>
      <c r="C3150">
        <v>1265.4100000000001</v>
      </c>
      <c r="D3150">
        <v>1270.26</v>
      </c>
      <c r="E3150">
        <v>1260.58</v>
      </c>
      <c r="F3150">
        <f t="shared" si="39"/>
        <v>0</v>
      </c>
    </row>
    <row r="3151" spans="1:6" x14ac:dyDescent="0.25">
      <c r="A3151" t="s">
        <v>98</v>
      </c>
      <c r="B3151" s="1">
        <v>45607</v>
      </c>
      <c r="C3151">
        <v>1263.6099999999999</v>
      </c>
      <c r="D3151">
        <v>1269.6300000000001</v>
      </c>
      <c r="E3151">
        <v>1260.55</v>
      </c>
      <c r="F3151">
        <f t="shared" si="39"/>
        <v>0</v>
      </c>
    </row>
    <row r="3152" spans="1:6" x14ac:dyDescent="0.25">
      <c r="A3152" t="s">
        <v>98</v>
      </c>
      <c r="B3152" s="1">
        <v>45608</v>
      </c>
      <c r="C3152">
        <v>1261.8</v>
      </c>
      <c r="D3152">
        <v>1268.8499999999999</v>
      </c>
      <c r="E3152">
        <v>1260.52</v>
      </c>
      <c r="F3152">
        <f t="shared" si="39"/>
        <v>0</v>
      </c>
    </row>
    <row r="3153" spans="1:6" x14ac:dyDescent="0.25">
      <c r="A3153" t="s">
        <v>98</v>
      </c>
      <c r="B3153" s="1">
        <v>45609</v>
      </c>
      <c r="C3153">
        <v>1260.1199999999999</v>
      </c>
      <c r="D3153">
        <v>1268.26</v>
      </c>
      <c r="E3153">
        <v>1260.4000000000001</v>
      </c>
      <c r="F3153">
        <f t="shared" si="39"/>
        <v>0</v>
      </c>
    </row>
    <row r="3154" spans="1:6" x14ac:dyDescent="0.25">
      <c r="A3154" t="s">
        <v>98</v>
      </c>
      <c r="B3154" s="1">
        <v>45610</v>
      </c>
      <c r="C3154">
        <v>1257.3900000000001</v>
      </c>
      <c r="D3154">
        <v>1267.53</v>
      </c>
      <c r="E3154">
        <v>1260.23</v>
      </c>
      <c r="F3154">
        <f t="shared" si="39"/>
        <v>0</v>
      </c>
    </row>
    <row r="3155" spans="1:6" x14ac:dyDescent="0.25">
      <c r="A3155" t="s">
        <v>98</v>
      </c>
      <c r="B3155" s="1">
        <v>45611</v>
      </c>
      <c r="C3155">
        <v>1254.05</v>
      </c>
      <c r="D3155">
        <v>1266.42</v>
      </c>
      <c r="E3155">
        <v>1259.96</v>
      </c>
      <c r="F3155">
        <f t="shared" si="39"/>
        <v>0</v>
      </c>
    </row>
    <row r="3156" spans="1:6" x14ac:dyDescent="0.25">
      <c r="A3156" t="s">
        <v>98</v>
      </c>
      <c r="B3156" s="1">
        <v>45614</v>
      </c>
      <c r="C3156">
        <v>1250.9100000000001</v>
      </c>
      <c r="D3156">
        <v>1265.4100000000001</v>
      </c>
      <c r="E3156">
        <v>1259.56</v>
      </c>
      <c r="F3156">
        <f t="shared" si="39"/>
        <v>0</v>
      </c>
    </row>
    <row r="3157" spans="1:6" x14ac:dyDescent="0.25">
      <c r="A3157" t="s">
        <v>98</v>
      </c>
      <c r="B3157" s="1">
        <v>45615</v>
      </c>
      <c r="C3157">
        <v>1247.68</v>
      </c>
      <c r="D3157">
        <v>1264.4100000000001</v>
      </c>
      <c r="E3157">
        <v>1259.49</v>
      </c>
      <c r="F3157">
        <f t="shared" si="39"/>
        <v>0</v>
      </c>
    </row>
    <row r="3158" spans="1:6" x14ac:dyDescent="0.25">
      <c r="A3158" t="s">
        <v>98</v>
      </c>
      <c r="B3158" s="1">
        <v>45616</v>
      </c>
      <c r="C3158">
        <v>1244.96</v>
      </c>
      <c r="D3158">
        <v>1263.67</v>
      </c>
      <c r="E3158">
        <v>1259.49</v>
      </c>
      <c r="F3158">
        <f t="shared" si="39"/>
        <v>0</v>
      </c>
    </row>
    <row r="3159" spans="1:6" x14ac:dyDescent="0.25">
      <c r="A3159" t="s">
        <v>98</v>
      </c>
      <c r="B3159" s="1">
        <v>45617</v>
      </c>
      <c r="C3159">
        <v>1243.51</v>
      </c>
      <c r="D3159">
        <v>1263.1099999999999</v>
      </c>
      <c r="E3159">
        <v>1259.73</v>
      </c>
      <c r="F3159">
        <f t="shared" si="39"/>
        <v>0</v>
      </c>
    </row>
    <row r="3160" spans="1:6" x14ac:dyDescent="0.25">
      <c r="A3160" t="s">
        <v>98</v>
      </c>
      <c r="B3160" s="1">
        <v>45618</v>
      </c>
      <c r="C3160">
        <v>1242.27</v>
      </c>
      <c r="D3160">
        <v>1262.6400000000001</v>
      </c>
      <c r="E3160">
        <v>1260.08</v>
      </c>
      <c r="F3160">
        <f t="shared" si="39"/>
        <v>0</v>
      </c>
    </row>
    <row r="3161" spans="1:6" x14ac:dyDescent="0.25">
      <c r="A3161" t="s">
        <v>98</v>
      </c>
      <c r="B3161" s="1">
        <v>45621</v>
      </c>
      <c r="C3161">
        <v>1241.27</v>
      </c>
      <c r="D3161">
        <v>1262.55</v>
      </c>
      <c r="E3161">
        <v>1260.3800000000001</v>
      </c>
      <c r="F3161">
        <f t="shared" si="39"/>
        <v>0</v>
      </c>
    </row>
    <row r="3162" spans="1:6" x14ac:dyDescent="0.25">
      <c r="A3162" t="s">
        <v>98</v>
      </c>
      <c r="B3162" s="1">
        <v>45622</v>
      </c>
      <c r="C3162">
        <v>1240.29</v>
      </c>
      <c r="D3162">
        <v>1262.21</v>
      </c>
      <c r="E3162">
        <v>1260.81</v>
      </c>
      <c r="F3162">
        <f t="shared" si="39"/>
        <v>0</v>
      </c>
    </row>
    <row r="3163" spans="1:6" x14ac:dyDescent="0.25">
      <c r="A3163" t="s">
        <v>98</v>
      </c>
      <c r="B3163" s="1">
        <v>45623</v>
      </c>
      <c r="C3163">
        <v>1239.46</v>
      </c>
      <c r="D3163">
        <v>1261.75</v>
      </c>
      <c r="E3163">
        <v>1261.06</v>
      </c>
      <c r="F3163">
        <f t="shared" si="39"/>
        <v>0</v>
      </c>
    </row>
    <row r="3164" spans="1:6" x14ac:dyDescent="0.25">
      <c r="A3164" t="s">
        <v>98</v>
      </c>
      <c r="B3164" s="1">
        <v>45624</v>
      </c>
      <c r="C3164">
        <v>1238.3399999999999</v>
      </c>
      <c r="D3164">
        <v>1261.17</v>
      </c>
      <c r="E3164">
        <v>1261.3</v>
      </c>
      <c r="F3164">
        <f t="shared" si="39"/>
        <v>0</v>
      </c>
    </row>
    <row r="3165" spans="1:6" x14ac:dyDescent="0.25">
      <c r="A3165" t="s">
        <v>98</v>
      </c>
      <c r="B3165" s="1">
        <v>45625</v>
      </c>
      <c r="C3165">
        <v>1238.1199999999999</v>
      </c>
      <c r="D3165">
        <v>1260.74</v>
      </c>
      <c r="E3165">
        <v>1261.58</v>
      </c>
      <c r="F3165">
        <f t="shared" si="39"/>
        <v>0</v>
      </c>
    </row>
    <row r="3166" spans="1:6" x14ac:dyDescent="0.25">
      <c r="A3166" t="s">
        <v>98</v>
      </c>
      <c r="B3166" s="1">
        <v>45628</v>
      </c>
      <c r="C3166">
        <v>1238.44</v>
      </c>
      <c r="D3166">
        <v>1260.3900000000001</v>
      </c>
      <c r="E3166">
        <v>1261.81</v>
      </c>
      <c r="F3166">
        <f t="shared" si="39"/>
        <v>0</v>
      </c>
    </row>
    <row r="3167" spans="1:6" x14ac:dyDescent="0.25">
      <c r="A3167" t="s">
        <v>98</v>
      </c>
      <c r="B3167" s="1">
        <v>45629</v>
      </c>
      <c r="C3167">
        <v>1238.6400000000001</v>
      </c>
      <c r="D3167">
        <v>1259.8499999999999</v>
      </c>
      <c r="E3167">
        <v>1262</v>
      </c>
      <c r="F3167">
        <f t="shared" si="39"/>
        <v>0</v>
      </c>
    </row>
    <row r="3168" spans="1:6" x14ac:dyDescent="0.25">
      <c r="A3168" t="s">
        <v>98</v>
      </c>
      <c r="B3168" s="1">
        <v>45630</v>
      </c>
      <c r="C3168">
        <v>1237.5999999999999</v>
      </c>
      <c r="D3168">
        <v>1258.9100000000001</v>
      </c>
      <c r="E3168">
        <v>1261.99</v>
      </c>
      <c r="F3168">
        <f t="shared" ref="F3168:F3231" si="40">IF(OR(ISBLANK(C3168), ISBLANK(D3168), ISBLANK(E3168)), "", IF(AND(C3168&gt;D3168, D3168&gt;E3168), 1, 0))</f>
        <v>0</v>
      </c>
    </row>
    <row r="3169" spans="1:6" x14ac:dyDescent="0.25">
      <c r="A3169" t="s">
        <v>98</v>
      </c>
      <c r="B3169" s="1">
        <v>45631</v>
      </c>
      <c r="C3169">
        <v>1237.99</v>
      </c>
      <c r="D3169">
        <v>1258.43</v>
      </c>
      <c r="E3169">
        <v>1262.1199999999999</v>
      </c>
      <c r="F3169">
        <f t="shared" si="40"/>
        <v>0</v>
      </c>
    </row>
    <row r="3170" spans="1:6" x14ac:dyDescent="0.25">
      <c r="A3170" t="s">
        <v>98</v>
      </c>
      <c r="B3170" s="1">
        <v>45632</v>
      </c>
      <c r="C3170">
        <v>1238.8699999999999</v>
      </c>
      <c r="D3170">
        <v>1258.01</v>
      </c>
      <c r="E3170">
        <v>1262.25</v>
      </c>
      <c r="F3170">
        <f t="shared" si="40"/>
        <v>0</v>
      </c>
    </row>
    <row r="3171" spans="1:6" x14ac:dyDescent="0.25">
      <c r="A3171" t="s">
        <v>118</v>
      </c>
      <c r="B3171" s="1">
        <v>45604</v>
      </c>
      <c r="C3171">
        <v>66.790000000000006</v>
      </c>
      <c r="D3171">
        <v>68.930000000000007</v>
      </c>
      <c r="E3171">
        <v>66.569999999999993</v>
      </c>
      <c r="F3171">
        <f t="shared" si="40"/>
        <v>0</v>
      </c>
    </row>
    <row r="3172" spans="1:6" x14ac:dyDescent="0.25">
      <c r="A3172" t="s">
        <v>118</v>
      </c>
      <c r="B3172" s="1">
        <v>45607</v>
      </c>
      <c r="C3172">
        <v>66.680000000000007</v>
      </c>
      <c r="D3172">
        <v>68.81</v>
      </c>
      <c r="E3172">
        <v>66.569999999999993</v>
      </c>
      <c r="F3172">
        <f t="shared" si="40"/>
        <v>0</v>
      </c>
    </row>
    <row r="3173" spans="1:6" x14ac:dyDescent="0.25">
      <c r="A3173" t="s">
        <v>118</v>
      </c>
      <c r="B3173" s="1">
        <v>45608</v>
      </c>
      <c r="C3173">
        <v>66.59</v>
      </c>
      <c r="D3173">
        <v>68.680000000000007</v>
      </c>
      <c r="E3173">
        <v>66.569999999999993</v>
      </c>
      <c r="F3173">
        <f t="shared" si="40"/>
        <v>0</v>
      </c>
    </row>
    <row r="3174" spans="1:6" x14ac:dyDescent="0.25">
      <c r="A3174" t="s">
        <v>118</v>
      </c>
      <c r="B3174" s="1">
        <v>45609</v>
      </c>
      <c r="C3174">
        <v>66.47</v>
      </c>
      <c r="D3174">
        <v>68.55</v>
      </c>
      <c r="E3174">
        <v>66.569999999999993</v>
      </c>
      <c r="F3174">
        <f t="shared" si="40"/>
        <v>0</v>
      </c>
    </row>
    <row r="3175" spans="1:6" x14ac:dyDescent="0.25">
      <c r="A3175" t="s">
        <v>118</v>
      </c>
      <c r="B3175" s="1">
        <v>45610</v>
      </c>
      <c r="C3175">
        <v>66.33</v>
      </c>
      <c r="D3175">
        <v>68.400000000000006</v>
      </c>
      <c r="E3175">
        <v>66.569999999999993</v>
      </c>
      <c r="F3175">
        <f t="shared" si="40"/>
        <v>0</v>
      </c>
    </row>
    <row r="3176" spans="1:6" x14ac:dyDescent="0.25">
      <c r="A3176" t="s">
        <v>118</v>
      </c>
      <c r="B3176" s="1">
        <v>45611</v>
      </c>
      <c r="C3176">
        <v>66.150000000000006</v>
      </c>
      <c r="D3176">
        <v>68.22</v>
      </c>
      <c r="E3176">
        <v>66.569999999999993</v>
      </c>
      <c r="F3176">
        <f t="shared" si="40"/>
        <v>0</v>
      </c>
    </row>
    <row r="3177" spans="1:6" x14ac:dyDescent="0.25">
      <c r="A3177" t="s">
        <v>118</v>
      </c>
      <c r="B3177" s="1">
        <v>45614</v>
      </c>
      <c r="C3177">
        <v>65.94</v>
      </c>
      <c r="D3177">
        <v>68.040000000000006</v>
      </c>
      <c r="E3177">
        <v>66.56</v>
      </c>
      <c r="F3177">
        <f t="shared" si="40"/>
        <v>0</v>
      </c>
    </row>
    <row r="3178" spans="1:6" x14ac:dyDescent="0.25">
      <c r="A3178" t="s">
        <v>118</v>
      </c>
      <c r="B3178" s="1">
        <v>45615</v>
      </c>
      <c r="C3178">
        <v>65.73</v>
      </c>
      <c r="D3178">
        <v>67.849999999999994</v>
      </c>
      <c r="E3178">
        <v>66.56</v>
      </c>
      <c r="F3178">
        <f t="shared" si="40"/>
        <v>0</v>
      </c>
    </row>
    <row r="3179" spans="1:6" x14ac:dyDescent="0.25">
      <c r="A3179" t="s">
        <v>118</v>
      </c>
      <c r="B3179" s="1">
        <v>45616</v>
      </c>
      <c r="C3179">
        <v>65.540000000000006</v>
      </c>
      <c r="D3179">
        <v>67.680000000000007</v>
      </c>
      <c r="E3179">
        <v>66.569999999999993</v>
      </c>
      <c r="F3179">
        <f t="shared" si="40"/>
        <v>0</v>
      </c>
    </row>
    <row r="3180" spans="1:6" x14ac:dyDescent="0.25">
      <c r="A3180" t="s">
        <v>118</v>
      </c>
      <c r="B3180" s="1">
        <v>45617</v>
      </c>
      <c r="C3180">
        <v>65.319999999999993</v>
      </c>
      <c r="D3180">
        <v>67.510000000000005</v>
      </c>
      <c r="E3180">
        <v>66.59</v>
      </c>
      <c r="F3180">
        <f t="shared" si="40"/>
        <v>0</v>
      </c>
    </row>
    <row r="3181" spans="1:6" x14ac:dyDescent="0.25">
      <c r="A3181" t="s">
        <v>118</v>
      </c>
      <c r="B3181" s="1">
        <v>45618</v>
      </c>
      <c r="C3181">
        <v>65.14</v>
      </c>
      <c r="D3181">
        <v>67.39</v>
      </c>
      <c r="E3181">
        <v>66.599999999999994</v>
      </c>
      <c r="F3181">
        <f t="shared" si="40"/>
        <v>0</v>
      </c>
    </row>
    <row r="3182" spans="1:6" x14ac:dyDescent="0.25">
      <c r="A3182" t="s">
        <v>118</v>
      </c>
      <c r="B3182" s="1">
        <v>45621</v>
      </c>
      <c r="C3182">
        <v>64.989999999999995</v>
      </c>
      <c r="D3182">
        <v>67.290000000000006</v>
      </c>
      <c r="E3182">
        <v>66.62</v>
      </c>
      <c r="F3182">
        <f t="shared" si="40"/>
        <v>0</v>
      </c>
    </row>
    <row r="3183" spans="1:6" x14ac:dyDescent="0.25">
      <c r="A3183" t="s">
        <v>118</v>
      </c>
      <c r="B3183" s="1">
        <v>45622</v>
      </c>
      <c r="C3183">
        <v>64.88</v>
      </c>
      <c r="D3183">
        <v>67.16</v>
      </c>
      <c r="E3183">
        <v>66.64</v>
      </c>
      <c r="F3183">
        <f t="shared" si="40"/>
        <v>0</v>
      </c>
    </row>
    <row r="3184" spans="1:6" x14ac:dyDescent="0.25">
      <c r="A3184" t="s">
        <v>118</v>
      </c>
      <c r="B3184" s="1">
        <v>45623</v>
      </c>
      <c r="C3184">
        <v>64.790000000000006</v>
      </c>
      <c r="D3184">
        <v>67.040000000000006</v>
      </c>
      <c r="E3184">
        <v>66.66</v>
      </c>
      <c r="F3184">
        <f t="shared" si="40"/>
        <v>0</v>
      </c>
    </row>
    <row r="3185" spans="1:6" x14ac:dyDescent="0.25">
      <c r="A3185" t="s">
        <v>118</v>
      </c>
      <c r="B3185" s="1">
        <v>45624</v>
      </c>
      <c r="C3185">
        <v>64.72</v>
      </c>
      <c r="D3185">
        <v>66.91</v>
      </c>
      <c r="E3185">
        <v>66.67</v>
      </c>
      <c r="F3185">
        <f t="shared" si="40"/>
        <v>0</v>
      </c>
    </row>
    <row r="3186" spans="1:6" x14ac:dyDescent="0.25">
      <c r="A3186" t="s">
        <v>118</v>
      </c>
      <c r="B3186" s="1">
        <v>45625</v>
      </c>
      <c r="C3186">
        <v>64.650000000000006</v>
      </c>
      <c r="D3186">
        <v>66.8</v>
      </c>
      <c r="E3186">
        <v>66.680000000000007</v>
      </c>
      <c r="F3186">
        <f t="shared" si="40"/>
        <v>0</v>
      </c>
    </row>
    <row r="3187" spans="1:6" x14ac:dyDescent="0.25">
      <c r="A3187" t="s">
        <v>118</v>
      </c>
      <c r="B3187" s="1">
        <v>45628</v>
      </c>
      <c r="C3187">
        <v>64.599999999999994</v>
      </c>
      <c r="D3187">
        <v>66.680000000000007</v>
      </c>
      <c r="E3187">
        <v>66.69</v>
      </c>
      <c r="F3187">
        <f t="shared" si="40"/>
        <v>0</v>
      </c>
    </row>
    <row r="3188" spans="1:6" x14ac:dyDescent="0.25">
      <c r="A3188" t="s">
        <v>118</v>
      </c>
      <c r="B3188" s="1">
        <v>45629</v>
      </c>
      <c r="C3188">
        <v>64.52</v>
      </c>
      <c r="D3188">
        <v>66.55</v>
      </c>
      <c r="E3188">
        <v>66.7</v>
      </c>
      <c r="F3188">
        <f t="shared" si="40"/>
        <v>0</v>
      </c>
    </row>
    <row r="3189" spans="1:6" x14ac:dyDescent="0.25">
      <c r="A3189" t="s">
        <v>118</v>
      </c>
      <c r="B3189" s="1">
        <v>45630</v>
      </c>
      <c r="C3189">
        <v>64.39</v>
      </c>
      <c r="D3189">
        <v>66.430000000000007</v>
      </c>
      <c r="E3189">
        <v>66.69</v>
      </c>
      <c r="F3189">
        <f t="shared" si="40"/>
        <v>0</v>
      </c>
    </row>
    <row r="3190" spans="1:6" x14ac:dyDescent="0.25">
      <c r="A3190" t="s">
        <v>118</v>
      </c>
      <c r="B3190" s="1">
        <v>45631</v>
      </c>
      <c r="C3190">
        <v>64.319999999999993</v>
      </c>
      <c r="D3190">
        <v>66.3</v>
      </c>
      <c r="E3190">
        <v>66.680000000000007</v>
      </c>
      <c r="F3190">
        <f t="shared" si="40"/>
        <v>0</v>
      </c>
    </row>
    <row r="3191" spans="1:6" x14ac:dyDescent="0.25">
      <c r="A3191" t="s">
        <v>118</v>
      </c>
      <c r="B3191" s="1">
        <v>45632</v>
      </c>
      <c r="C3191">
        <v>64.239999999999995</v>
      </c>
      <c r="D3191">
        <v>66.16</v>
      </c>
      <c r="E3191">
        <v>66.67</v>
      </c>
      <c r="F3191">
        <f t="shared" si="40"/>
        <v>0</v>
      </c>
    </row>
    <row r="3192" spans="1:6" x14ac:dyDescent="0.25">
      <c r="A3192" t="s">
        <v>12</v>
      </c>
      <c r="B3192" s="1">
        <v>45604</v>
      </c>
      <c r="C3192">
        <v>14.43</v>
      </c>
      <c r="D3192">
        <v>15.29</v>
      </c>
      <c r="E3192">
        <v>15.87</v>
      </c>
      <c r="F3192">
        <f t="shared" si="40"/>
        <v>0</v>
      </c>
    </row>
    <row r="3193" spans="1:6" x14ac:dyDescent="0.25">
      <c r="A3193" t="s">
        <v>12</v>
      </c>
      <c r="B3193" s="1">
        <v>45607</v>
      </c>
      <c r="C3193">
        <v>14.43</v>
      </c>
      <c r="D3193">
        <v>15.28</v>
      </c>
      <c r="E3193">
        <v>15.9</v>
      </c>
      <c r="F3193">
        <f t="shared" si="40"/>
        <v>0</v>
      </c>
    </row>
    <row r="3194" spans="1:6" x14ac:dyDescent="0.25">
      <c r="A3194" t="s">
        <v>12</v>
      </c>
      <c r="B3194" s="1">
        <v>45608</v>
      </c>
      <c r="C3194">
        <v>14.46</v>
      </c>
      <c r="D3194">
        <v>15.27</v>
      </c>
      <c r="E3194">
        <v>15.93</v>
      </c>
      <c r="F3194">
        <f t="shared" si="40"/>
        <v>0</v>
      </c>
    </row>
    <row r="3195" spans="1:6" x14ac:dyDescent="0.25">
      <c r="A3195" t="s">
        <v>12</v>
      </c>
      <c r="B3195" s="1">
        <v>45609</v>
      </c>
      <c r="C3195">
        <v>14.53</v>
      </c>
      <c r="D3195">
        <v>15.27</v>
      </c>
      <c r="E3195">
        <v>15.97</v>
      </c>
      <c r="F3195">
        <f t="shared" si="40"/>
        <v>0</v>
      </c>
    </row>
    <row r="3196" spans="1:6" x14ac:dyDescent="0.25">
      <c r="A3196" t="s">
        <v>12</v>
      </c>
      <c r="B3196" s="1">
        <v>45610</v>
      </c>
      <c r="C3196">
        <v>14.6</v>
      </c>
      <c r="D3196">
        <v>15.28</v>
      </c>
      <c r="E3196">
        <v>16</v>
      </c>
      <c r="F3196">
        <f t="shared" si="40"/>
        <v>0</v>
      </c>
    </row>
    <row r="3197" spans="1:6" x14ac:dyDescent="0.25">
      <c r="A3197" t="s">
        <v>12</v>
      </c>
      <c r="B3197" s="1">
        <v>45611</v>
      </c>
      <c r="C3197">
        <v>14.64</v>
      </c>
      <c r="D3197">
        <v>15.26</v>
      </c>
      <c r="E3197">
        <v>16.03</v>
      </c>
      <c r="F3197">
        <f t="shared" si="40"/>
        <v>0</v>
      </c>
    </row>
    <row r="3198" spans="1:6" x14ac:dyDescent="0.25">
      <c r="A3198" t="s">
        <v>12</v>
      </c>
      <c r="B3198" s="1">
        <v>45614</v>
      </c>
      <c r="C3198">
        <v>14.7</v>
      </c>
      <c r="D3198">
        <v>15.25</v>
      </c>
      <c r="E3198">
        <v>16.059999999999999</v>
      </c>
      <c r="F3198">
        <f t="shared" si="40"/>
        <v>0</v>
      </c>
    </row>
    <row r="3199" spans="1:6" x14ac:dyDescent="0.25">
      <c r="A3199" t="s">
        <v>12</v>
      </c>
      <c r="B3199" s="1">
        <v>45615</v>
      </c>
      <c r="C3199">
        <v>14.73</v>
      </c>
      <c r="D3199">
        <v>15.21</v>
      </c>
      <c r="E3199">
        <v>16.079999999999998</v>
      </c>
      <c r="F3199">
        <f t="shared" si="40"/>
        <v>0</v>
      </c>
    </row>
    <row r="3200" spans="1:6" x14ac:dyDescent="0.25">
      <c r="A3200" t="s">
        <v>12</v>
      </c>
      <c r="B3200" s="1">
        <v>45616</v>
      </c>
      <c r="C3200">
        <v>14.78</v>
      </c>
      <c r="D3200">
        <v>15.19</v>
      </c>
      <c r="E3200">
        <v>16.11</v>
      </c>
      <c r="F3200">
        <f t="shared" si="40"/>
        <v>0</v>
      </c>
    </row>
    <row r="3201" spans="1:6" x14ac:dyDescent="0.25">
      <c r="A3201" t="s">
        <v>12</v>
      </c>
      <c r="B3201" s="1">
        <v>45617</v>
      </c>
      <c r="C3201">
        <v>14.85</v>
      </c>
      <c r="D3201">
        <v>15.18</v>
      </c>
      <c r="E3201">
        <v>16.14</v>
      </c>
      <c r="F3201">
        <f t="shared" si="40"/>
        <v>0</v>
      </c>
    </row>
    <row r="3202" spans="1:6" x14ac:dyDescent="0.25">
      <c r="A3202" t="s">
        <v>12</v>
      </c>
      <c r="B3202" s="1">
        <v>45618</v>
      </c>
      <c r="C3202">
        <v>14.91</v>
      </c>
      <c r="D3202">
        <v>15.16</v>
      </c>
      <c r="E3202">
        <v>16.18</v>
      </c>
      <c r="F3202">
        <f t="shared" si="40"/>
        <v>0</v>
      </c>
    </row>
    <row r="3203" spans="1:6" x14ac:dyDescent="0.25">
      <c r="A3203" t="s">
        <v>12</v>
      </c>
      <c r="B3203" s="1">
        <v>45621</v>
      </c>
      <c r="C3203">
        <v>14.96</v>
      </c>
      <c r="D3203">
        <v>15.15</v>
      </c>
      <c r="E3203">
        <v>16.21</v>
      </c>
      <c r="F3203">
        <f t="shared" si="40"/>
        <v>0</v>
      </c>
    </row>
    <row r="3204" spans="1:6" x14ac:dyDescent="0.25">
      <c r="A3204" t="s">
        <v>12</v>
      </c>
      <c r="B3204" s="1">
        <v>45622</v>
      </c>
      <c r="C3204">
        <v>15</v>
      </c>
      <c r="D3204">
        <v>15.14</v>
      </c>
      <c r="E3204">
        <v>16.239999999999998</v>
      </c>
      <c r="F3204">
        <f t="shared" si="40"/>
        <v>0</v>
      </c>
    </row>
    <row r="3205" spans="1:6" x14ac:dyDescent="0.25">
      <c r="A3205" t="s">
        <v>12</v>
      </c>
      <c r="B3205" s="1">
        <v>45623</v>
      </c>
      <c r="C3205">
        <v>15.08</v>
      </c>
      <c r="D3205">
        <v>15.14</v>
      </c>
      <c r="E3205">
        <v>16.28</v>
      </c>
      <c r="F3205">
        <f t="shared" si="40"/>
        <v>0</v>
      </c>
    </row>
    <row r="3206" spans="1:6" x14ac:dyDescent="0.25">
      <c r="A3206" t="s">
        <v>12</v>
      </c>
      <c r="B3206" s="1">
        <v>45624</v>
      </c>
      <c r="C3206">
        <v>15.14</v>
      </c>
      <c r="D3206">
        <v>15.12</v>
      </c>
      <c r="E3206">
        <v>16.309999999999999</v>
      </c>
      <c r="F3206">
        <f t="shared" si="40"/>
        <v>0</v>
      </c>
    </row>
    <row r="3207" spans="1:6" x14ac:dyDescent="0.25">
      <c r="A3207" t="s">
        <v>12</v>
      </c>
      <c r="B3207" s="1">
        <v>45625</v>
      </c>
      <c r="C3207">
        <v>15.22</v>
      </c>
      <c r="D3207">
        <v>15.11</v>
      </c>
      <c r="E3207">
        <v>16.34</v>
      </c>
      <c r="F3207">
        <f t="shared" si="40"/>
        <v>0</v>
      </c>
    </row>
    <row r="3208" spans="1:6" x14ac:dyDescent="0.25">
      <c r="A3208" t="s">
        <v>12</v>
      </c>
      <c r="B3208" s="1">
        <v>45628</v>
      </c>
      <c r="C3208">
        <v>15.29</v>
      </c>
      <c r="D3208">
        <v>15.1</v>
      </c>
      <c r="E3208">
        <v>16.38</v>
      </c>
      <c r="F3208">
        <f t="shared" si="40"/>
        <v>0</v>
      </c>
    </row>
    <row r="3209" spans="1:6" x14ac:dyDescent="0.25">
      <c r="A3209" t="s">
        <v>12</v>
      </c>
      <c r="B3209" s="1">
        <v>45629</v>
      </c>
      <c r="C3209">
        <v>15.36</v>
      </c>
      <c r="D3209">
        <v>15.1</v>
      </c>
      <c r="E3209">
        <v>16.41</v>
      </c>
      <c r="F3209">
        <f t="shared" si="40"/>
        <v>0</v>
      </c>
    </row>
    <row r="3210" spans="1:6" x14ac:dyDescent="0.25">
      <c r="A3210" t="s">
        <v>12</v>
      </c>
      <c r="B3210" s="1">
        <v>45630</v>
      </c>
      <c r="C3210">
        <v>15.42</v>
      </c>
      <c r="D3210">
        <v>15.1</v>
      </c>
      <c r="E3210">
        <v>16.440000000000001</v>
      </c>
      <c r="F3210">
        <f t="shared" si="40"/>
        <v>0</v>
      </c>
    </row>
    <row r="3211" spans="1:6" x14ac:dyDescent="0.25">
      <c r="A3211" t="s">
        <v>12</v>
      </c>
      <c r="B3211" s="1">
        <v>45631</v>
      </c>
      <c r="C3211">
        <v>15.48</v>
      </c>
      <c r="D3211">
        <v>15.1</v>
      </c>
      <c r="E3211">
        <v>16.47</v>
      </c>
      <c r="F3211">
        <f t="shared" si="40"/>
        <v>0</v>
      </c>
    </row>
    <row r="3212" spans="1:6" x14ac:dyDescent="0.25">
      <c r="A3212" t="s">
        <v>12</v>
      </c>
      <c r="B3212" s="1">
        <v>45632</v>
      </c>
      <c r="C3212">
        <v>15.54</v>
      </c>
      <c r="D3212">
        <v>15.1</v>
      </c>
      <c r="E3212">
        <v>16.5</v>
      </c>
      <c r="F3212">
        <f t="shared" si="40"/>
        <v>0</v>
      </c>
    </row>
    <row r="3213" spans="1:6" x14ac:dyDescent="0.25">
      <c r="A3213" t="s">
        <v>45</v>
      </c>
      <c r="B3213" s="1">
        <v>45604</v>
      </c>
      <c r="C3213">
        <v>20.260000000000002</v>
      </c>
      <c r="D3213">
        <v>19.64</v>
      </c>
      <c r="E3213">
        <v>18.829999999999998</v>
      </c>
      <c r="F3213">
        <f t="shared" si="40"/>
        <v>1</v>
      </c>
    </row>
    <row r="3214" spans="1:6" x14ac:dyDescent="0.25">
      <c r="A3214" t="s">
        <v>45</v>
      </c>
      <c r="B3214" s="1">
        <v>45607</v>
      </c>
      <c r="C3214">
        <v>20.190000000000001</v>
      </c>
      <c r="D3214">
        <v>19.64</v>
      </c>
      <c r="E3214">
        <v>18.829999999999998</v>
      </c>
      <c r="F3214">
        <f t="shared" si="40"/>
        <v>1</v>
      </c>
    </row>
    <row r="3215" spans="1:6" x14ac:dyDescent="0.25">
      <c r="A3215" t="s">
        <v>45</v>
      </c>
      <c r="B3215" s="1">
        <v>45608</v>
      </c>
      <c r="C3215">
        <v>20.100000000000001</v>
      </c>
      <c r="D3215">
        <v>19.64</v>
      </c>
      <c r="E3215">
        <v>18.84</v>
      </c>
      <c r="F3215">
        <f t="shared" si="40"/>
        <v>1</v>
      </c>
    </row>
    <row r="3216" spans="1:6" x14ac:dyDescent="0.25">
      <c r="A3216" t="s">
        <v>45</v>
      </c>
      <c r="B3216" s="1">
        <v>45609</v>
      </c>
      <c r="C3216">
        <v>20.03</v>
      </c>
      <c r="D3216">
        <v>19.66</v>
      </c>
      <c r="E3216">
        <v>18.84</v>
      </c>
      <c r="F3216">
        <f t="shared" si="40"/>
        <v>1</v>
      </c>
    </row>
    <row r="3217" spans="1:6" x14ac:dyDescent="0.25">
      <c r="A3217" t="s">
        <v>45</v>
      </c>
      <c r="B3217" s="1">
        <v>45610</v>
      </c>
      <c r="C3217">
        <v>19.93</v>
      </c>
      <c r="D3217">
        <v>19.670000000000002</v>
      </c>
      <c r="E3217">
        <v>18.850000000000001</v>
      </c>
      <c r="F3217">
        <f t="shared" si="40"/>
        <v>1</v>
      </c>
    </row>
    <row r="3218" spans="1:6" x14ac:dyDescent="0.25">
      <c r="A3218" t="s">
        <v>45</v>
      </c>
      <c r="B3218" s="1">
        <v>45611</v>
      </c>
      <c r="C3218">
        <v>19.84</v>
      </c>
      <c r="D3218">
        <v>19.68</v>
      </c>
      <c r="E3218">
        <v>18.850000000000001</v>
      </c>
      <c r="F3218">
        <f t="shared" si="40"/>
        <v>1</v>
      </c>
    </row>
    <row r="3219" spans="1:6" x14ac:dyDescent="0.25">
      <c r="A3219" t="s">
        <v>45</v>
      </c>
      <c r="B3219" s="1">
        <v>45614</v>
      </c>
      <c r="C3219">
        <v>19.739999999999998</v>
      </c>
      <c r="D3219">
        <v>19.690000000000001</v>
      </c>
      <c r="E3219">
        <v>18.850000000000001</v>
      </c>
      <c r="F3219">
        <f t="shared" si="40"/>
        <v>1</v>
      </c>
    </row>
    <row r="3220" spans="1:6" x14ac:dyDescent="0.25">
      <c r="A3220" t="s">
        <v>45</v>
      </c>
      <c r="B3220" s="1">
        <v>45615</v>
      </c>
      <c r="C3220">
        <v>19.64</v>
      </c>
      <c r="D3220">
        <v>19.690000000000001</v>
      </c>
      <c r="E3220">
        <v>18.86</v>
      </c>
      <c r="F3220">
        <f t="shared" si="40"/>
        <v>0</v>
      </c>
    </row>
    <row r="3221" spans="1:6" x14ac:dyDescent="0.25">
      <c r="A3221" t="s">
        <v>45</v>
      </c>
      <c r="B3221" s="1">
        <v>45616</v>
      </c>
      <c r="C3221">
        <v>19.55</v>
      </c>
      <c r="D3221">
        <v>19.7</v>
      </c>
      <c r="E3221">
        <v>18.86</v>
      </c>
      <c r="F3221">
        <f t="shared" si="40"/>
        <v>0</v>
      </c>
    </row>
    <row r="3222" spans="1:6" x14ac:dyDescent="0.25">
      <c r="A3222" t="s">
        <v>45</v>
      </c>
      <c r="B3222" s="1">
        <v>45617</v>
      </c>
      <c r="C3222">
        <v>19.510000000000002</v>
      </c>
      <c r="D3222">
        <v>19.72</v>
      </c>
      <c r="E3222">
        <v>18.88</v>
      </c>
      <c r="F3222">
        <f t="shared" si="40"/>
        <v>0</v>
      </c>
    </row>
    <row r="3223" spans="1:6" x14ac:dyDescent="0.25">
      <c r="A3223" t="s">
        <v>45</v>
      </c>
      <c r="B3223" s="1">
        <v>45618</v>
      </c>
      <c r="C3223">
        <v>19.46</v>
      </c>
      <c r="D3223">
        <v>19.73</v>
      </c>
      <c r="E3223">
        <v>18.89</v>
      </c>
      <c r="F3223">
        <f t="shared" si="40"/>
        <v>0</v>
      </c>
    </row>
    <row r="3224" spans="1:6" x14ac:dyDescent="0.25">
      <c r="A3224" t="s">
        <v>45</v>
      </c>
      <c r="B3224" s="1">
        <v>45621</v>
      </c>
      <c r="C3224">
        <v>19.41</v>
      </c>
      <c r="D3224">
        <v>19.739999999999998</v>
      </c>
      <c r="E3224">
        <v>18.899999999999999</v>
      </c>
      <c r="F3224">
        <f t="shared" si="40"/>
        <v>0</v>
      </c>
    </row>
    <row r="3225" spans="1:6" x14ac:dyDescent="0.25">
      <c r="A3225" t="s">
        <v>45</v>
      </c>
      <c r="B3225" s="1">
        <v>45622</v>
      </c>
      <c r="C3225">
        <v>19.350000000000001</v>
      </c>
      <c r="D3225">
        <v>19.75</v>
      </c>
      <c r="E3225">
        <v>18.91</v>
      </c>
      <c r="F3225">
        <f t="shared" si="40"/>
        <v>0</v>
      </c>
    </row>
    <row r="3226" spans="1:6" x14ac:dyDescent="0.25">
      <c r="A3226" t="s">
        <v>45</v>
      </c>
      <c r="B3226" s="1">
        <v>45623</v>
      </c>
      <c r="C3226">
        <v>19.28</v>
      </c>
      <c r="D3226">
        <v>19.760000000000002</v>
      </c>
      <c r="E3226">
        <v>18.920000000000002</v>
      </c>
      <c r="F3226">
        <f t="shared" si="40"/>
        <v>0</v>
      </c>
    </row>
    <row r="3227" spans="1:6" x14ac:dyDescent="0.25">
      <c r="A3227" t="s">
        <v>45</v>
      </c>
      <c r="B3227" s="1">
        <v>45624</v>
      </c>
      <c r="C3227">
        <v>19.22</v>
      </c>
      <c r="D3227">
        <v>19.760000000000002</v>
      </c>
      <c r="E3227">
        <v>18.93</v>
      </c>
      <c r="F3227">
        <f t="shared" si="40"/>
        <v>0</v>
      </c>
    </row>
    <row r="3228" spans="1:6" x14ac:dyDescent="0.25">
      <c r="A3228" t="s">
        <v>45</v>
      </c>
      <c r="B3228" s="1">
        <v>45625</v>
      </c>
      <c r="C3228">
        <v>19.170000000000002</v>
      </c>
      <c r="D3228">
        <v>19.77</v>
      </c>
      <c r="E3228">
        <v>18.940000000000001</v>
      </c>
      <c r="F3228">
        <f t="shared" si="40"/>
        <v>0</v>
      </c>
    </row>
    <row r="3229" spans="1:6" x14ac:dyDescent="0.25">
      <c r="A3229" t="s">
        <v>45</v>
      </c>
      <c r="B3229" s="1">
        <v>45628</v>
      </c>
      <c r="C3229">
        <v>19.14</v>
      </c>
      <c r="D3229">
        <v>19.77</v>
      </c>
      <c r="E3229">
        <v>18.95</v>
      </c>
      <c r="F3229">
        <f t="shared" si="40"/>
        <v>0</v>
      </c>
    </row>
    <row r="3230" spans="1:6" x14ac:dyDescent="0.25">
      <c r="A3230" t="s">
        <v>45</v>
      </c>
      <c r="B3230" s="1">
        <v>45629</v>
      </c>
      <c r="C3230">
        <v>19.11</v>
      </c>
      <c r="D3230">
        <v>19.77</v>
      </c>
      <c r="E3230">
        <v>18.96</v>
      </c>
      <c r="F3230">
        <f t="shared" si="40"/>
        <v>0</v>
      </c>
    </row>
    <row r="3231" spans="1:6" x14ac:dyDescent="0.25">
      <c r="A3231" t="s">
        <v>45</v>
      </c>
      <c r="B3231" s="1">
        <v>45630</v>
      </c>
      <c r="C3231">
        <v>19.07</v>
      </c>
      <c r="D3231">
        <v>19.760000000000002</v>
      </c>
      <c r="E3231">
        <v>18.97</v>
      </c>
      <c r="F3231">
        <f t="shared" si="40"/>
        <v>0</v>
      </c>
    </row>
    <row r="3232" spans="1:6" x14ac:dyDescent="0.25">
      <c r="A3232" t="s">
        <v>45</v>
      </c>
      <c r="B3232" s="1">
        <v>45631</v>
      </c>
      <c r="C3232">
        <v>19.059999999999999</v>
      </c>
      <c r="D3232">
        <v>19.760000000000002</v>
      </c>
      <c r="E3232">
        <v>18.98</v>
      </c>
      <c r="F3232">
        <f t="shared" ref="F3232:F3295" si="41">IF(OR(ISBLANK(C3232), ISBLANK(D3232), ISBLANK(E3232)), "", IF(AND(C3232&gt;D3232, D3232&gt;E3232), 1, 0))</f>
        <v>0</v>
      </c>
    </row>
    <row r="3233" spans="1:6" x14ac:dyDescent="0.25">
      <c r="A3233" t="s">
        <v>45</v>
      </c>
      <c r="B3233" s="1">
        <v>45632</v>
      </c>
      <c r="C3233">
        <v>19.059999999999999</v>
      </c>
      <c r="D3233">
        <v>19.75</v>
      </c>
      <c r="E3233">
        <v>18.989999999999998</v>
      </c>
      <c r="F3233">
        <f t="shared" si="41"/>
        <v>0</v>
      </c>
    </row>
    <row r="3234" spans="1:6" x14ac:dyDescent="0.25">
      <c r="A3234" t="s">
        <v>197</v>
      </c>
      <c r="B3234" s="1">
        <v>45604</v>
      </c>
      <c r="C3234">
        <v>13.13</v>
      </c>
      <c r="D3234">
        <v>13.3</v>
      </c>
      <c r="E3234">
        <v>13.86</v>
      </c>
      <c r="F3234">
        <f t="shared" si="41"/>
        <v>0</v>
      </c>
    </row>
    <row r="3235" spans="1:6" x14ac:dyDescent="0.25">
      <c r="A3235" t="s">
        <v>197</v>
      </c>
      <c r="B3235" s="1">
        <v>45607</v>
      </c>
      <c r="C3235">
        <v>13.12</v>
      </c>
      <c r="D3235">
        <v>13.29</v>
      </c>
      <c r="E3235">
        <v>13.84</v>
      </c>
      <c r="F3235">
        <f t="shared" si="41"/>
        <v>0</v>
      </c>
    </row>
    <row r="3236" spans="1:6" x14ac:dyDescent="0.25">
      <c r="A3236" t="s">
        <v>197</v>
      </c>
      <c r="B3236" s="1">
        <v>45608</v>
      </c>
      <c r="C3236">
        <v>13.11</v>
      </c>
      <c r="D3236">
        <v>13.29</v>
      </c>
      <c r="E3236">
        <v>13.83</v>
      </c>
      <c r="F3236">
        <f t="shared" si="41"/>
        <v>0</v>
      </c>
    </row>
    <row r="3237" spans="1:6" x14ac:dyDescent="0.25">
      <c r="A3237" t="s">
        <v>197</v>
      </c>
      <c r="B3237" s="1">
        <v>45609</v>
      </c>
      <c r="C3237">
        <v>13.1</v>
      </c>
      <c r="D3237">
        <v>13.27</v>
      </c>
      <c r="E3237">
        <v>13.81</v>
      </c>
      <c r="F3237">
        <f t="shared" si="41"/>
        <v>0</v>
      </c>
    </row>
    <row r="3238" spans="1:6" x14ac:dyDescent="0.25">
      <c r="A3238" t="s">
        <v>197</v>
      </c>
      <c r="B3238" s="1">
        <v>45610</v>
      </c>
      <c r="C3238">
        <v>13.06</v>
      </c>
      <c r="D3238">
        <v>13.25</v>
      </c>
      <c r="E3238">
        <v>13.79</v>
      </c>
      <c r="F3238">
        <f t="shared" si="41"/>
        <v>0</v>
      </c>
    </row>
    <row r="3239" spans="1:6" x14ac:dyDescent="0.25">
      <c r="A3239" t="s">
        <v>197</v>
      </c>
      <c r="B3239" s="1">
        <v>45611</v>
      </c>
      <c r="C3239">
        <v>12.97</v>
      </c>
      <c r="D3239">
        <v>13.22</v>
      </c>
      <c r="E3239">
        <v>13.77</v>
      </c>
      <c r="F3239">
        <f t="shared" si="41"/>
        <v>0</v>
      </c>
    </row>
    <row r="3240" spans="1:6" x14ac:dyDescent="0.25">
      <c r="A3240" t="s">
        <v>197</v>
      </c>
      <c r="B3240" s="1">
        <v>45614</v>
      </c>
      <c r="C3240">
        <v>12.9</v>
      </c>
      <c r="D3240">
        <v>13.2</v>
      </c>
      <c r="E3240">
        <v>13.75</v>
      </c>
      <c r="F3240">
        <f t="shared" si="41"/>
        <v>0</v>
      </c>
    </row>
    <row r="3241" spans="1:6" x14ac:dyDescent="0.25">
      <c r="A3241" t="s">
        <v>197</v>
      </c>
      <c r="B3241" s="1">
        <v>45615</v>
      </c>
      <c r="C3241">
        <v>12.81</v>
      </c>
      <c r="D3241">
        <v>13.18</v>
      </c>
      <c r="E3241">
        <v>13.74</v>
      </c>
      <c r="F3241">
        <f t="shared" si="41"/>
        <v>0</v>
      </c>
    </row>
    <row r="3242" spans="1:6" x14ac:dyDescent="0.25">
      <c r="A3242" t="s">
        <v>197</v>
      </c>
      <c r="B3242" s="1">
        <v>45616</v>
      </c>
      <c r="C3242">
        <v>12.73</v>
      </c>
      <c r="D3242">
        <v>13.16</v>
      </c>
      <c r="E3242">
        <v>13.72</v>
      </c>
      <c r="F3242">
        <f t="shared" si="41"/>
        <v>0</v>
      </c>
    </row>
    <row r="3243" spans="1:6" x14ac:dyDescent="0.25">
      <c r="A3243" t="s">
        <v>197</v>
      </c>
      <c r="B3243" s="1">
        <v>45617</v>
      </c>
      <c r="C3243">
        <v>12.68</v>
      </c>
      <c r="D3243">
        <v>13.15</v>
      </c>
      <c r="E3243">
        <v>13.71</v>
      </c>
      <c r="F3243">
        <f t="shared" si="41"/>
        <v>0</v>
      </c>
    </row>
    <row r="3244" spans="1:6" x14ac:dyDescent="0.25">
      <c r="A3244" t="s">
        <v>197</v>
      </c>
      <c r="B3244" s="1">
        <v>45618</v>
      </c>
      <c r="C3244">
        <v>12.63</v>
      </c>
      <c r="D3244">
        <v>13.14</v>
      </c>
      <c r="E3244">
        <v>13.7</v>
      </c>
      <c r="F3244">
        <f t="shared" si="41"/>
        <v>0</v>
      </c>
    </row>
    <row r="3245" spans="1:6" x14ac:dyDescent="0.25">
      <c r="A3245" t="s">
        <v>197</v>
      </c>
      <c r="B3245" s="1">
        <v>45621</v>
      </c>
      <c r="C3245">
        <v>12.59</v>
      </c>
      <c r="D3245">
        <v>13.12</v>
      </c>
      <c r="E3245">
        <v>13.69</v>
      </c>
      <c r="F3245">
        <f t="shared" si="41"/>
        <v>0</v>
      </c>
    </row>
    <row r="3246" spans="1:6" x14ac:dyDescent="0.25">
      <c r="A3246" t="s">
        <v>197</v>
      </c>
      <c r="B3246" s="1">
        <v>45622</v>
      </c>
      <c r="C3246">
        <v>12.55</v>
      </c>
      <c r="D3246">
        <v>13.11</v>
      </c>
      <c r="E3246">
        <v>13.68</v>
      </c>
      <c r="F3246">
        <f t="shared" si="41"/>
        <v>0</v>
      </c>
    </row>
    <row r="3247" spans="1:6" x14ac:dyDescent="0.25">
      <c r="A3247" t="s">
        <v>197</v>
      </c>
      <c r="B3247" s="1">
        <v>45623</v>
      </c>
      <c r="C3247">
        <v>12.51</v>
      </c>
      <c r="D3247">
        <v>13.1</v>
      </c>
      <c r="E3247">
        <v>13.67</v>
      </c>
      <c r="F3247">
        <f t="shared" si="41"/>
        <v>0</v>
      </c>
    </row>
    <row r="3248" spans="1:6" x14ac:dyDescent="0.25">
      <c r="A3248" t="s">
        <v>197</v>
      </c>
      <c r="B3248" s="1">
        <v>45624</v>
      </c>
      <c r="C3248">
        <v>12.46</v>
      </c>
      <c r="D3248">
        <v>13.08</v>
      </c>
      <c r="E3248">
        <v>13.66</v>
      </c>
      <c r="F3248">
        <f t="shared" si="41"/>
        <v>0</v>
      </c>
    </row>
    <row r="3249" spans="1:6" x14ac:dyDescent="0.25">
      <c r="A3249" t="s">
        <v>197</v>
      </c>
      <c r="B3249" s="1">
        <v>45625</v>
      </c>
      <c r="C3249">
        <v>12.42</v>
      </c>
      <c r="D3249">
        <v>13.06</v>
      </c>
      <c r="E3249">
        <v>13.65</v>
      </c>
      <c r="F3249">
        <f t="shared" si="41"/>
        <v>0</v>
      </c>
    </row>
    <row r="3250" spans="1:6" x14ac:dyDescent="0.25">
      <c r="A3250" t="s">
        <v>55</v>
      </c>
      <c r="B3250" s="1">
        <v>45604</v>
      </c>
      <c r="C3250">
        <v>57.76</v>
      </c>
      <c r="D3250">
        <v>57.42</v>
      </c>
      <c r="E3250">
        <v>53.27</v>
      </c>
      <c r="F3250">
        <f t="shared" si="41"/>
        <v>1</v>
      </c>
    </row>
    <row r="3251" spans="1:6" x14ac:dyDescent="0.25">
      <c r="A3251" t="s">
        <v>55</v>
      </c>
      <c r="B3251" s="1">
        <v>45607</v>
      </c>
      <c r="C3251">
        <v>57.81</v>
      </c>
      <c r="D3251">
        <v>57.45</v>
      </c>
      <c r="E3251">
        <v>53.35</v>
      </c>
      <c r="F3251">
        <f t="shared" si="41"/>
        <v>1</v>
      </c>
    </row>
    <row r="3252" spans="1:6" x14ac:dyDescent="0.25">
      <c r="A3252" t="s">
        <v>55</v>
      </c>
      <c r="B3252" s="1">
        <v>45608</v>
      </c>
      <c r="C3252">
        <v>57.81</v>
      </c>
      <c r="D3252">
        <v>57.47</v>
      </c>
      <c r="E3252">
        <v>53.42</v>
      </c>
      <c r="F3252">
        <f t="shared" si="41"/>
        <v>1</v>
      </c>
    </row>
    <row r="3253" spans="1:6" x14ac:dyDescent="0.25">
      <c r="A3253" t="s">
        <v>55</v>
      </c>
      <c r="B3253" s="1">
        <v>45609</v>
      </c>
      <c r="C3253">
        <v>57.8</v>
      </c>
      <c r="D3253">
        <v>57.5</v>
      </c>
      <c r="E3253">
        <v>53.48</v>
      </c>
      <c r="F3253">
        <f t="shared" si="41"/>
        <v>1</v>
      </c>
    </row>
    <row r="3254" spans="1:6" x14ac:dyDescent="0.25">
      <c r="A3254" t="s">
        <v>55</v>
      </c>
      <c r="B3254" s="1">
        <v>45610</v>
      </c>
      <c r="C3254">
        <v>57.76</v>
      </c>
      <c r="D3254">
        <v>57.5</v>
      </c>
      <c r="E3254">
        <v>53.55</v>
      </c>
      <c r="F3254">
        <f t="shared" si="41"/>
        <v>1</v>
      </c>
    </row>
    <row r="3255" spans="1:6" x14ac:dyDescent="0.25">
      <c r="A3255" t="s">
        <v>55</v>
      </c>
      <c r="B3255" s="1">
        <v>45611</v>
      </c>
      <c r="C3255">
        <v>57.69</v>
      </c>
      <c r="D3255">
        <v>57.5</v>
      </c>
      <c r="E3255">
        <v>53.61</v>
      </c>
      <c r="F3255">
        <f t="shared" si="41"/>
        <v>1</v>
      </c>
    </row>
    <row r="3256" spans="1:6" x14ac:dyDescent="0.25">
      <c r="A3256" t="s">
        <v>55</v>
      </c>
      <c r="B3256" s="1">
        <v>45614</v>
      </c>
      <c r="C3256">
        <v>57.72</v>
      </c>
      <c r="D3256">
        <v>57.51</v>
      </c>
      <c r="E3256">
        <v>53.68</v>
      </c>
      <c r="F3256">
        <f t="shared" si="41"/>
        <v>1</v>
      </c>
    </row>
    <row r="3257" spans="1:6" x14ac:dyDescent="0.25">
      <c r="A3257" t="s">
        <v>55</v>
      </c>
      <c r="B3257" s="1">
        <v>45615</v>
      </c>
      <c r="C3257">
        <v>57.76</v>
      </c>
      <c r="D3257">
        <v>57.53</v>
      </c>
      <c r="E3257">
        <v>53.75</v>
      </c>
      <c r="F3257">
        <f t="shared" si="41"/>
        <v>1</v>
      </c>
    </row>
    <row r="3258" spans="1:6" x14ac:dyDescent="0.25">
      <c r="A3258" t="s">
        <v>55</v>
      </c>
      <c r="B3258" s="1">
        <v>45616</v>
      </c>
      <c r="C3258">
        <v>57.85</v>
      </c>
      <c r="D3258">
        <v>57.56</v>
      </c>
      <c r="E3258">
        <v>53.84</v>
      </c>
      <c r="F3258">
        <f t="shared" si="41"/>
        <v>1</v>
      </c>
    </row>
    <row r="3259" spans="1:6" x14ac:dyDescent="0.25">
      <c r="A3259" t="s">
        <v>55</v>
      </c>
      <c r="B3259" s="1">
        <v>45617</v>
      </c>
      <c r="C3259">
        <v>57.97</v>
      </c>
      <c r="D3259">
        <v>57.6</v>
      </c>
      <c r="E3259">
        <v>53.92</v>
      </c>
      <c r="F3259">
        <f t="shared" si="41"/>
        <v>1</v>
      </c>
    </row>
    <row r="3260" spans="1:6" x14ac:dyDescent="0.25">
      <c r="A3260" t="s">
        <v>55</v>
      </c>
      <c r="B3260" s="1">
        <v>45618</v>
      </c>
      <c r="C3260">
        <v>58.04</v>
      </c>
      <c r="D3260">
        <v>57.64</v>
      </c>
      <c r="E3260">
        <v>54</v>
      </c>
      <c r="F3260">
        <f t="shared" si="41"/>
        <v>1</v>
      </c>
    </row>
    <row r="3261" spans="1:6" x14ac:dyDescent="0.25">
      <c r="A3261" t="s">
        <v>55</v>
      </c>
      <c r="B3261" s="1">
        <v>45621</v>
      </c>
      <c r="C3261">
        <v>58.15</v>
      </c>
      <c r="D3261">
        <v>57.7</v>
      </c>
      <c r="E3261">
        <v>54.08</v>
      </c>
      <c r="F3261">
        <f t="shared" si="41"/>
        <v>1</v>
      </c>
    </row>
    <row r="3262" spans="1:6" x14ac:dyDescent="0.25">
      <c r="A3262" t="s">
        <v>55</v>
      </c>
      <c r="B3262" s="1">
        <v>45622</v>
      </c>
      <c r="C3262">
        <v>58.15</v>
      </c>
      <c r="D3262">
        <v>57.72</v>
      </c>
      <c r="E3262">
        <v>54.15</v>
      </c>
      <c r="F3262">
        <f t="shared" si="41"/>
        <v>1</v>
      </c>
    </row>
    <row r="3263" spans="1:6" x14ac:dyDescent="0.25">
      <c r="A3263" t="s">
        <v>55</v>
      </c>
      <c r="B3263" s="1">
        <v>45623</v>
      </c>
      <c r="C3263">
        <v>58.15</v>
      </c>
      <c r="D3263">
        <v>57.73</v>
      </c>
      <c r="E3263">
        <v>54.21</v>
      </c>
      <c r="F3263">
        <f t="shared" si="41"/>
        <v>1</v>
      </c>
    </row>
    <row r="3264" spans="1:6" x14ac:dyDescent="0.25">
      <c r="A3264" t="s">
        <v>55</v>
      </c>
      <c r="B3264" s="1">
        <v>45624</v>
      </c>
      <c r="C3264">
        <v>58.13</v>
      </c>
      <c r="D3264">
        <v>57.73</v>
      </c>
      <c r="E3264">
        <v>54.27</v>
      </c>
      <c r="F3264">
        <f t="shared" si="41"/>
        <v>1</v>
      </c>
    </row>
    <row r="3265" spans="1:6" x14ac:dyDescent="0.25">
      <c r="A3265" t="s">
        <v>55</v>
      </c>
      <c r="B3265" s="1">
        <v>45625</v>
      </c>
      <c r="C3265">
        <v>58.13</v>
      </c>
      <c r="D3265">
        <v>57.78</v>
      </c>
      <c r="E3265">
        <v>54.33</v>
      </c>
      <c r="F3265">
        <f t="shared" si="41"/>
        <v>1</v>
      </c>
    </row>
    <row r="3266" spans="1:6" x14ac:dyDescent="0.25">
      <c r="A3266" t="s">
        <v>55</v>
      </c>
      <c r="B3266" s="1">
        <v>45628</v>
      </c>
      <c r="C3266">
        <v>58.18</v>
      </c>
      <c r="D3266">
        <v>57.82</v>
      </c>
      <c r="E3266">
        <v>54.4</v>
      </c>
      <c r="F3266">
        <f t="shared" si="41"/>
        <v>1</v>
      </c>
    </row>
    <row r="3267" spans="1:6" x14ac:dyDescent="0.25">
      <c r="A3267" t="s">
        <v>55</v>
      </c>
      <c r="B3267" s="1">
        <v>45629</v>
      </c>
      <c r="C3267">
        <v>58.28</v>
      </c>
      <c r="D3267">
        <v>57.86</v>
      </c>
      <c r="E3267">
        <v>54.47</v>
      </c>
      <c r="F3267">
        <f t="shared" si="41"/>
        <v>1</v>
      </c>
    </row>
    <row r="3268" spans="1:6" x14ac:dyDescent="0.25">
      <c r="A3268" t="s">
        <v>55</v>
      </c>
      <c r="B3268" s="1">
        <v>45630</v>
      </c>
      <c r="C3268">
        <v>58.31</v>
      </c>
      <c r="D3268">
        <v>57.87</v>
      </c>
      <c r="E3268">
        <v>54.53</v>
      </c>
      <c r="F3268">
        <f t="shared" si="41"/>
        <v>1</v>
      </c>
    </row>
    <row r="3269" spans="1:6" x14ac:dyDescent="0.25">
      <c r="A3269" t="s">
        <v>55</v>
      </c>
      <c r="B3269" s="1">
        <v>45631</v>
      </c>
      <c r="C3269">
        <v>58.4</v>
      </c>
      <c r="D3269">
        <v>57.89</v>
      </c>
      <c r="E3269">
        <v>54.6</v>
      </c>
      <c r="F3269">
        <f t="shared" si="41"/>
        <v>1</v>
      </c>
    </row>
    <row r="3270" spans="1:6" x14ac:dyDescent="0.25">
      <c r="A3270" t="s">
        <v>55</v>
      </c>
      <c r="B3270" s="1">
        <v>45632</v>
      </c>
      <c r="C3270">
        <v>58.41</v>
      </c>
      <c r="D3270">
        <v>57.89</v>
      </c>
      <c r="E3270">
        <v>54.67</v>
      </c>
      <c r="F3270">
        <f t="shared" si="41"/>
        <v>1</v>
      </c>
    </row>
    <row r="3271" spans="1:6" x14ac:dyDescent="0.25">
      <c r="A3271" t="s">
        <v>49</v>
      </c>
      <c r="B3271" s="1">
        <v>45604</v>
      </c>
      <c r="C3271">
        <v>18.32</v>
      </c>
      <c r="D3271">
        <v>18.809999999999999</v>
      </c>
      <c r="E3271">
        <v>20.28</v>
      </c>
      <c r="F3271">
        <f t="shared" si="41"/>
        <v>0</v>
      </c>
    </row>
    <row r="3272" spans="1:6" x14ac:dyDescent="0.25">
      <c r="A3272" t="s">
        <v>49</v>
      </c>
      <c r="B3272" s="1">
        <v>45607</v>
      </c>
      <c r="C3272">
        <v>18.260000000000002</v>
      </c>
      <c r="D3272">
        <v>18.78</v>
      </c>
      <c r="E3272">
        <v>20.239999999999998</v>
      </c>
      <c r="F3272">
        <f t="shared" si="41"/>
        <v>0</v>
      </c>
    </row>
    <row r="3273" spans="1:6" x14ac:dyDescent="0.25">
      <c r="A3273" t="s">
        <v>49</v>
      </c>
      <c r="B3273" s="1">
        <v>45608</v>
      </c>
      <c r="C3273">
        <v>18.22</v>
      </c>
      <c r="D3273">
        <v>18.760000000000002</v>
      </c>
      <c r="E3273">
        <v>20.2</v>
      </c>
      <c r="F3273">
        <f t="shared" si="41"/>
        <v>0</v>
      </c>
    </row>
    <row r="3274" spans="1:6" x14ac:dyDescent="0.25">
      <c r="A3274" t="s">
        <v>49</v>
      </c>
      <c r="B3274" s="1">
        <v>45609</v>
      </c>
      <c r="C3274">
        <v>18.190000000000001</v>
      </c>
      <c r="D3274">
        <v>18.73</v>
      </c>
      <c r="E3274">
        <v>20.16</v>
      </c>
      <c r="F3274">
        <f t="shared" si="41"/>
        <v>0</v>
      </c>
    </row>
    <row r="3275" spans="1:6" x14ac:dyDescent="0.25">
      <c r="A3275" t="s">
        <v>49</v>
      </c>
      <c r="B3275" s="1">
        <v>45610</v>
      </c>
      <c r="C3275">
        <v>18.16</v>
      </c>
      <c r="D3275">
        <v>18.690000000000001</v>
      </c>
      <c r="E3275">
        <v>20.12</v>
      </c>
      <c r="F3275">
        <f t="shared" si="41"/>
        <v>0</v>
      </c>
    </row>
    <row r="3276" spans="1:6" x14ac:dyDescent="0.25">
      <c r="A3276" t="s">
        <v>49</v>
      </c>
      <c r="B3276" s="1">
        <v>45611</v>
      </c>
      <c r="C3276">
        <v>18.13</v>
      </c>
      <c r="D3276">
        <v>18.66</v>
      </c>
      <c r="E3276">
        <v>20.079999999999998</v>
      </c>
      <c r="F3276">
        <f t="shared" si="41"/>
        <v>0</v>
      </c>
    </row>
    <row r="3277" spans="1:6" x14ac:dyDescent="0.25">
      <c r="A3277" t="s">
        <v>49</v>
      </c>
      <c r="B3277" s="1">
        <v>45614</v>
      </c>
      <c r="C3277">
        <v>18.079999999999998</v>
      </c>
      <c r="D3277">
        <v>18.61</v>
      </c>
      <c r="E3277">
        <v>20.04</v>
      </c>
      <c r="F3277">
        <f t="shared" si="41"/>
        <v>0</v>
      </c>
    </row>
    <row r="3278" spans="1:6" x14ac:dyDescent="0.25">
      <c r="A3278" t="s">
        <v>49</v>
      </c>
      <c r="B3278" s="1">
        <v>45615</v>
      </c>
      <c r="C3278">
        <v>18.05</v>
      </c>
      <c r="D3278">
        <v>18.59</v>
      </c>
      <c r="E3278">
        <v>20.010000000000002</v>
      </c>
      <c r="F3278">
        <f t="shared" si="41"/>
        <v>0</v>
      </c>
    </row>
    <row r="3279" spans="1:6" x14ac:dyDescent="0.25">
      <c r="A3279" t="s">
        <v>49</v>
      </c>
      <c r="B3279" s="1">
        <v>45616</v>
      </c>
      <c r="C3279">
        <v>18.010000000000002</v>
      </c>
      <c r="D3279">
        <v>18.57</v>
      </c>
      <c r="E3279">
        <v>19.98</v>
      </c>
      <c r="F3279">
        <f t="shared" si="41"/>
        <v>0</v>
      </c>
    </row>
    <row r="3280" spans="1:6" x14ac:dyDescent="0.25">
      <c r="A3280" t="s">
        <v>49</v>
      </c>
      <c r="B3280" s="1">
        <v>45617</v>
      </c>
      <c r="C3280">
        <v>18.010000000000002</v>
      </c>
      <c r="D3280">
        <v>18.55</v>
      </c>
      <c r="E3280">
        <v>19.96</v>
      </c>
      <c r="F3280">
        <f t="shared" si="41"/>
        <v>0</v>
      </c>
    </row>
    <row r="3281" spans="1:6" x14ac:dyDescent="0.25">
      <c r="A3281" t="s">
        <v>49</v>
      </c>
      <c r="B3281" s="1">
        <v>45618</v>
      </c>
      <c r="C3281">
        <v>18.010000000000002</v>
      </c>
      <c r="D3281">
        <v>18.52</v>
      </c>
      <c r="E3281">
        <v>19.93</v>
      </c>
      <c r="F3281">
        <f t="shared" si="41"/>
        <v>0</v>
      </c>
    </row>
    <row r="3282" spans="1:6" x14ac:dyDescent="0.25">
      <c r="A3282" t="s">
        <v>49</v>
      </c>
      <c r="B3282" s="1">
        <v>45621</v>
      </c>
      <c r="C3282">
        <v>18.010000000000002</v>
      </c>
      <c r="D3282">
        <v>18.510000000000002</v>
      </c>
      <c r="E3282">
        <v>19.91</v>
      </c>
      <c r="F3282">
        <f t="shared" si="41"/>
        <v>0</v>
      </c>
    </row>
    <row r="3283" spans="1:6" x14ac:dyDescent="0.25">
      <c r="A3283" t="s">
        <v>49</v>
      </c>
      <c r="B3283" s="1">
        <v>45622</v>
      </c>
      <c r="C3283">
        <v>18.02</v>
      </c>
      <c r="D3283">
        <v>18.489999999999998</v>
      </c>
      <c r="E3283">
        <v>19.88</v>
      </c>
      <c r="F3283">
        <f t="shared" si="41"/>
        <v>0</v>
      </c>
    </row>
    <row r="3284" spans="1:6" x14ac:dyDescent="0.25">
      <c r="A3284" t="s">
        <v>49</v>
      </c>
      <c r="B3284" s="1">
        <v>45623</v>
      </c>
      <c r="C3284">
        <v>18.02</v>
      </c>
      <c r="D3284">
        <v>18.47</v>
      </c>
      <c r="E3284">
        <v>19.850000000000001</v>
      </c>
      <c r="F3284">
        <f t="shared" si="41"/>
        <v>0</v>
      </c>
    </row>
    <row r="3285" spans="1:6" x14ac:dyDescent="0.25">
      <c r="A3285" t="s">
        <v>49</v>
      </c>
      <c r="B3285" s="1">
        <v>45624</v>
      </c>
      <c r="C3285">
        <v>18.02</v>
      </c>
      <c r="D3285">
        <v>18.440000000000001</v>
      </c>
      <c r="E3285">
        <v>19.82</v>
      </c>
      <c r="F3285">
        <f t="shared" si="41"/>
        <v>0</v>
      </c>
    </row>
    <row r="3286" spans="1:6" x14ac:dyDescent="0.25">
      <c r="A3286" t="s">
        <v>49</v>
      </c>
      <c r="B3286" s="1">
        <v>45625</v>
      </c>
      <c r="C3286">
        <v>18.03</v>
      </c>
      <c r="D3286">
        <v>18.41</v>
      </c>
      <c r="E3286">
        <v>19.79</v>
      </c>
      <c r="F3286">
        <f t="shared" si="41"/>
        <v>0</v>
      </c>
    </row>
    <row r="3287" spans="1:6" x14ac:dyDescent="0.25">
      <c r="A3287" t="s">
        <v>49</v>
      </c>
      <c r="B3287" s="1">
        <v>45628</v>
      </c>
      <c r="C3287">
        <v>18.04</v>
      </c>
      <c r="D3287">
        <v>18.39</v>
      </c>
      <c r="E3287">
        <v>19.760000000000002</v>
      </c>
      <c r="F3287">
        <f t="shared" si="41"/>
        <v>0</v>
      </c>
    </row>
    <row r="3288" spans="1:6" x14ac:dyDescent="0.25">
      <c r="A3288" t="s">
        <v>49</v>
      </c>
      <c r="B3288" s="1">
        <v>45629</v>
      </c>
      <c r="C3288">
        <v>18.04</v>
      </c>
      <c r="D3288">
        <v>18.36</v>
      </c>
      <c r="E3288">
        <v>19.72</v>
      </c>
      <c r="F3288">
        <f t="shared" si="41"/>
        <v>0</v>
      </c>
    </row>
    <row r="3289" spans="1:6" x14ac:dyDescent="0.25">
      <c r="A3289" t="s">
        <v>49</v>
      </c>
      <c r="B3289" s="1">
        <v>45630</v>
      </c>
      <c r="C3289">
        <v>18</v>
      </c>
      <c r="D3289">
        <v>18.32</v>
      </c>
      <c r="E3289">
        <v>19.68</v>
      </c>
      <c r="F3289">
        <f t="shared" si="41"/>
        <v>0</v>
      </c>
    </row>
    <row r="3290" spans="1:6" x14ac:dyDescent="0.25">
      <c r="A3290" t="s">
        <v>49</v>
      </c>
      <c r="B3290" s="1">
        <v>45631</v>
      </c>
      <c r="C3290">
        <v>17.989999999999998</v>
      </c>
      <c r="D3290">
        <v>18.3</v>
      </c>
      <c r="E3290">
        <v>19.64</v>
      </c>
      <c r="F3290">
        <f t="shared" si="41"/>
        <v>0</v>
      </c>
    </row>
    <row r="3291" spans="1:6" x14ac:dyDescent="0.25">
      <c r="A3291" t="s">
        <v>49</v>
      </c>
      <c r="B3291" s="1">
        <v>45632</v>
      </c>
      <c r="C3291">
        <v>17.98</v>
      </c>
      <c r="D3291">
        <v>18.260000000000002</v>
      </c>
      <c r="E3291">
        <v>19.61</v>
      </c>
      <c r="F3291">
        <f t="shared" si="41"/>
        <v>0</v>
      </c>
    </row>
    <row r="3292" spans="1:6" x14ac:dyDescent="0.25">
      <c r="A3292" t="s">
        <v>103</v>
      </c>
      <c r="B3292" s="1">
        <v>45604</v>
      </c>
      <c r="C3292">
        <v>16.96</v>
      </c>
      <c r="D3292">
        <v>17.11</v>
      </c>
      <c r="E3292">
        <v>18.62</v>
      </c>
      <c r="F3292">
        <f t="shared" si="41"/>
        <v>0</v>
      </c>
    </row>
    <row r="3293" spans="1:6" x14ac:dyDescent="0.25">
      <c r="A3293" t="s">
        <v>103</v>
      </c>
      <c r="B3293" s="1">
        <v>45607</v>
      </c>
      <c r="C3293">
        <v>16.96</v>
      </c>
      <c r="D3293">
        <v>17.11</v>
      </c>
      <c r="E3293">
        <v>18.59</v>
      </c>
      <c r="F3293">
        <f t="shared" si="41"/>
        <v>0</v>
      </c>
    </row>
    <row r="3294" spans="1:6" x14ac:dyDescent="0.25">
      <c r="A3294" t="s">
        <v>103</v>
      </c>
      <c r="B3294" s="1">
        <v>45608</v>
      </c>
      <c r="C3294">
        <v>16.97</v>
      </c>
      <c r="D3294">
        <v>17.12</v>
      </c>
      <c r="E3294">
        <v>18.57</v>
      </c>
      <c r="F3294">
        <f t="shared" si="41"/>
        <v>0</v>
      </c>
    </row>
    <row r="3295" spans="1:6" x14ac:dyDescent="0.25">
      <c r="A3295" t="s">
        <v>103</v>
      </c>
      <c r="B3295" s="1">
        <v>45609</v>
      </c>
      <c r="C3295">
        <v>16.96</v>
      </c>
      <c r="D3295">
        <v>17.12</v>
      </c>
      <c r="E3295">
        <v>18.55</v>
      </c>
      <c r="F3295">
        <f t="shared" si="41"/>
        <v>0</v>
      </c>
    </row>
    <row r="3296" spans="1:6" x14ac:dyDescent="0.25">
      <c r="A3296" t="s">
        <v>103</v>
      </c>
      <c r="B3296" s="1">
        <v>45610</v>
      </c>
      <c r="C3296">
        <v>16.989999999999998</v>
      </c>
      <c r="D3296">
        <v>17.13</v>
      </c>
      <c r="E3296">
        <v>18.54</v>
      </c>
      <c r="F3296">
        <f t="shared" ref="F3296:F3359" si="42">IF(OR(ISBLANK(C3296), ISBLANK(D3296), ISBLANK(E3296)), "", IF(AND(C3296&gt;D3296, D3296&gt;E3296), 1, 0))</f>
        <v>0</v>
      </c>
    </row>
    <row r="3297" spans="1:6" x14ac:dyDescent="0.25">
      <c r="A3297" t="s">
        <v>103</v>
      </c>
      <c r="B3297" s="1">
        <v>45611</v>
      </c>
      <c r="C3297">
        <v>17</v>
      </c>
      <c r="D3297">
        <v>17.14</v>
      </c>
      <c r="E3297">
        <v>18.52</v>
      </c>
      <c r="F3297">
        <f t="shared" si="42"/>
        <v>0</v>
      </c>
    </row>
    <row r="3298" spans="1:6" x14ac:dyDescent="0.25">
      <c r="A3298" t="s">
        <v>103</v>
      </c>
      <c r="B3298" s="1">
        <v>45614</v>
      </c>
      <c r="C3298">
        <v>17.010000000000002</v>
      </c>
      <c r="D3298">
        <v>17.13</v>
      </c>
      <c r="E3298">
        <v>18.5</v>
      </c>
      <c r="F3298">
        <f t="shared" si="42"/>
        <v>0</v>
      </c>
    </row>
    <row r="3299" spans="1:6" x14ac:dyDescent="0.25">
      <c r="A3299" t="s">
        <v>103</v>
      </c>
      <c r="B3299" s="1">
        <v>45615</v>
      </c>
      <c r="C3299">
        <v>16.97</v>
      </c>
      <c r="D3299">
        <v>17.12</v>
      </c>
      <c r="E3299">
        <v>18.48</v>
      </c>
      <c r="F3299">
        <f t="shared" si="42"/>
        <v>0</v>
      </c>
    </row>
    <row r="3300" spans="1:6" x14ac:dyDescent="0.25">
      <c r="A3300" t="s">
        <v>103</v>
      </c>
      <c r="B3300" s="1">
        <v>45616</v>
      </c>
      <c r="C3300">
        <v>16.91</v>
      </c>
      <c r="D3300">
        <v>17.100000000000001</v>
      </c>
      <c r="E3300">
        <v>18.46</v>
      </c>
      <c r="F3300">
        <f t="shared" si="42"/>
        <v>0</v>
      </c>
    </row>
    <row r="3301" spans="1:6" x14ac:dyDescent="0.25">
      <c r="A3301" t="s">
        <v>103</v>
      </c>
      <c r="B3301" s="1">
        <v>45617</v>
      </c>
      <c r="C3301">
        <v>16.88</v>
      </c>
      <c r="D3301">
        <v>17.079999999999998</v>
      </c>
      <c r="E3301">
        <v>18.440000000000001</v>
      </c>
      <c r="F3301">
        <f t="shared" si="42"/>
        <v>0</v>
      </c>
    </row>
    <row r="3302" spans="1:6" x14ac:dyDescent="0.25">
      <c r="A3302" t="s">
        <v>103</v>
      </c>
      <c r="B3302" s="1">
        <v>45618</v>
      </c>
      <c r="C3302">
        <v>16.829999999999998</v>
      </c>
      <c r="D3302">
        <v>17.059999999999999</v>
      </c>
      <c r="E3302">
        <v>18.420000000000002</v>
      </c>
      <c r="F3302">
        <f t="shared" si="42"/>
        <v>0</v>
      </c>
    </row>
    <row r="3303" spans="1:6" x14ac:dyDescent="0.25">
      <c r="A3303" t="s">
        <v>103</v>
      </c>
      <c r="B3303" s="1">
        <v>45621</v>
      </c>
      <c r="C3303">
        <v>16.79</v>
      </c>
      <c r="D3303">
        <v>17.05</v>
      </c>
      <c r="E3303">
        <v>18.41</v>
      </c>
      <c r="F3303">
        <f t="shared" si="42"/>
        <v>0</v>
      </c>
    </row>
    <row r="3304" spans="1:6" x14ac:dyDescent="0.25">
      <c r="A3304" t="s">
        <v>103</v>
      </c>
      <c r="B3304" s="1">
        <v>45622</v>
      </c>
      <c r="C3304">
        <v>16.739999999999998</v>
      </c>
      <c r="D3304">
        <v>17.03</v>
      </c>
      <c r="E3304">
        <v>18.39</v>
      </c>
      <c r="F3304">
        <f t="shared" si="42"/>
        <v>0</v>
      </c>
    </row>
    <row r="3305" spans="1:6" x14ac:dyDescent="0.25">
      <c r="A3305" t="s">
        <v>103</v>
      </c>
      <c r="B3305" s="1">
        <v>45623</v>
      </c>
      <c r="C3305">
        <v>16.7</v>
      </c>
      <c r="D3305">
        <v>17.010000000000002</v>
      </c>
      <c r="E3305">
        <v>18.37</v>
      </c>
      <c r="F3305">
        <f t="shared" si="42"/>
        <v>0</v>
      </c>
    </row>
    <row r="3306" spans="1:6" x14ac:dyDescent="0.25">
      <c r="A3306" t="s">
        <v>103</v>
      </c>
      <c r="B3306" s="1">
        <v>45624</v>
      </c>
      <c r="C3306">
        <v>16.649999999999999</v>
      </c>
      <c r="D3306">
        <v>16.98</v>
      </c>
      <c r="E3306">
        <v>18.350000000000001</v>
      </c>
      <c r="F3306">
        <f t="shared" si="42"/>
        <v>0</v>
      </c>
    </row>
    <row r="3307" spans="1:6" x14ac:dyDescent="0.25">
      <c r="A3307" t="s">
        <v>103</v>
      </c>
      <c r="B3307" s="1">
        <v>45625</v>
      </c>
      <c r="C3307">
        <v>16.61</v>
      </c>
      <c r="D3307">
        <v>16.96</v>
      </c>
      <c r="E3307">
        <v>18.329999999999998</v>
      </c>
      <c r="F3307">
        <f t="shared" si="42"/>
        <v>0</v>
      </c>
    </row>
    <row r="3308" spans="1:6" x14ac:dyDescent="0.25">
      <c r="A3308" t="s">
        <v>103</v>
      </c>
      <c r="B3308" s="1">
        <v>45628</v>
      </c>
      <c r="C3308">
        <v>16.579999999999998</v>
      </c>
      <c r="D3308">
        <v>16.940000000000001</v>
      </c>
      <c r="E3308">
        <v>18.309999999999999</v>
      </c>
      <c r="F3308">
        <f t="shared" si="42"/>
        <v>0</v>
      </c>
    </row>
    <row r="3309" spans="1:6" x14ac:dyDescent="0.25">
      <c r="A3309" t="s">
        <v>103</v>
      </c>
      <c r="B3309" s="1">
        <v>45629</v>
      </c>
      <c r="C3309">
        <v>16.559999999999999</v>
      </c>
      <c r="D3309">
        <v>16.91</v>
      </c>
      <c r="E3309">
        <v>18.3</v>
      </c>
      <c r="F3309">
        <f t="shared" si="42"/>
        <v>0</v>
      </c>
    </row>
    <row r="3310" spans="1:6" x14ac:dyDescent="0.25">
      <c r="A3310" t="s">
        <v>103</v>
      </c>
      <c r="B3310" s="1">
        <v>45630</v>
      </c>
      <c r="C3310">
        <v>16.5</v>
      </c>
      <c r="D3310">
        <v>16.88</v>
      </c>
      <c r="E3310">
        <v>18.28</v>
      </c>
      <c r="F3310">
        <f t="shared" si="42"/>
        <v>0</v>
      </c>
    </row>
    <row r="3311" spans="1:6" x14ac:dyDescent="0.25">
      <c r="A3311" t="s">
        <v>103</v>
      </c>
      <c r="B3311" s="1">
        <v>45631</v>
      </c>
      <c r="C3311">
        <v>16.46</v>
      </c>
      <c r="D3311">
        <v>16.850000000000001</v>
      </c>
      <c r="E3311">
        <v>18.25</v>
      </c>
      <c r="F3311">
        <f t="shared" si="42"/>
        <v>0</v>
      </c>
    </row>
    <row r="3312" spans="1:6" x14ac:dyDescent="0.25">
      <c r="A3312" t="s">
        <v>103</v>
      </c>
      <c r="B3312" s="1">
        <v>45632</v>
      </c>
      <c r="C3312">
        <v>16.420000000000002</v>
      </c>
      <c r="D3312">
        <v>16.829999999999998</v>
      </c>
      <c r="E3312">
        <v>18.23</v>
      </c>
      <c r="F3312">
        <f t="shared" si="42"/>
        <v>0</v>
      </c>
    </row>
    <row r="3313" spans="1:6" x14ac:dyDescent="0.25">
      <c r="A3313" t="s">
        <v>26</v>
      </c>
      <c r="B3313" s="1">
        <v>45610</v>
      </c>
      <c r="C3313">
        <v>12.66</v>
      </c>
      <c r="D3313">
        <v>12.76</v>
      </c>
      <c r="E3313">
        <v>12.8</v>
      </c>
      <c r="F3313">
        <f t="shared" si="42"/>
        <v>0</v>
      </c>
    </row>
    <row r="3314" spans="1:6" x14ac:dyDescent="0.25">
      <c r="A3314" t="s">
        <v>26</v>
      </c>
      <c r="B3314" s="1">
        <v>45611</v>
      </c>
      <c r="C3314">
        <v>12.71</v>
      </c>
      <c r="D3314">
        <v>12.77</v>
      </c>
      <c r="E3314">
        <v>12.82</v>
      </c>
      <c r="F3314">
        <f t="shared" si="42"/>
        <v>0</v>
      </c>
    </row>
    <row r="3315" spans="1:6" x14ac:dyDescent="0.25">
      <c r="A3315" t="s">
        <v>26</v>
      </c>
      <c r="B3315" s="1">
        <v>45614</v>
      </c>
      <c r="C3315">
        <v>12.76</v>
      </c>
      <c r="D3315">
        <v>12.77</v>
      </c>
      <c r="E3315">
        <v>12.84</v>
      </c>
      <c r="F3315">
        <f t="shared" si="42"/>
        <v>0</v>
      </c>
    </row>
    <row r="3316" spans="1:6" x14ac:dyDescent="0.25">
      <c r="A3316" t="s">
        <v>26</v>
      </c>
      <c r="B3316" s="1">
        <v>45615</v>
      </c>
      <c r="C3316">
        <v>12.8</v>
      </c>
      <c r="D3316">
        <v>12.77</v>
      </c>
      <c r="E3316">
        <v>12.86</v>
      </c>
      <c r="F3316">
        <f t="shared" si="42"/>
        <v>0</v>
      </c>
    </row>
    <row r="3317" spans="1:6" x14ac:dyDescent="0.25">
      <c r="A3317" t="s">
        <v>26</v>
      </c>
      <c r="B3317" s="1">
        <v>45616</v>
      </c>
      <c r="C3317">
        <v>12.85</v>
      </c>
      <c r="D3317">
        <v>12.77</v>
      </c>
      <c r="E3317">
        <v>12.88</v>
      </c>
      <c r="F3317">
        <f t="shared" si="42"/>
        <v>0</v>
      </c>
    </row>
    <row r="3318" spans="1:6" x14ac:dyDescent="0.25">
      <c r="A3318" t="s">
        <v>26</v>
      </c>
      <c r="B3318" s="1">
        <v>45617</v>
      </c>
      <c r="C3318">
        <v>12.89</v>
      </c>
      <c r="D3318">
        <v>12.78</v>
      </c>
      <c r="E3318">
        <v>12.9</v>
      </c>
      <c r="F3318">
        <f t="shared" si="42"/>
        <v>0</v>
      </c>
    </row>
    <row r="3319" spans="1:6" x14ac:dyDescent="0.25">
      <c r="A3319" t="s">
        <v>26</v>
      </c>
      <c r="B3319" s="1">
        <v>45618</v>
      </c>
      <c r="C3319">
        <v>12.93</v>
      </c>
      <c r="D3319">
        <v>12.78</v>
      </c>
      <c r="E3319">
        <v>12.92</v>
      </c>
      <c r="F3319">
        <f t="shared" si="42"/>
        <v>0</v>
      </c>
    </row>
    <row r="3320" spans="1:6" x14ac:dyDescent="0.25">
      <c r="A3320" t="s">
        <v>26</v>
      </c>
      <c r="B3320" s="1">
        <v>45621</v>
      </c>
      <c r="C3320">
        <v>12.96</v>
      </c>
      <c r="D3320">
        <v>12.79</v>
      </c>
      <c r="E3320">
        <v>12.94</v>
      </c>
      <c r="F3320">
        <f t="shared" si="42"/>
        <v>0</v>
      </c>
    </row>
    <row r="3321" spans="1:6" x14ac:dyDescent="0.25">
      <c r="A3321" t="s">
        <v>26</v>
      </c>
      <c r="B3321" s="1">
        <v>45622</v>
      </c>
      <c r="C3321">
        <v>12.98</v>
      </c>
      <c r="D3321">
        <v>12.79</v>
      </c>
      <c r="E3321">
        <v>12.96</v>
      </c>
      <c r="F3321">
        <f t="shared" si="42"/>
        <v>0</v>
      </c>
    </row>
    <row r="3322" spans="1:6" x14ac:dyDescent="0.25">
      <c r="A3322" t="s">
        <v>26</v>
      </c>
      <c r="B3322" s="1">
        <v>45623</v>
      </c>
      <c r="C3322">
        <v>13.02</v>
      </c>
      <c r="D3322">
        <v>12.8</v>
      </c>
      <c r="E3322">
        <v>12.98</v>
      </c>
      <c r="F3322">
        <f t="shared" si="42"/>
        <v>0</v>
      </c>
    </row>
    <row r="3323" spans="1:6" x14ac:dyDescent="0.25">
      <c r="A3323" t="s">
        <v>26</v>
      </c>
      <c r="B3323" s="1">
        <v>45624</v>
      </c>
      <c r="C3323">
        <v>13.04</v>
      </c>
      <c r="D3323">
        <v>12.81</v>
      </c>
      <c r="E3323">
        <v>13</v>
      </c>
      <c r="F3323">
        <f t="shared" si="42"/>
        <v>0</v>
      </c>
    </row>
    <row r="3324" spans="1:6" x14ac:dyDescent="0.25">
      <c r="A3324" t="s">
        <v>26</v>
      </c>
      <c r="B3324" s="1">
        <v>45625</v>
      </c>
      <c r="C3324">
        <v>13.07</v>
      </c>
      <c r="D3324">
        <v>12.81</v>
      </c>
      <c r="E3324">
        <v>13.03</v>
      </c>
      <c r="F3324">
        <f t="shared" si="42"/>
        <v>0</v>
      </c>
    </row>
    <row r="3325" spans="1:6" x14ac:dyDescent="0.25">
      <c r="A3325" t="s">
        <v>26</v>
      </c>
      <c r="B3325" s="1">
        <v>45628</v>
      </c>
      <c r="C3325">
        <v>13.11</v>
      </c>
      <c r="D3325">
        <v>12.82</v>
      </c>
      <c r="E3325">
        <v>13.05</v>
      </c>
      <c r="F3325">
        <f t="shared" si="42"/>
        <v>0</v>
      </c>
    </row>
    <row r="3326" spans="1:6" x14ac:dyDescent="0.25">
      <c r="A3326" t="s">
        <v>26</v>
      </c>
      <c r="B3326" s="1">
        <v>45629</v>
      </c>
      <c r="C3326">
        <v>13.2</v>
      </c>
      <c r="D3326">
        <v>12.84</v>
      </c>
      <c r="E3326">
        <v>13.07</v>
      </c>
      <c r="F3326">
        <f t="shared" si="42"/>
        <v>0</v>
      </c>
    </row>
    <row r="3327" spans="1:6" x14ac:dyDescent="0.25">
      <c r="A3327" t="s">
        <v>26</v>
      </c>
      <c r="B3327" s="1">
        <v>45630</v>
      </c>
      <c r="C3327">
        <v>13.28</v>
      </c>
      <c r="D3327">
        <v>12.87</v>
      </c>
      <c r="E3327">
        <v>13.09</v>
      </c>
      <c r="F3327">
        <f t="shared" si="42"/>
        <v>0</v>
      </c>
    </row>
    <row r="3328" spans="1:6" x14ac:dyDescent="0.25">
      <c r="A3328" t="s">
        <v>26</v>
      </c>
      <c r="B3328" s="1">
        <v>45631</v>
      </c>
      <c r="C3328">
        <v>13.38</v>
      </c>
      <c r="D3328">
        <v>12.89</v>
      </c>
      <c r="E3328">
        <v>13.11</v>
      </c>
      <c r="F3328">
        <f t="shared" si="42"/>
        <v>0</v>
      </c>
    </row>
    <row r="3329" spans="1:6" x14ac:dyDescent="0.25">
      <c r="A3329" t="s">
        <v>26</v>
      </c>
      <c r="B3329" s="1">
        <v>45632</v>
      </c>
      <c r="C3329">
        <v>13.45</v>
      </c>
      <c r="D3329">
        <v>12.92</v>
      </c>
      <c r="E3329">
        <v>13.13</v>
      </c>
      <c r="F3329">
        <f t="shared" si="42"/>
        <v>0</v>
      </c>
    </row>
    <row r="3330" spans="1:6" x14ac:dyDescent="0.25">
      <c r="F3330" t="str">
        <f t="shared" si="42"/>
        <v/>
      </c>
    </row>
    <row r="3331" spans="1:6" x14ac:dyDescent="0.25">
      <c r="F3331" t="str">
        <f t="shared" si="42"/>
        <v/>
      </c>
    </row>
    <row r="3332" spans="1:6" x14ac:dyDescent="0.25">
      <c r="F3332" t="str">
        <f t="shared" si="42"/>
        <v/>
      </c>
    </row>
    <row r="3333" spans="1:6" x14ac:dyDescent="0.25">
      <c r="F3333" t="str">
        <f t="shared" si="42"/>
        <v/>
      </c>
    </row>
    <row r="3334" spans="1:6" x14ac:dyDescent="0.25">
      <c r="F3334" t="str">
        <f t="shared" si="42"/>
        <v/>
      </c>
    </row>
    <row r="3335" spans="1:6" x14ac:dyDescent="0.25">
      <c r="F3335" t="str">
        <f t="shared" si="42"/>
        <v/>
      </c>
    </row>
    <row r="3336" spans="1:6" x14ac:dyDescent="0.25">
      <c r="F3336" t="str">
        <f t="shared" si="42"/>
        <v/>
      </c>
    </row>
    <row r="3337" spans="1:6" x14ac:dyDescent="0.25">
      <c r="F3337" t="str">
        <f t="shared" si="42"/>
        <v/>
      </c>
    </row>
    <row r="3338" spans="1:6" x14ac:dyDescent="0.25">
      <c r="F3338" t="str">
        <f t="shared" si="42"/>
        <v/>
      </c>
    </row>
    <row r="3339" spans="1:6" x14ac:dyDescent="0.25">
      <c r="F3339" t="str">
        <f t="shared" si="42"/>
        <v/>
      </c>
    </row>
    <row r="3340" spans="1:6" x14ac:dyDescent="0.25">
      <c r="F3340" t="str">
        <f t="shared" si="42"/>
        <v/>
      </c>
    </row>
    <row r="3341" spans="1:6" x14ac:dyDescent="0.25">
      <c r="F3341" t="str">
        <f t="shared" si="42"/>
        <v/>
      </c>
    </row>
    <row r="3342" spans="1:6" x14ac:dyDescent="0.25">
      <c r="F3342" t="str">
        <f t="shared" si="42"/>
        <v/>
      </c>
    </row>
    <row r="3343" spans="1:6" x14ac:dyDescent="0.25">
      <c r="F3343" t="str">
        <f t="shared" si="42"/>
        <v/>
      </c>
    </row>
    <row r="3344" spans="1:6" x14ac:dyDescent="0.25">
      <c r="F3344" t="str">
        <f t="shared" si="42"/>
        <v/>
      </c>
    </row>
    <row r="3345" spans="6:6" x14ac:dyDescent="0.25">
      <c r="F3345" t="str">
        <f t="shared" si="42"/>
        <v/>
      </c>
    </row>
    <row r="3346" spans="6:6" x14ac:dyDescent="0.25">
      <c r="F3346" t="str">
        <f t="shared" si="42"/>
        <v/>
      </c>
    </row>
    <row r="3347" spans="6:6" x14ac:dyDescent="0.25">
      <c r="F3347" t="str">
        <f t="shared" si="42"/>
        <v/>
      </c>
    </row>
    <row r="3348" spans="6:6" x14ac:dyDescent="0.25">
      <c r="F3348" t="str">
        <f t="shared" si="42"/>
        <v/>
      </c>
    </row>
    <row r="3349" spans="6:6" x14ac:dyDescent="0.25">
      <c r="F3349" t="str">
        <f t="shared" si="42"/>
        <v/>
      </c>
    </row>
    <row r="3350" spans="6:6" x14ac:dyDescent="0.25">
      <c r="F3350" t="str">
        <f t="shared" si="42"/>
        <v/>
      </c>
    </row>
    <row r="3351" spans="6:6" x14ac:dyDescent="0.25">
      <c r="F3351" t="str">
        <f t="shared" si="42"/>
        <v/>
      </c>
    </row>
    <row r="3352" spans="6:6" x14ac:dyDescent="0.25">
      <c r="F3352" t="str">
        <f t="shared" si="42"/>
        <v/>
      </c>
    </row>
    <row r="3353" spans="6:6" x14ac:dyDescent="0.25">
      <c r="F3353" t="str">
        <f t="shared" si="42"/>
        <v/>
      </c>
    </row>
    <row r="3354" spans="6:6" x14ac:dyDescent="0.25">
      <c r="F3354" t="str">
        <f t="shared" si="42"/>
        <v/>
      </c>
    </row>
    <row r="3355" spans="6:6" x14ac:dyDescent="0.25">
      <c r="F3355" t="str">
        <f t="shared" si="42"/>
        <v/>
      </c>
    </row>
    <row r="3356" spans="6:6" x14ac:dyDescent="0.25">
      <c r="F3356" t="str">
        <f t="shared" si="42"/>
        <v/>
      </c>
    </row>
    <row r="3357" spans="6:6" x14ac:dyDescent="0.25">
      <c r="F3357" t="str">
        <f t="shared" si="42"/>
        <v/>
      </c>
    </row>
    <row r="3358" spans="6:6" x14ac:dyDescent="0.25">
      <c r="F3358" t="str">
        <f t="shared" si="42"/>
        <v/>
      </c>
    </row>
    <row r="3359" spans="6:6" x14ac:dyDescent="0.25">
      <c r="F3359" t="str">
        <f t="shared" si="42"/>
        <v/>
      </c>
    </row>
    <row r="3360" spans="6:6" x14ac:dyDescent="0.25">
      <c r="F3360" t="str">
        <f t="shared" ref="F3360:F3423" si="43">IF(OR(ISBLANK(C3360), ISBLANK(D3360), ISBLANK(E3360)), "", IF(AND(C3360&gt;D3360, D3360&gt;E3360), 1, 0))</f>
        <v/>
      </c>
    </row>
    <row r="3361" spans="6:6" x14ac:dyDescent="0.25">
      <c r="F3361" t="str">
        <f t="shared" si="43"/>
        <v/>
      </c>
    </row>
    <row r="3362" spans="6:6" x14ac:dyDescent="0.25">
      <c r="F3362" t="str">
        <f t="shared" si="43"/>
        <v/>
      </c>
    </row>
    <row r="3363" spans="6:6" x14ac:dyDescent="0.25">
      <c r="F3363" t="str">
        <f t="shared" si="43"/>
        <v/>
      </c>
    </row>
    <row r="3364" spans="6:6" x14ac:dyDescent="0.25">
      <c r="F3364" t="str">
        <f t="shared" si="43"/>
        <v/>
      </c>
    </row>
    <row r="3365" spans="6:6" x14ac:dyDescent="0.25">
      <c r="F3365" t="str">
        <f t="shared" si="43"/>
        <v/>
      </c>
    </row>
    <row r="3366" spans="6:6" x14ac:dyDescent="0.25">
      <c r="F3366" t="str">
        <f t="shared" si="43"/>
        <v/>
      </c>
    </row>
    <row r="3367" spans="6:6" x14ac:dyDescent="0.25">
      <c r="F3367" t="str">
        <f t="shared" si="43"/>
        <v/>
      </c>
    </row>
    <row r="3368" spans="6:6" x14ac:dyDescent="0.25">
      <c r="F3368" t="str">
        <f t="shared" si="43"/>
        <v/>
      </c>
    </row>
    <row r="3369" spans="6:6" x14ac:dyDescent="0.25">
      <c r="F3369" t="str">
        <f t="shared" si="43"/>
        <v/>
      </c>
    </row>
    <row r="3370" spans="6:6" x14ac:dyDescent="0.25">
      <c r="F3370" t="str">
        <f t="shared" si="43"/>
        <v/>
      </c>
    </row>
    <row r="3371" spans="6:6" x14ac:dyDescent="0.25">
      <c r="F3371" t="str">
        <f t="shared" si="43"/>
        <v/>
      </c>
    </row>
    <row r="3372" spans="6:6" x14ac:dyDescent="0.25">
      <c r="F3372" t="str">
        <f t="shared" si="43"/>
        <v/>
      </c>
    </row>
    <row r="3373" spans="6:6" x14ac:dyDescent="0.25">
      <c r="F3373" t="str">
        <f t="shared" si="43"/>
        <v/>
      </c>
    </row>
    <row r="3374" spans="6:6" x14ac:dyDescent="0.25">
      <c r="F3374" t="str">
        <f t="shared" si="43"/>
        <v/>
      </c>
    </row>
    <row r="3375" spans="6:6" x14ac:dyDescent="0.25">
      <c r="F3375" t="str">
        <f t="shared" si="43"/>
        <v/>
      </c>
    </row>
    <row r="3376" spans="6:6" x14ac:dyDescent="0.25">
      <c r="F3376" t="str">
        <f t="shared" si="43"/>
        <v/>
      </c>
    </row>
    <row r="3377" spans="6:6" x14ac:dyDescent="0.25">
      <c r="F3377" t="str">
        <f t="shared" si="43"/>
        <v/>
      </c>
    </row>
    <row r="3378" spans="6:6" x14ac:dyDescent="0.25">
      <c r="F3378" t="str">
        <f t="shared" si="43"/>
        <v/>
      </c>
    </row>
    <row r="3379" spans="6:6" x14ac:dyDescent="0.25">
      <c r="F3379" t="str">
        <f t="shared" si="43"/>
        <v/>
      </c>
    </row>
    <row r="3380" spans="6:6" x14ac:dyDescent="0.25">
      <c r="F3380" t="str">
        <f t="shared" si="43"/>
        <v/>
      </c>
    </row>
    <row r="3381" spans="6:6" x14ac:dyDescent="0.25">
      <c r="F3381" t="str">
        <f t="shared" si="43"/>
        <v/>
      </c>
    </row>
    <row r="3382" spans="6:6" x14ac:dyDescent="0.25">
      <c r="F3382" t="str">
        <f t="shared" si="43"/>
        <v/>
      </c>
    </row>
    <row r="3383" spans="6:6" x14ac:dyDescent="0.25">
      <c r="F3383" t="str">
        <f t="shared" si="43"/>
        <v/>
      </c>
    </row>
    <row r="3384" spans="6:6" x14ac:dyDescent="0.25">
      <c r="F3384" t="str">
        <f t="shared" si="43"/>
        <v/>
      </c>
    </row>
    <row r="3385" spans="6:6" x14ac:dyDescent="0.25">
      <c r="F3385" t="str">
        <f t="shared" si="43"/>
        <v/>
      </c>
    </row>
    <row r="3386" spans="6:6" x14ac:dyDescent="0.25">
      <c r="F3386" t="str">
        <f t="shared" si="43"/>
        <v/>
      </c>
    </row>
    <row r="3387" spans="6:6" x14ac:dyDescent="0.25">
      <c r="F3387" t="str">
        <f t="shared" si="43"/>
        <v/>
      </c>
    </row>
    <row r="3388" spans="6:6" x14ac:dyDescent="0.25">
      <c r="F3388" t="str">
        <f t="shared" si="43"/>
        <v/>
      </c>
    </row>
    <row r="3389" spans="6:6" x14ac:dyDescent="0.25">
      <c r="F3389" t="str">
        <f t="shared" si="43"/>
        <v/>
      </c>
    </row>
    <row r="3390" spans="6:6" x14ac:dyDescent="0.25">
      <c r="F3390" t="str">
        <f t="shared" si="43"/>
        <v/>
      </c>
    </row>
    <row r="3391" spans="6:6" x14ac:dyDescent="0.25">
      <c r="F3391" t="str">
        <f t="shared" si="43"/>
        <v/>
      </c>
    </row>
    <row r="3392" spans="6:6" x14ac:dyDescent="0.25">
      <c r="F3392" t="str">
        <f t="shared" si="43"/>
        <v/>
      </c>
    </row>
    <row r="3393" spans="6:6" x14ac:dyDescent="0.25">
      <c r="F3393" t="str">
        <f t="shared" si="43"/>
        <v/>
      </c>
    </row>
    <row r="3394" spans="6:6" x14ac:dyDescent="0.25">
      <c r="F3394" t="str">
        <f t="shared" si="43"/>
        <v/>
      </c>
    </row>
    <row r="3395" spans="6:6" x14ac:dyDescent="0.25">
      <c r="F3395" t="str">
        <f t="shared" si="43"/>
        <v/>
      </c>
    </row>
    <row r="3396" spans="6:6" x14ac:dyDescent="0.25">
      <c r="F3396" t="str">
        <f t="shared" si="43"/>
        <v/>
      </c>
    </row>
    <row r="3397" spans="6:6" x14ac:dyDescent="0.25">
      <c r="F3397" t="str">
        <f t="shared" si="43"/>
        <v/>
      </c>
    </row>
    <row r="3398" spans="6:6" x14ac:dyDescent="0.25">
      <c r="F3398" t="str">
        <f t="shared" si="43"/>
        <v/>
      </c>
    </row>
    <row r="3399" spans="6:6" x14ac:dyDescent="0.25">
      <c r="F3399" t="str">
        <f t="shared" si="43"/>
        <v/>
      </c>
    </row>
    <row r="3400" spans="6:6" x14ac:dyDescent="0.25">
      <c r="F3400" t="str">
        <f t="shared" si="43"/>
        <v/>
      </c>
    </row>
    <row r="3401" spans="6:6" x14ac:dyDescent="0.25">
      <c r="F3401" t="str">
        <f t="shared" si="43"/>
        <v/>
      </c>
    </row>
    <row r="3402" spans="6:6" x14ac:dyDescent="0.25">
      <c r="F3402" t="str">
        <f t="shared" si="43"/>
        <v/>
      </c>
    </row>
    <row r="3403" spans="6:6" x14ac:dyDescent="0.25">
      <c r="F3403" t="str">
        <f t="shared" si="43"/>
        <v/>
      </c>
    </row>
    <row r="3404" spans="6:6" x14ac:dyDescent="0.25">
      <c r="F3404" t="str">
        <f t="shared" si="43"/>
        <v/>
      </c>
    </row>
    <row r="3405" spans="6:6" x14ac:dyDescent="0.25">
      <c r="F3405" t="str">
        <f t="shared" si="43"/>
        <v/>
      </c>
    </row>
    <row r="3406" spans="6:6" x14ac:dyDescent="0.25">
      <c r="F3406" t="str">
        <f t="shared" si="43"/>
        <v/>
      </c>
    </row>
    <row r="3407" spans="6:6" x14ac:dyDescent="0.25">
      <c r="F3407" t="str">
        <f t="shared" si="43"/>
        <v/>
      </c>
    </row>
    <row r="3408" spans="6:6" x14ac:dyDescent="0.25">
      <c r="F3408" t="str">
        <f t="shared" si="43"/>
        <v/>
      </c>
    </row>
    <row r="3409" spans="6:6" x14ac:dyDescent="0.25">
      <c r="F3409" t="str">
        <f t="shared" si="43"/>
        <v/>
      </c>
    </row>
    <row r="3410" spans="6:6" x14ac:dyDescent="0.25">
      <c r="F3410" t="str">
        <f t="shared" si="43"/>
        <v/>
      </c>
    </row>
    <row r="3411" spans="6:6" x14ac:dyDescent="0.25">
      <c r="F3411" t="str">
        <f t="shared" si="43"/>
        <v/>
      </c>
    </row>
    <row r="3412" spans="6:6" x14ac:dyDescent="0.25">
      <c r="F3412" t="str">
        <f t="shared" si="43"/>
        <v/>
      </c>
    </row>
    <row r="3413" spans="6:6" x14ac:dyDescent="0.25">
      <c r="F3413" t="str">
        <f t="shared" si="43"/>
        <v/>
      </c>
    </row>
    <row r="3414" spans="6:6" x14ac:dyDescent="0.25">
      <c r="F3414" t="str">
        <f t="shared" si="43"/>
        <v/>
      </c>
    </row>
    <row r="3415" spans="6:6" x14ac:dyDescent="0.25">
      <c r="F3415" t="str">
        <f t="shared" si="43"/>
        <v/>
      </c>
    </row>
    <row r="3416" spans="6:6" x14ac:dyDescent="0.25">
      <c r="F3416" t="str">
        <f t="shared" si="43"/>
        <v/>
      </c>
    </row>
    <row r="3417" spans="6:6" x14ac:dyDescent="0.25">
      <c r="F3417" t="str">
        <f t="shared" si="43"/>
        <v/>
      </c>
    </row>
    <row r="3418" spans="6:6" x14ac:dyDescent="0.25">
      <c r="F3418" t="str">
        <f t="shared" si="43"/>
        <v/>
      </c>
    </row>
    <row r="3419" spans="6:6" x14ac:dyDescent="0.25">
      <c r="F3419" t="str">
        <f t="shared" si="43"/>
        <v/>
      </c>
    </row>
    <row r="3420" spans="6:6" x14ac:dyDescent="0.25">
      <c r="F3420" t="str">
        <f t="shared" si="43"/>
        <v/>
      </c>
    </row>
    <row r="3421" spans="6:6" x14ac:dyDescent="0.25">
      <c r="F3421" t="str">
        <f t="shared" si="43"/>
        <v/>
      </c>
    </row>
    <row r="3422" spans="6:6" x14ac:dyDescent="0.25">
      <c r="F3422" t="str">
        <f t="shared" si="43"/>
        <v/>
      </c>
    </row>
    <row r="3423" spans="6:6" x14ac:dyDescent="0.25">
      <c r="F3423" t="str">
        <f t="shared" si="43"/>
        <v/>
      </c>
    </row>
    <row r="3424" spans="6:6" x14ac:dyDescent="0.25">
      <c r="F3424" t="str">
        <f t="shared" ref="F3424:F3487" si="44">IF(OR(ISBLANK(C3424), ISBLANK(D3424), ISBLANK(E3424)), "", IF(AND(C3424&gt;D3424, D3424&gt;E3424), 1, 0))</f>
        <v/>
      </c>
    </row>
    <row r="3425" spans="6:6" x14ac:dyDescent="0.25">
      <c r="F3425" t="str">
        <f t="shared" si="44"/>
        <v/>
      </c>
    </row>
    <row r="3426" spans="6:6" x14ac:dyDescent="0.25">
      <c r="F3426" t="str">
        <f t="shared" si="44"/>
        <v/>
      </c>
    </row>
    <row r="3427" spans="6:6" x14ac:dyDescent="0.25">
      <c r="F3427" t="str">
        <f t="shared" si="44"/>
        <v/>
      </c>
    </row>
    <row r="3428" spans="6:6" x14ac:dyDescent="0.25">
      <c r="F3428" t="str">
        <f t="shared" si="44"/>
        <v/>
      </c>
    </row>
    <row r="3429" spans="6:6" x14ac:dyDescent="0.25">
      <c r="F3429" t="str">
        <f t="shared" si="44"/>
        <v/>
      </c>
    </row>
    <row r="3430" spans="6:6" x14ac:dyDescent="0.25">
      <c r="F3430" t="str">
        <f t="shared" si="44"/>
        <v/>
      </c>
    </row>
    <row r="3431" spans="6:6" x14ac:dyDescent="0.25">
      <c r="F3431" t="str">
        <f t="shared" si="44"/>
        <v/>
      </c>
    </row>
    <row r="3432" spans="6:6" x14ac:dyDescent="0.25">
      <c r="F3432" t="str">
        <f t="shared" si="44"/>
        <v/>
      </c>
    </row>
    <row r="3433" spans="6:6" x14ac:dyDescent="0.25">
      <c r="F3433" t="str">
        <f t="shared" si="44"/>
        <v/>
      </c>
    </row>
    <row r="3434" spans="6:6" x14ac:dyDescent="0.25">
      <c r="F3434" t="str">
        <f t="shared" si="44"/>
        <v/>
      </c>
    </row>
    <row r="3435" spans="6:6" x14ac:dyDescent="0.25">
      <c r="F3435" t="str">
        <f t="shared" si="44"/>
        <v/>
      </c>
    </row>
    <row r="3436" spans="6:6" x14ac:dyDescent="0.25">
      <c r="F3436" t="str">
        <f t="shared" si="44"/>
        <v/>
      </c>
    </row>
    <row r="3437" spans="6:6" x14ac:dyDescent="0.25">
      <c r="F3437" t="str">
        <f t="shared" si="44"/>
        <v/>
      </c>
    </row>
    <row r="3438" spans="6:6" x14ac:dyDescent="0.25">
      <c r="F3438" t="str">
        <f t="shared" si="44"/>
        <v/>
      </c>
    </row>
    <row r="3439" spans="6:6" x14ac:dyDescent="0.25">
      <c r="F3439" t="str">
        <f t="shared" si="44"/>
        <v/>
      </c>
    </row>
    <row r="3440" spans="6:6" x14ac:dyDescent="0.25">
      <c r="F3440" t="str">
        <f t="shared" si="44"/>
        <v/>
      </c>
    </row>
    <row r="3441" spans="6:6" x14ac:dyDescent="0.25">
      <c r="F3441" t="str">
        <f t="shared" si="44"/>
        <v/>
      </c>
    </row>
    <row r="3442" spans="6:6" x14ac:dyDescent="0.25">
      <c r="F3442" t="str">
        <f t="shared" si="44"/>
        <v/>
      </c>
    </row>
    <row r="3443" spans="6:6" x14ac:dyDescent="0.25">
      <c r="F3443" t="str">
        <f t="shared" si="44"/>
        <v/>
      </c>
    </row>
    <row r="3444" spans="6:6" x14ac:dyDescent="0.25">
      <c r="F3444" t="str">
        <f t="shared" si="44"/>
        <v/>
      </c>
    </row>
    <row r="3445" spans="6:6" x14ac:dyDescent="0.25">
      <c r="F3445" t="str">
        <f t="shared" si="44"/>
        <v/>
      </c>
    </row>
    <row r="3446" spans="6:6" x14ac:dyDescent="0.25">
      <c r="F3446" t="str">
        <f t="shared" si="44"/>
        <v/>
      </c>
    </row>
    <row r="3447" spans="6:6" x14ac:dyDescent="0.25">
      <c r="F3447" t="str">
        <f t="shared" si="44"/>
        <v/>
      </c>
    </row>
    <row r="3448" spans="6:6" x14ac:dyDescent="0.25">
      <c r="F3448" t="str">
        <f t="shared" si="44"/>
        <v/>
      </c>
    </row>
    <row r="3449" spans="6:6" x14ac:dyDescent="0.25">
      <c r="F3449" t="str">
        <f t="shared" si="44"/>
        <v/>
      </c>
    </row>
    <row r="3450" spans="6:6" x14ac:dyDescent="0.25">
      <c r="F3450" t="str">
        <f t="shared" si="44"/>
        <v/>
      </c>
    </row>
    <row r="3451" spans="6:6" x14ac:dyDescent="0.25">
      <c r="F3451" t="str">
        <f t="shared" si="44"/>
        <v/>
      </c>
    </row>
    <row r="3452" spans="6:6" x14ac:dyDescent="0.25">
      <c r="F3452" t="str">
        <f t="shared" si="44"/>
        <v/>
      </c>
    </row>
    <row r="3453" spans="6:6" x14ac:dyDescent="0.25">
      <c r="F3453" t="str">
        <f t="shared" si="44"/>
        <v/>
      </c>
    </row>
    <row r="3454" spans="6:6" x14ac:dyDescent="0.25">
      <c r="F3454" t="str">
        <f t="shared" si="44"/>
        <v/>
      </c>
    </row>
    <row r="3455" spans="6:6" x14ac:dyDescent="0.25">
      <c r="F3455" t="str">
        <f t="shared" si="44"/>
        <v/>
      </c>
    </row>
    <row r="3456" spans="6:6" x14ac:dyDescent="0.25">
      <c r="F3456" t="str">
        <f t="shared" si="44"/>
        <v/>
      </c>
    </row>
    <row r="3457" spans="6:6" x14ac:dyDescent="0.25">
      <c r="F3457" t="str">
        <f t="shared" si="44"/>
        <v/>
      </c>
    </row>
    <row r="3458" spans="6:6" x14ac:dyDescent="0.25">
      <c r="F3458" t="str">
        <f t="shared" si="44"/>
        <v/>
      </c>
    </row>
    <row r="3459" spans="6:6" x14ac:dyDescent="0.25">
      <c r="F3459" t="str">
        <f t="shared" si="44"/>
        <v/>
      </c>
    </row>
    <row r="3460" spans="6:6" x14ac:dyDescent="0.25">
      <c r="F3460" t="str">
        <f t="shared" si="44"/>
        <v/>
      </c>
    </row>
    <row r="3461" spans="6:6" x14ac:dyDescent="0.25">
      <c r="F3461" t="str">
        <f t="shared" si="44"/>
        <v/>
      </c>
    </row>
    <row r="3462" spans="6:6" x14ac:dyDescent="0.25">
      <c r="F3462" t="str">
        <f t="shared" si="44"/>
        <v/>
      </c>
    </row>
    <row r="3463" spans="6:6" x14ac:dyDescent="0.25">
      <c r="F3463" t="str">
        <f t="shared" si="44"/>
        <v/>
      </c>
    </row>
    <row r="3464" spans="6:6" x14ac:dyDescent="0.25">
      <c r="F3464" t="str">
        <f t="shared" si="44"/>
        <v/>
      </c>
    </row>
    <row r="3465" spans="6:6" x14ac:dyDescent="0.25">
      <c r="F3465" t="str">
        <f t="shared" si="44"/>
        <v/>
      </c>
    </row>
    <row r="3466" spans="6:6" x14ac:dyDescent="0.25">
      <c r="F3466" t="str">
        <f t="shared" si="44"/>
        <v/>
      </c>
    </row>
    <row r="3467" spans="6:6" x14ac:dyDescent="0.25">
      <c r="F3467" t="str">
        <f t="shared" si="44"/>
        <v/>
      </c>
    </row>
    <row r="3468" spans="6:6" x14ac:dyDescent="0.25">
      <c r="F3468" t="str">
        <f t="shared" si="44"/>
        <v/>
      </c>
    </row>
    <row r="3469" spans="6:6" x14ac:dyDescent="0.25">
      <c r="F3469" t="str">
        <f t="shared" si="44"/>
        <v/>
      </c>
    </row>
    <row r="3470" spans="6:6" x14ac:dyDescent="0.25">
      <c r="F3470" t="str">
        <f t="shared" si="44"/>
        <v/>
      </c>
    </row>
    <row r="3471" spans="6:6" x14ac:dyDescent="0.25">
      <c r="F3471" t="str">
        <f t="shared" si="44"/>
        <v/>
      </c>
    </row>
    <row r="3472" spans="6:6" x14ac:dyDescent="0.25">
      <c r="F3472" t="str">
        <f t="shared" si="44"/>
        <v/>
      </c>
    </row>
    <row r="3473" spans="6:6" x14ac:dyDescent="0.25">
      <c r="F3473" t="str">
        <f t="shared" si="44"/>
        <v/>
      </c>
    </row>
    <row r="3474" spans="6:6" x14ac:dyDescent="0.25">
      <c r="F3474" t="str">
        <f t="shared" si="44"/>
        <v/>
      </c>
    </row>
    <row r="3475" spans="6:6" x14ac:dyDescent="0.25">
      <c r="F3475" t="str">
        <f t="shared" si="44"/>
        <v/>
      </c>
    </row>
    <row r="3476" spans="6:6" x14ac:dyDescent="0.25">
      <c r="F3476" t="str">
        <f t="shared" si="44"/>
        <v/>
      </c>
    </row>
    <row r="3477" spans="6:6" x14ac:dyDescent="0.25">
      <c r="F3477" t="str">
        <f t="shared" si="44"/>
        <v/>
      </c>
    </row>
    <row r="3478" spans="6:6" x14ac:dyDescent="0.25">
      <c r="F3478" t="str">
        <f t="shared" si="44"/>
        <v/>
      </c>
    </row>
    <row r="3479" spans="6:6" x14ac:dyDescent="0.25">
      <c r="F3479" t="str">
        <f t="shared" si="44"/>
        <v/>
      </c>
    </row>
    <row r="3480" spans="6:6" x14ac:dyDescent="0.25">
      <c r="F3480" t="str">
        <f t="shared" si="44"/>
        <v/>
      </c>
    </row>
    <row r="3481" spans="6:6" x14ac:dyDescent="0.25">
      <c r="F3481" t="str">
        <f t="shared" si="44"/>
        <v/>
      </c>
    </row>
    <row r="3482" spans="6:6" x14ac:dyDescent="0.25">
      <c r="F3482" t="str">
        <f t="shared" si="44"/>
        <v/>
      </c>
    </row>
    <row r="3483" spans="6:6" x14ac:dyDescent="0.25">
      <c r="F3483" t="str">
        <f t="shared" si="44"/>
        <v/>
      </c>
    </row>
    <row r="3484" spans="6:6" x14ac:dyDescent="0.25">
      <c r="F3484" t="str">
        <f t="shared" si="44"/>
        <v/>
      </c>
    </row>
    <row r="3485" spans="6:6" x14ac:dyDescent="0.25">
      <c r="F3485" t="str">
        <f t="shared" si="44"/>
        <v/>
      </c>
    </row>
    <row r="3486" spans="6:6" x14ac:dyDescent="0.25">
      <c r="F3486" t="str">
        <f t="shared" si="44"/>
        <v/>
      </c>
    </row>
    <row r="3487" spans="6:6" x14ac:dyDescent="0.25">
      <c r="F3487" t="str">
        <f t="shared" si="44"/>
        <v/>
      </c>
    </row>
    <row r="3488" spans="6:6" x14ac:dyDescent="0.25">
      <c r="F3488" t="str">
        <f t="shared" ref="F3488:F3551" si="45">IF(OR(ISBLANK(C3488), ISBLANK(D3488), ISBLANK(E3488)), "", IF(AND(C3488&gt;D3488, D3488&gt;E3488), 1, 0))</f>
        <v/>
      </c>
    </row>
    <row r="3489" spans="6:6" x14ac:dyDescent="0.25">
      <c r="F3489" t="str">
        <f t="shared" si="45"/>
        <v/>
      </c>
    </row>
    <row r="3490" spans="6:6" x14ac:dyDescent="0.25">
      <c r="F3490" t="str">
        <f t="shared" si="45"/>
        <v/>
      </c>
    </row>
    <row r="3491" spans="6:6" x14ac:dyDescent="0.25">
      <c r="F3491" t="str">
        <f t="shared" si="45"/>
        <v/>
      </c>
    </row>
    <row r="3492" spans="6:6" x14ac:dyDescent="0.25">
      <c r="F3492" t="str">
        <f t="shared" si="45"/>
        <v/>
      </c>
    </row>
    <row r="3493" spans="6:6" x14ac:dyDescent="0.25">
      <c r="F3493" t="str">
        <f t="shared" si="45"/>
        <v/>
      </c>
    </row>
    <row r="3494" spans="6:6" x14ac:dyDescent="0.25">
      <c r="F3494" t="str">
        <f t="shared" si="45"/>
        <v/>
      </c>
    </row>
    <row r="3495" spans="6:6" x14ac:dyDescent="0.25">
      <c r="F3495" t="str">
        <f t="shared" si="45"/>
        <v/>
      </c>
    </row>
    <row r="3496" spans="6:6" x14ac:dyDescent="0.25">
      <c r="F3496" t="str">
        <f t="shared" si="45"/>
        <v/>
      </c>
    </row>
    <row r="3497" spans="6:6" x14ac:dyDescent="0.25">
      <c r="F3497" t="str">
        <f t="shared" si="45"/>
        <v/>
      </c>
    </row>
    <row r="3498" spans="6:6" x14ac:dyDescent="0.25">
      <c r="F3498" t="str">
        <f t="shared" si="45"/>
        <v/>
      </c>
    </row>
    <row r="3499" spans="6:6" x14ac:dyDescent="0.25">
      <c r="F3499" t="str">
        <f t="shared" si="45"/>
        <v/>
      </c>
    </row>
    <row r="3500" spans="6:6" x14ac:dyDescent="0.25">
      <c r="F3500" t="str">
        <f t="shared" si="45"/>
        <v/>
      </c>
    </row>
    <row r="3501" spans="6:6" x14ac:dyDescent="0.25">
      <c r="F3501" t="str">
        <f t="shared" si="45"/>
        <v/>
      </c>
    </row>
    <row r="3502" spans="6:6" x14ac:dyDescent="0.25">
      <c r="F3502" t="str">
        <f t="shared" si="45"/>
        <v/>
      </c>
    </row>
    <row r="3503" spans="6:6" x14ac:dyDescent="0.25">
      <c r="F3503" t="str">
        <f t="shared" si="45"/>
        <v/>
      </c>
    </row>
    <row r="3504" spans="6:6" x14ac:dyDescent="0.25">
      <c r="F3504" t="str">
        <f t="shared" si="45"/>
        <v/>
      </c>
    </row>
    <row r="3505" spans="6:6" x14ac:dyDescent="0.25">
      <c r="F3505" t="str">
        <f t="shared" si="45"/>
        <v/>
      </c>
    </row>
    <row r="3506" spans="6:6" x14ac:dyDescent="0.25">
      <c r="F3506" t="str">
        <f t="shared" si="45"/>
        <v/>
      </c>
    </row>
    <row r="3507" spans="6:6" x14ac:dyDescent="0.25">
      <c r="F3507" t="str">
        <f t="shared" si="45"/>
        <v/>
      </c>
    </row>
    <row r="3508" spans="6:6" x14ac:dyDescent="0.25">
      <c r="F3508" t="str">
        <f t="shared" si="45"/>
        <v/>
      </c>
    </row>
    <row r="3509" spans="6:6" x14ac:dyDescent="0.25">
      <c r="F3509" t="str">
        <f t="shared" si="45"/>
        <v/>
      </c>
    </row>
    <row r="3510" spans="6:6" x14ac:dyDescent="0.25">
      <c r="F3510" t="str">
        <f t="shared" si="45"/>
        <v/>
      </c>
    </row>
    <row r="3511" spans="6:6" x14ac:dyDescent="0.25">
      <c r="F3511" t="str">
        <f t="shared" si="45"/>
        <v/>
      </c>
    </row>
    <row r="3512" spans="6:6" x14ac:dyDescent="0.25">
      <c r="F3512" t="str">
        <f t="shared" si="45"/>
        <v/>
      </c>
    </row>
    <row r="3513" spans="6:6" x14ac:dyDescent="0.25">
      <c r="F3513" t="str">
        <f t="shared" si="45"/>
        <v/>
      </c>
    </row>
    <row r="3514" spans="6:6" x14ac:dyDescent="0.25">
      <c r="F3514" t="str">
        <f t="shared" si="45"/>
        <v/>
      </c>
    </row>
    <row r="3515" spans="6:6" x14ac:dyDescent="0.25">
      <c r="F3515" t="str">
        <f t="shared" si="45"/>
        <v/>
      </c>
    </row>
    <row r="3516" spans="6:6" x14ac:dyDescent="0.25">
      <c r="F3516" t="str">
        <f t="shared" si="45"/>
        <v/>
      </c>
    </row>
    <row r="3517" spans="6:6" x14ac:dyDescent="0.25">
      <c r="F3517" t="str">
        <f t="shared" si="45"/>
        <v/>
      </c>
    </row>
    <row r="3518" spans="6:6" x14ac:dyDescent="0.25">
      <c r="F3518" t="str">
        <f t="shared" si="45"/>
        <v/>
      </c>
    </row>
    <row r="3519" spans="6:6" x14ac:dyDescent="0.25">
      <c r="F3519" t="str">
        <f t="shared" si="45"/>
        <v/>
      </c>
    </row>
    <row r="3520" spans="6:6" x14ac:dyDescent="0.25">
      <c r="F3520" t="str">
        <f t="shared" si="45"/>
        <v/>
      </c>
    </row>
    <row r="3521" spans="6:6" x14ac:dyDescent="0.25">
      <c r="F3521" t="str">
        <f t="shared" si="45"/>
        <v/>
      </c>
    </row>
    <row r="3522" spans="6:6" x14ac:dyDescent="0.25">
      <c r="F3522" t="str">
        <f t="shared" si="45"/>
        <v/>
      </c>
    </row>
    <row r="3523" spans="6:6" x14ac:dyDescent="0.25">
      <c r="F3523" t="str">
        <f t="shared" si="45"/>
        <v/>
      </c>
    </row>
    <row r="3524" spans="6:6" x14ac:dyDescent="0.25">
      <c r="F3524" t="str">
        <f t="shared" si="45"/>
        <v/>
      </c>
    </row>
    <row r="3525" spans="6:6" x14ac:dyDescent="0.25">
      <c r="F3525" t="str">
        <f t="shared" si="45"/>
        <v/>
      </c>
    </row>
    <row r="3526" spans="6:6" x14ac:dyDescent="0.25">
      <c r="F3526" t="str">
        <f t="shared" si="45"/>
        <v/>
      </c>
    </row>
    <row r="3527" spans="6:6" x14ac:dyDescent="0.25">
      <c r="F3527" t="str">
        <f t="shared" si="45"/>
        <v/>
      </c>
    </row>
    <row r="3528" spans="6:6" x14ac:dyDescent="0.25">
      <c r="F3528" t="str">
        <f t="shared" si="45"/>
        <v/>
      </c>
    </row>
    <row r="3529" spans="6:6" x14ac:dyDescent="0.25">
      <c r="F3529" t="str">
        <f t="shared" si="45"/>
        <v/>
      </c>
    </row>
    <row r="3530" spans="6:6" x14ac:dyDescent="0.25">
      <c r="F3530" t="str">
        <f t="shared" si="45"/>
        <v/>
      </c>
    </row>
    <row r="3531" spans="6:6" x14ac:dyDescent="0.25">
      <c r="F3531" t="str">
        <f t="shared" si="45"/>
        <v/>
      </c>
    </row>
    <row r="3532" spans="6:6" x14ac:dyDescent="0.25">
      <c r="F3532" t="str">
        <f t="shared" si="45"/>
        <v/>
      </c>
    </row>
    <row r="3533" spans="6:6" x14ac:dyDescent="0.25">
      <c r="F3533" t="str">
        <f t="shared" si="45"/>
        <v/>
      </c>
    </row>
    <row r="3534" spans="6:6" x14ac:dyDescent="0.25">
      <c r="F3534" t="str">
        <f t="shared" si="45"/>
        <v/>
      </c>
    </row>
    <row r="3535" spans="6:6" x14ac:dyDescent="0.25">
      <c r="F3535" t="str">
        <f t="shared" si="45"/>
        <v/>
      </c>
    </row>
    <row r="3536" spans="6:6" x14ac:dyDescent="0.25">
      <c r="F3536" t="str">
        <f t="shared" si="45"/>
        <v/>
      </c>
    </row>
    <row r="3537" spans="6:6" x14ac:dyDescent="0.25">
      <c r="F3537" t="str">
        <f t="shared" si="45"/>
        <v/>
      </c>
    </row>
    <row r="3538" spans="6:6" x14ac:dyDescent="0.25">
      <c r="F3538" t="str">
        <f t="shared" si="45"/>
        <v/>
      </c>
    </row>
    <row r="3539" spans="6:6" x14ac:dyDescent="0.25">
      <c r="F3539" t="str">
        <f t="shared" si="45"/>
        <v/>
      </c>
    </row>
    <row r="3540" spans="6:6" x14ac:dyDescent="0.25">
      <c r="F3540" t="str">
        <f t="shared" si="45"/>
        <v/>
      </c>
    </row>
    <row r="3541" spans="6:6" x14ac:dyDescent="0.25">
      <c r="F3541" t="str">
        <f t="shared" si="45"/>
        <v/>
      </c>
    </row>
    <row r="3542" spans="6:6" x14ac:dyDescent="0.25">
      <c r="F3542" t="str">
        <f t="shared" si="45"/>
        <v/>
      </c>
    </row>
    <row r="3543" spans="6:6" x14ac:dyDescent="0.25">
      <c r="F3543" t="str">
        <f t="shared" si="45"/>
        <v/>
      </c>
    </row>
    <row r="3544" spans="6:6" x14ac:dyDescent="0.25">
      <c r="F3544" t="str">
        <f t="shared" si="45"/>
        <v/>
      </c>
    </row>
    <row r="3545" spans="6:6" x14ac:dyDescent="0.25">
      <c r="F3545" t="str">
        <f t="shared" si="45"/>
        <v/>
      </c>
    </row>
    <row r="3546" spans="6:6" x14ac:dyDescent="0.25">
      <c r="F3546" t="str">
        <f t="shared" si="45"/>
        <v/>
      </c>
    </row>
    <row r="3547" spans="6:6" x14ac:dyDescent="0.25">
      <c r="F3547" t="str">
        <f t="shared" si="45"/>
        <v/>
      </c>
    </row>
    <row r="3548" spans="6:6" x14ac:dyDescent="0.25">
      <c r="F3548" t="str">
        <f t="shared" si="45"/>
        <v/>
      </c>
    </row>
    <row r="3549" spans="6:6" x14ac:dyDescent="0.25">
      <c r="F3549" t="str">
        <f t="shared" si="45"/>
        <v/>
      </c>
    </row>
    <row r="3550" spans="6:6" x14ac:dyDescent="0.25">
      <c r="F3550" t="str">
        <f t="shared" si="45"/>
        <v/>
      </c>
    </row>
    <row r="3551" spans="6:6" x14ac:dyDescent="0.25">
      <c r="F3551" t="str">
        <f t="shared" si="45"/>
        <v/>
      </c>
    </row>
    <row r="3552" spans="6:6" x14ac:dyDescent="0.25">
      <c r="F3552" t="str">
        <f t="shared" ref="F3552:F3592" si="46">IF(OR(ISBLANK(C3552), ISBLANK(D3552), ISBLANK(E3552)), "", IF(AND(C3552&gt;D3552, D3552&gt;E3552), 1, 0))</f>
        <v/>
      </c>
    </row>
    <row r="3553" spans="6:6" x14ac:dyDescent="0.25">
      <c r="F3553" t="str">
        <f t="shared" si="46"/>
        <v/>
      </c>
    </row>
    <row r="3554" spans="6:6" x14ac:dyDescent="0.25">
      <c r="F3554" t="str">
        <f t="shared" si="46"/>
        <v/>
      </c>
    </row>
    <row r="3555" spans="6:6" x14ac:dyDescent="0.25">
      <c r="F3555" t="str">
        <f t="shared" si="46"/>
        <v/>
      </c>
    </row>
    <row r="3556" spans="6:6" x14ac:dyDescent="0.25">
      <c r="F3556" t="str">
        <f t="shared" si="46"/>
        <v/>
      </c>
    </row>
    <row r="3557" spans="6:6" x14ac:dyDescent="0.25">
      <c r="F3557" t="str">
        <f t="shared" si="46"/>
        <v/>
      </c>
    </row>
    <row r="3558" spans="6:6" x14ac:dyDescent="0.25">
      <c r="F3558" t="str">
        <f t="shared" si="46"/>
        <v/>
      </c>
    </row>
    <row r="3559" spans="6:6" x14ac:dyDescent="0.25">
      <c r="F3559" t="str">
        <f t="shared" si="46"/>
        <v/>
      </c>
    </row>
    <row r="3560" spans="6:6" x14ac:dyDescent="0.25">
      <c r="F3560" t="str">
        <f t="shared" si="46"/>
        <v/>
      </c>
    </row>
    <row r="3561" spans="6:6" x14ac:dyDescent="0.25">
      <c r="F3561" t="str">
        <f t="shared" si="46"/>
        <v/>
      </c>
    </row>
    <row r="3562" spans="6:6" x14ac:dyDescent="0.25">
      <c r="F3562" t="str">
        <f t="shared" si="46"/>
        <v/>
      </c>
    </row>
    <row r="3563" spans="6:6" x14ac:dyDescent="0.25">
      <c r="F3563" t="str">
        <f t="shared" si="46"/>
        <v/>
      </c>
    </row>
    <row r="3564" spans="6:6" x14ac:dyDescent="0.25">
      <c r="F3564" t="str">
        <f t="shared" si="46"/>
        <v/>
      </c>
    </row>
    <row r="3565" spans="6:6" x14ac:dyDescent="0.25">
      <c r="F3565" t="str">
        <f t="shared" si="46"/>
        <v/>
      </c>
    </row>
    <row r="3566" spans="6:6" x14ac:dyDescent="0.25">
      <c r="F3566" t="str">
        <f t="shared" si="46"/>
        <v/>
      </c>
    </row>
    <row r="3567" spans="6:6" x14ac:dyDescent="0.25">
      <c r="F3567" t="str">
        <f t="shared" si="46"/>
        <v/>
      </c>
    </row>
    <row r="3568" spans="6:6" x14ac:dyDescent="0.25">
      <c r="F3568" t="str">
        <f t="shared" si="46"/>
        <v/>
      </c>
    </row>
    <row r="3569" spans="6:6" x14ac:dyDescent="0.25">
      <c r="F3569" t="str">
        <f t="shared" si="46"/>
        <v/>
      </c>
    </row>
    <row r="3570" spans="6:6" x14ac:dyDescent="0.25">
      <c r="F3570" t="str">
        <f t="shared" si="46"/>
        <v/>
      </c>
    </row>
    <row r="3571" spans="6:6" x14ac:dyDescent="0.25">
      <c r="F3571" t="str">
        <f t="shared" si="46"/>
        <v/>
      </c>
    </row>
    <row r="3572" spans="6:6" x14ac:dyDescent="0.25">
      <c r="F3572" t="str">
        <f t="shared" si="46"/>
        <v/>
      </c>
    </row>
    <row r="3573" spans="6:6" x14ac:dyDescent="0.25">
      <c r="F3573" t="str">
        <f t="shared" si="46"/>
        <v/>
      </c>
    </row>
    <row r="3574" spans="6:6" x14ac:dyDescent="0.25">
      <c r="F3574" t="str">
        <f t="shared" si="46"/>
        <v/>
      </c>
    </row>
    <row r="3575" spans="6:6" x14ac:dyDescent="0.25">
      <c r="F3575" t="str">
        <f t="shared" si="46"/>
        <v/>
      </c>
    </row>
    <row r="3576" spans="6:6" x14ac:dyDescent="0.25">
      <c r="F3576" t="str">
        <f t="shared" si="46"/>
        <v/>
      </c>
    </row>
    <row r="3577" spans="6:6" x14ac:dyDescent="0.25">
      <c r="F3577" t="str">
        <f t="shared" si="46"/>
        <v/>
      </c>
    </row>
    <row r="3578" spans="6:6" x14ac:dyDescent="0.25">
      <c r="F3578" t="str">
        <f t="shared" si="46"/>
        <v/>
      </c>
    </row>
    <row r="3579" spans="6:6" x14ac:dyDescent="0.25">
      <c r="F3579" t="str">
        <f t="shared" si="46"/>
        <v/>
      </c>
    </row>
    <row r="3580" spans="6:6" x14ac:dyDescent="0.25">
      <c r="F3580" t="str">
        <f t="shared" si="46"/>
        <v/>
      </c>
    </row>
    <row r="3581" spans="6:6" x14ac:dyDescent="0.25">
      <c r="F3581" t="str">
        <f t="shared" si="46"/>
        <v/>
      </c>
    </row>
    <row r="3582" spans="6:6" x14ac:dyDescent="0.25">
      <c r="F3582" t="str">
        <f t="shared" si="46"/>
        <v/>
      </c>
    </row>
    <row r="3583" spans="6:6" x14ac:dyDescent="0.25">
      <c r="F3583" t="str">
        <f t="shared" si="46"/>
        <v/>
      </c>
    </row>
    <row r="3584" spans="6:6" x14ac:dyDescent="0.25">
      <c r="F3584" t="str">
        <f t="shared" si="46"/>
        <v/>
      </c>
    </row>
    <row r="3585" spans="6:6" x14ac:dyDescent="0.25">
      <c r="F3585" t="str">
        <f t="shared" si="46"/>
        <v/>
      </c>
    </row>
    <row r="3586" spans="6:6" x14ac:dyDescent="0.25">
      <c r="F3586" t="str">
        <f t="shared" si="46"/>
        <v/>
      </c>
    </row>
    <row r="3587" spans="6:6" x14ac:dyDescent="0.25">
      <c r="F3587" t="str">
        <f t="shared" si="46"/>
        <v/>
      </c>
    </row>
    <row r="3588" spans="6:6" x14ac:dyDescent="0.25">
      <c r="F3588" t="str">
        <f t="shared" si="46"/>
        <v/>
      </c>
    </row>
    <row r="3589" spans="6:6" x14ac:dyDescent="0.25">
      <c r="F3589" t="str">
        <f t="shared" si="46"/>
        <v/>
      </c>
    </row>
    <row r="3590" spans="6:6" x14ac:dyDescent="0.25">
      <c r="F3590" t="str">
        <f t="shared" si="46"/>
        <v/>
      </c>
    </row>
    <row r="3591" spans="6:6" x14ac:dyDescent="0.25">
      <c r="F3591" t="str">
        <f t="shared" si="46"/>
        <v/>
      </c>
    </row>
    <row r="3592" spans="6:6" x14ac:dyDescent="0.25">
      <c r="F3592" t="str">
        <f t="shared" si="46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3EB-B63B-41AD-A01C-571AB7175460}">
  <dimension ref="A1:P20"/>
  <sheetViews>
    <sheetView topLeftCell="C1" workbookViewId="0">
      <selection activeCell="A3" sqref="A3"/>
    </sheetView>
  </sheetViews>
  <sheetFormatPr defaultRowHeight="15" x14ac:dyDescent="0.25"/>
  <cols>
    <col min="10" max="10" width="10.140625" customWidth="1"/>
  </cols>
  <sheetData>
    <row r="1" spans="1:16" ht="31.5" customHeight="1" thickBot="1" x14ac:dyDescent="0.3">
      <c r="A1" s="8" t="s">
        <v>186</v>
      </c>
      <c r="B1" s="9" t="s">
        <v>0</v>
      </c>
      <c r="C1" s="8" t="s">
        <v>131</v>
      </c>
      <c r="D1" s="8" t="s">
        <v>132</v>
      </c>
      <c r="E1" s="8" t="s">
        <v>133</v>
      </c>
      <c r="F1" s="8" t="s">
        <v>134</v>
      </c>
      <c r="G1" s="8" t="s">
        <v>135</v>
      </c>
      <c r="H1" s="8" t="s">
        <v>225</v>
      </c>
      <c r="I1" s="8" t="s">
        <v>136</v>
      </c>
      <c r="J1" s="8" t="s">
        <v>137</v>
      </c>
      <c r="K1" s="8" t="s">
        <v>245</v>
      </c>
      <c r="L1" s="8" t="s">
        <v>246</v>
      </c>
      <c r="N1" s="25" t="s">
        <v>255</v>
      </c>
      <c r="O1" s="25" t="s">
        <v>247</v>
      </c>
    </row>
    <row r="2" spans="1:16" x14ac:dyDescent="0.25">
      <c r="A2" t="str" cm="1">
        <f t="array" ref="A2:L13">_xlfn._xlws.SORT(_xlfn._xlws.FILTER(app!A2:L250, (app!K2:K250 &gt; 30) * (app!L2:L250 &gt; 30)),11, -1)</f>
        <v>HHS</v>
      </c>
      <c r="B2">
        <v>45806</v>
      </c>
      <c r="C2">
        <v>90</v>
      </c>
      <c r="D2">
        <v>14.75</v>
      </c>
      <c r="E2">
        <v>5408200</v>
      </c>
      <c r="F2">
        <v>2.4</v>
      </c>
      <c r="G2">
        <v>9.09</v>
      </c>
      <c r="H2">
        <v>62.3</v>
      </c>
      <c r="I2">
        <v>79.7</v>
      </c>
      <c r="J2" t="str">
        <v>Khac</v>
      </c>
      <c r="K2">
        <v>120.9</v>
      </c>
      <c r="L2">
        <v>77.099999999999994</v>
      </c>
      <c r="N2" t="str">
        <f>A2</f>
        <v>HHS</v>
      </c>
      <c r="O2">
        <f>K2</f>
        <v>120.9</v>
      </c>
      <c r="P2">
        <f>L2</f>
        <v>77.099999999999994</v>
      </c>
    </row>
    <row r="3" spans="1:16" x14ac:dyDescent="0.25">
      <c r="A3" t="str">
        <v>HAH</v>
      </c>
      <c r="B3">
        <v>45806</v>
      </c>
      <c r="C3">
        <v>90</v>
      </c>
      <c r="D3">
        <v>80.400000000000006</v>
      </c>
      <c r="E3">
        <v>1815200</v>
      </c>
      <c r="F3">
        <v>-0.1</v>
      </c>
      <c r="G3">
        <v>45.05</v>
      </c>
      <c r="H3">
        <v>78.5</v>
      </c>
      <c r="I3">
        <v>72.2</v>
      </c>
      <c r="J3" t="str">
        <v>Xuatkhau</v>
      </c>
      <c r="K3">
        <v>118.9</v>
      </c>
      <c r="L3">
        <v>39.6</v>
      </c>
      <c r="N3" t="str">
        <f t="shared" ref="N3:N20" si="0">A3</f>
        <v>HAH</v>
      </c>
      <c r="O3">
        <f t="shared" ref="O3:P20" si="1">K3</f>
        <v>118.9</v>
      </c>
      <c r="P3">
        <f t="shared" si="1"/>
        <v>39.6</v>
      </c>
    </row>
    <row r="4" spans="1:16" x14ac:dyDescent="0.25">
      <c r="A4" t="str">
        <v>HVH</v>
      </c>
      <c r="B4">
        <v>45806</v>
      </c>
      <c r="C4">
        <v>90</v>
      </c>
      <c r="D4">
        <v>14.75</v>
      </c>
      <c r="E4">
        <v>1579100</v>
      </c>
      <c r="F4">
        <v>6.9</v>
      </c>
      <c r="G4">
        <v>12.34</v>
      </c>
      <c r="H4">
        <v>19.5</v>
      </c>
      <c r="I4">
        <v>66.3</v>
      </c>
      <c r="J4" t="str">
        <v>Khac</v>
      </c>
      <c r="K4">
        <v>115.7</v>
      </c>
      <c r="L4">
        <v>50</v>
      </c>
      <c r="N4" t="str">
        <f t="shared" si="0"/>
        <v>HVH</v>
      </c>
      <c r="O4">
        <f t="shared" si="1"/>
        <v>115.7</v>
      </c>
      <c r="P4">
        <f t="shared" si="1"/>
        <v>50</v>
      </c>
    </row>
    <row r="5" spans="1:16" x14ac:dyDescent="0.25">
      <c r="A5" t="str">
        <v>LPB</v>
      </c>
      <c r="B5">
        <v>45806</v>
      </c>
      <c r="C5">
        <v>75</v>
      </c>
      <c r="D5">
        <v>32</v>
      </c>
      <c r="E5">
        <v>1463400</v>
      </c>
      <c r="F5">
        <v>0.2</v>
      </c>
      <c r="G5">
        <v>28.64</v>
      </c>
      <c r="H5">
        <v>11.7</v>
      </c>
      <c r="I5">
        <v>50.3</v>
      </c>
      <c r="J5" t="str">
        <v>NganHang</v>
      </c>
      <c r="K5">
        <v>97.9</v>
      </c>
      <c r="L5">
        <v>115.6</v>
      </c>
      <c r="N5" t="str">
        <f t="shared" si="0"/>
        <v>LPB</v>
      </c>
      <c r="O5">
        <f t="shared" si="1"/>
        <v>97.9</v>
      </c>
      <c r="P5">
        <f t="shared" si="1"/>
        <v>115.6</v>
      </c>
    </row>
    <row r="6" spans="1:16" x14ac:dyDescent="0.25">
      <c r="A6" t="str">
        <v>CSV</v>
      </c>
      <c r="B6">
        <v>45806</v>
      </c>
      <c r="C6">
        <v>30</v>
      </c>
      <c r="D6">
        <v>34.700000000000003</v>
      </c>
      <c r="E6">
        <v>1214700</v>
      </c>
      <c r="F6">
        <v>-1.7</v>
      </c>
      <c r="G6">
        <v>28.4</v>
      </c>
      <c r="H6">
        <v>22.2</v>
      </c>
      <c r="I6">
        <v>50.7</v>
      </c>
      <c r="J6" t="str">
        <v>HC-PhanBon-NN</v>
      </c>
      <c r="K6">
        <v>54.7</v>
      </c>
      <c r="L6">
        <v>89.1</v>
      </c>
      <c r="N6" t="str">
        <f t="shared" si="0"/>
        <v>CSV</v>
      </c>
      <c r="O6">
        <f t="shared" si="1"/>
        <v>54.7</v>
      </c>
      <c r="P6">
        <f t="shared" si="1"/>
        <v>89.1</v>
      </c>
    </row>
    <row r="7" spans="1:16" x14ac:dyDescent="0.25">
      <c r="A7" t="str">
        <v>TCB</v>
      </c>
      <c r="B7">
        <v>45806</v>
      </c>
      <c r="C7">
        <v>90</v>
      </c>
      <c r="D7">
        <v>30.8</v>
      </c>
      <c r="E7">
        <v>14712100</v>
      </c>
      <c r="F7">
        <v>1</v>
      </c>
      <c r="G7">
        <v>23.95</v>
      </c>
      <c r="H7">
        <v>28.6</v>
      </c>
      <c r="I7">
        <v>69.400000000000006</v>
      </c>
      <c r="J7" t="str">
        <v>NganHang</v>
      </c>
      <c r="K7">
        <v>47.6</v>
      </c>
      <c r="L7">
        <v>52.3</v>
      </c>
      <c r="N7" t="str">
        <f t="shared" si="0"/>
        <v>TCB</v>
      </c>
      <c r="O7">
        <f t="shared" si="1"/>
        <v>47.6</v>
      </c>
      <c r="P7">
        <f t="shared" si="1"/>
        <v>52.3</v>
      </c>
    </row>
    <row r="8" spans="1:16" x14ac:dyDescent="0.25">
      <c r="A8" t="str">
        <v>DPG</v>
      </c>
      <c r="B8">
        <v>45806</v>
      </c>
      <c r="C8">
        <v>90</v>
      </c>
      <c r="D8">
        <v>66.8</v>
      </c>
      <c r="E8">
        <v>1813200</v>
      </c>
      <c r="F8">
        <v>-0.6</v>
      </c>
      <c r="G8">
        <v>49.3</v>
      </c>
      <c r="H8">
        <v>35.5</v>
      </c>
      <c r="I8">
        <v>80</v>
      </c>
      <c r="J8" t="str">
        <v>Khac</v>
      </c>
      <c r="K8">
        <v>45.9</v>
      </c>
      <c r="L8">
        <v>61.2</v>
      </c>
      <c r="N8" t="str">
        <f t="shared" si="0"/>
        <v>DPG</v>
      </c>
      <c r="O8">
        <f t="shared" si="1"/>
        <v>45.9</v>
      </c>
      <c r="P8">
        <f t="shared" si="1"/>
        <v>61.2</v>
      </c>
    </row>
    <row r="9" spans="1:16" x14ac:dyDescent="0.25">
      <c r="A9" t="str">
        <v>ELC</v>
      </c>
      <c r="B9">
        <v>45806</v>
      </c>
      <c r="C9">
        <v>40</v>
      </c>
      <c r="D9">
        <v>22.3</v>
      </c>
      <c r="E9">
        <v>599200</v>
      </c>
      <c r="F9">
        <v>-0.4</v>
      </c>
      <c r="G9">
        <v>19.350000000000001</v>
      </c>
      <c r="H9">
        <v>15.2</v>
      </c>
      <c r="I9">
        <v>52</v>
      </c>
      <c r="J9" t="str">
        <v>BanLe</v>
      </c>
      <c r="K9">
        <v>45.9</v>
      </c>
      <c r="L9">
        <v>135.69999999999999</v>
      </c>
      <c r="N9" t="str">
        <f t="shared" si="0"/>
        <v>ELC</v>
      </c>
      <c r="O9">
        <f t="shared" si="1"/>
        <v>45.9</v>
      </c>
      <c r="P9">
        <f t="shared" si="1"/>
        <v>135.69999999999999</v>
      </c>
    </row>
    <row r="10" spans="1:16" x14ac:dyDescent="0.25">
      <c r="A10" t="str">
        <v>FRT</v>
      </c>
      <c r="B10">
        <v>45806</v>
      </c>
      <c r="C10">
        <v>55</v>
      </c>
      <c r="D10">
        <v>167.5</v>
      </c>
      <c r="E10">
        <v>412900</v>
      </c>
      <c r="F10">
        <v>0</v>
      </c>
      <c r="G10">
        <v>121.1</v>
      </c>
      <c r="H10">
        <v>38.299999999999997</v>
      </c>
      <c r="I10">
        <v>51.7</v>
      </c>
      <c r="J10" t="str">
        <v>BanLe</v>
      </c>
      <c r="K10">
        <v>41.1</v>
      </c>
      <c r="L10">
        <v>120.7</v>
      </c>
      <c r="N10" t="str">
        <f t="shared" si="0"/>
        <v>FRT</v>
      </c>
      <c r="O10">
        <f t="shared" si="1"/>
        <v>41.1</v>
      </c>
      <c r="P10">
        <f t="shared" si="1"/>
        <v>120.7</v>
      </c>
    </row>
    <row r="11" spans="1:16" x14ac:dyDescent="0.25">
      <c r="A11" t="str">
        <v>MSH</v>
      </c>
      <c r="B11">
        <v>45806</v>
      </c>
      <c r="C11">
        <v>90</v>
      </c>
      <c r="D11">
        <v>57</v>
      </c>
      <c r="E11">
        <v>264800</v>
      </c>
      <c r="F11">
        <v>0.2</v>
      </c>
      <c r="G11">
        <v>37.75</v>
      </c>
      <c r="H11">
        <v>51</v>
      </c>
      <c r="I11">
        <v>70</v>
      </c>
      <c r="J11" t="str">
        <v>Xuatkhau</v>
      </c>
      <c r="K11">
        <v>38.200000000000003</v>
      </c>
      <c r="L11">
        <v>37.1</v>
      </c>
      <c r="N11" t="str">
        <f t="shared" si="0"/>
        <v>MSH</v>
      </c>
      <c r="O11">
        <f t="shared" si="1"/>
        <v>38.200000000000003</v>
      </c>
      <c r="P11">
        <f t="shared" si="1"/>
        <v>37.1</v>
      </c>
    </row>
    <row r="12" spans="1:16" x14ac:dyDescent="0.25">
      <c r="A12" t="str">
        <v>NAF</v>
      </c>
      <c r="B12">
        <v>45806</v>
      </c>
      <c r="C12">
        <v>90</v>
      </c>
      <c r="D12">
        <v>22.6</v>
      </c>
      <c r="E12">
        <v>340600</v>
      </c>
      <c r="F12">
        <v>-0.4</v>
      </c>
      <c r="G12">
        <v>16.95</v>
      </c>
      <c r="H12">
        <v>33.299999999999997</v>
      </c>
      <c r="I12">
        <v>64.8</v>
      </c>
      <c r="J12" t="str">
        <v>HC-PhanBon-NN</v>
      </c>
      <c r="K12">
        <v>37.4</v>
      </c>
      <c r="L12">
        <v>40.1</v>
      </c>
      <c r="N12" t="str">
        <f t="shared" si="0"/>
        <v>NAF</v>
      </c>
      <c r="O12">
        <f t="shared" si="1"/>
        <v>37.4</v>
      </c>
      <c r="P12">
        <f t="shared" si="1"/>
        <v>40.1</v>
      </c>
    </row>
    <row r="13" spans="1:16" x14ac:dyDescent="0.25">
      <c r="A13" t="str">
        <v>CTD</v>
      </c>
      <c r="B13">
        <v>45806</v>
      </c>
      <c r="C13">
        <v>90</v>
      </c>
      <c r="D13">
        <v>82.3</v>
      </c>
      <c r="E13">
        <v>1118500</v>
      </c>
      <c r="F13">
        <v>-0.4</v>
      </c>
      <c r="G13">
        <v>64.3</v>
      </c>
      <c r="H13">
        <v>28</v>
      </c>
      <c r="I13">
        <v>54.8</v>
      </c>
      <c r="J13" t="str">
        <v>DauTuCong</v>
      </c>
      <c r="K13">
        <v>32.6</v>
      </c>
      <c r="L13">
        <v>38.9</v>
      </c>
      <c r="N13" t="str">
        <f t="shared" si="0"/>
        <v>CTD</v>
      </c>
      <c r="O13">
        <f t="shared" si="1"/>
        <v>32.6</v>
      </c>
      <c r="P13">
        <f t="shared" si="1"/>
        <v>38.9</v>
      </c>
    </row>
    <row r="14" spans="1:16" x14ac:dyDescent="0.25">
      <c r="N14">
        <f t="shared" si="0"/>
        <v>0</v>
      </c>
      <c r="O14">
        <f t="shared" si="1"/>
        <v>0</v>
      </c>
      <c r="P14">
        <f t="shared" si="1"/>
        <v>0</v>
      </c>
    </row>
    <row r="15" spans="1:16" x14ac:dyDescent="0.25">
      <c r="N15">
        <f t="shared" si="0"/>
        <v>0</v>
      </c>
      <c r="O15">
        <f t="shared" si="1"/>
        <v>0</v>
      </c>
      <c r="P15">
        <f t="shared" si="1"/>
        <v>0</v>
      </c>
    </row>
    <row r="16" spans="1:16" x14ac:dyDescent="0.25">
      <c r="N16">
        <f t="shared" si="0"/>
        <v>0</v>
      </c>
      <c r="O16">
        <f t="shared" si="1"/>
        <v>0</v>
      </c>
      <c r="P16">
        <f t="shared" si="1"/>
        <v>0</v>
      </c>
    </row>
    <row r="17" spans="14:16" x14ac:dyDescent="0.25">
      <c r="N17">
        <f t="shared" si="0"/>
        <v>0</v>
      </c>
      <c r="O17">
        <f t="shared" si="1"/>
        <v>0</v>
      </c>
      <c r="P17">
        <f t="shared" si="1"/>
        <v>0</v>
      </c>
    </row>
    <row r="18" spans="14:16" x14ac:dyDescent="0.25">
      <c r="N18">
        <f t="shared" si="0"/>
        <v>0</v>
      </c>
      <c r="O18">
        <f t="shared" si="1"/>
        <v>0</v>
      </c>
      <c r="P18">
        <f t="shared" si="1"/>
        <v>0</v>
      </c>
    </row>
    <row r="19" spans="14:16" x14ac:dyDescent="0.25">
      <c r="N19">
        <f t="shared" si="0"/>
        <v>0</v>
      </c>
      <c r="O19">
        <f t="shared" si="1"/>
        <v>0</v>
      </c>
      <c r="P19">
        <f t="shared" si="1"/>
        <v>0</v>
      </c>
    </row>
    <row r="20" spans="14:16" x14ac:dyDescent="0.25">
      <c r="N20">
        <f t="shared" si="0"/>
        <v>0</v>
      </c>
      <c r="O20">
        <f t="shared" si="1"/>
        <v>0</v>
      </c>
      <c r="P20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4AF2-625A-4F81-BC40-AF1FED1B9C81}">
  <dimension ref="A2:L38"/>
  <sheetViews>
    <sheetView workbookViewId="0">
      <selection activeCell="K4" sqref="K4"/>
    </sheetView>
  </sheetViews>
  <sheetFormatPr defaultRowHeight="15" x14ac:dyDescent="0.25"/>
  <cols>
    <col min="2" max="2" width="10.28515625" customWidth="1"/>
    <col min="4" max="4" width="10.7109375" customWidth="1"/>
    <col min="11" max="11" width="10.7109375" customWidth="1"/>
    <col min="12" max="12" width="11.7109375" customWidth="1"/>
  </cols>
  <sheetData>
    <row r="2" spans="1:12" x14ac:dyDescent="0.25">
      <c r="L2" t="s">
        <v>264</v>
      </c>
    </row>
    <row r="3" spans="1:12" x14ac:dyDescent="0.25">
      <c r="A3" t="s">
        <v>256</v>
      </c>
      <c r="B3" t="s">
        <v>257</v>
      </c>
      <c r="C3" t="s">
        <v>258</v>
      </c>
      <c r="D3" s="15" t="s">
        <v>259</v>
      </c>
      <c r="E3" t="s">
        <v>260</v>
      </c>
      <c r="F3" t="s">
        <v>261</v>
      </c>
      <c r="G3" t="s">
        <v>262</v>
      </c>
      <c r="H3" t="s">
        <v>263</v>
      </c>
      <c r="I3" t="s">
        <v>248</v>
      </c>
      <c r="J3" t="s">
        <v>249</v>
      </c>
      <c r="K3" s="15" t="s">
        <v>265</v>
      </c>
    </row>
    <row r="4" spans="1:12" x14ac:dyDescent="0.25">
      <c r="A4" t="s">
        <v>74</v>
      </c>
      <c r="B4" s="1">
        <v>45733</v>
      </c>
      <c r="C4">
        <v>35</v>
      </c>
      <c r="D4" s="15">
        <v>34.06</v>
      </c>
      <c r="H4">
        <v>5.53</v>
      </c>
      <c r="I4">
        <v>10334</v>
      </c>
      <c r="J4">
        <v>364.8</v>
      </c>
      <c r="K4" s="15">
        <v>34.06</v>
      </c>
      <c r="L4" s="26">
        <f>(K4-D4)/D4*100</f>
        <v>0</v>
      </c>
    </row>
    <row r="5" spans="1:12" x14ac:dyDescent="0.25">
      <c r="A5" t="s">
        <v>5</v>
      </c>
      <c r="B5" s="1">
        <v>45733</v>
      </c>
      <c r="C5">
        <v>11</v>
      </c>
      <c r="D5" s="15">
        <v>10.6</v>
      </c>
      <c r="H5">
        <v>4.76</v>
      </c>
      <c r="I5">
        <v>1002</v>
      </c>
      <c r="J5">
        <v>11</v>
      </c>
      <c r="K5" s="15">
        <v>10.6</v>
      </c>
      <c r="L5" s="26">
        <f t="shared" ref="L5:L6" si="0">(K5-D5)/D5*100</f>
        <v>0</v>
      </c>
    </row>
    <row r="6" spans="1:12" x14ac:dyDescent="0.25">
      <c r="A6" t="s">
        <v>1</v>
      </c>
      <c r="B6" s="1">
        <v>45733</v>
      </c>
      <c r="C6">
        <v>6</v>
      </c>
      <c r="D6" s="15">
        <v>5.77</v>
      </c>
      <c r="E6">
        <v>5.85</v>
      </c>
      <c r="H6">
        <v>7.14</v>
      </c>
      <c r="I6">
        <v>963</v>
      </c>
      <c r="J6">
        <v>5.8</v>
      </c>
      <c r="K6" s="15">
        <v>5.77</v>
      </c>
      <c r="L6" s="26">
        <f t="shared" si="0"/>
        <v>0</v>
      </c>
    </row>
    <row r="7" spans="1:12" x14ac:dyDescent="0.25">
      <c r="B7" s="1"/>
    </row>
    <row r="8" spans="1:12" x14ac:dyDescent="0.25">
      <c r="B8" s="1"/>
    </row>
    <row r="9" spans="1:12" x14ac:dyDescent="0.25">
      <c r="B9" s="1"/>
    </row>
    <row r="10" spans="1:12" x14ac:dyDescent="0.25">
      <c r="B10" s="1"/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  <c r="F14" s="27" t="s">
        <v>255</v>
      </c>
      <c r="G14" s="27" t="s">
        <v>266</v>
      </c>
    </row>
    <row r="15" spans="1:12" x14ac:dyDescent="0.25">
      <c r="B15" s="1"/>
      <c r="F15" s="27" t="str" cm="1">
        <f t="array" ref="F15:F17">A4:A6</f>
        <v>NLG</v>
      </c>
      <c r="G15" s="28" cm="1">
        <f t="array" ref="G15:G17">L4:L6</f>
        <v>0</v>
      </c>
    </row>
    <row r="16" spans="1:12" x14ac:dyDescent="0.25">
      <c r="B16" s="1"/>
      <c r="F16" s="27" t="str">
        <v>VC7</v>
      </c>
      <c r="G16" s="28">
        <v>0</v>
      </c>
    </row>
    <row r="17" spans="2:7" x14ac:dyDescent="0.25">
      <c r="B17" s="1"/>
      <c r="F17" s="27" t="str">
        <v>NRC</v>
      </c>
      <c r="G17" s="28">
        <v>0</v>
      </c>
    </row>
    <row r="18" spans="2:7" x14ac:dyDescent="0.25">
      <c r="B18" s="1"/>
    </row>
    <row r="19" spans="2:7" x14ac:dyDescent="0.25">
      <c r="B19" s="1"/>
    </row>
    <row r="20" spans="2:7" x14ac:dyDescent="0.25">
      <c r="B20" s="1"/>
    </row>
    <row r="21" spans="2:7" x14ac:dyDescent="0.25">
      <c r="B21" s="1"/>
    </row>
    <row r="22" spans="2:7" x14ac:dyDescent="0.25">
      <c r="B22" s="1"/>
    </row>
    <row r="23" spans="2:7" x14ac:dyDescent="0.25">
      <c r="B23" s="1"/>
    </row>
    <row r="24" spans="2:7" x14ac:dyDescent="0.25">
      <c r="B24" s="1"/>
    </row>
    <row r="25" spans="2:7" x14ac:dyDescent="0.25">
      <c r="B25" s="1"/>
    </row>
    <row r="26" spans="2:7" x14ac:dyDescent="0.25">
      <c r="B26" s="1"/>
    </row>
    <row r="27" spans="2:7" x14ac:dyDescent="0.25">
      <c r="B27" s="1"/>
    </row>
    <row r="28" spans="2:7" x14ac:dyDescent="0.25">
      <c r="B28" s="1"/>
    </row>
    <row r="29" spans="2:7" x14ac:dyDescent="0.25">
      <c r="B29" s="1"/>
    </row>
    <row r="30" spans="2:7" x14ac:dyDescent="0.25">
      <c r="B30" s="1"/>
    </row>
    <row r="31" spans="2:7" x14ac:dyDescent="0.25">
      <c r="B31" s="1"/>
    </row>
    <row r="32" spans="2:7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D431-F667-4E47-9BA6-B2C357696A4F}">
  <dimension ref="A1:BN90"/>
  <sheetViews>
    <sheetView topLeftCell="AL1" zoomScale="70" zoomScaleNormal="70" workbookViewId="0">
      <selection activeCell="AK3" sqref="AK3"/>
    </sheetView>
  </sheetViews>
  <sheetFormatPr defaultRowHeight="15" x14ac:dyDescent="0.25"/>
  <cols>
    <col min="2" max="2" width="10.42578125" bestFit="1" customWidth="1"/>
  </cols>
  <sheetData>
    <row r="1" spans="1:66" x14ac:dyDescent="0.25">
      <c r="A1" t="s">
        <v>186</v>
      </c>
      <c r="B1" t="s">
        <v>0</v>
      </c>
      <c r="C1" t="s">
        <v>271</v>
      </c>
      <c r="D1" t="s">
        <v>131</v>
      </c>
      <c r="E1" t="s">
        <v>247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248</v>
      </c>
      <c r="R1" t="s">
        <v>249</v>
      </c>
      <c r="S1" t="s">
        <v>188</v>
      </c>
      <c r="T1" t="s">
        <v>187</v>
      </c>
      <c r="U1" t="s">
        <v>283</v>
      </c>
      <c r="V1" t="s">
        <v>284</v>
      </c>
      <c r="W1" t="s">
        <v>158</v>
      </c>
      <c r="X1" t="s">
        <v>285</v>
      </c>
      <c r="Y1" t="s">
        <v>214</v>
      </c>
      <c r="Z1" t="s">
        <v>199</v>
      </c>
      <c r="AA1" t="s">
        <v>188</v>
      </c>
      <c r="AB1" t="s">
        <v>215</v>
      </c>
      <c r="AC1" t="s">
        <v>216</v>
      </c>
      <c r="AD1" t="s">
        <v>217</v>
      </c>
      <c r="AE1" t="s">
        <v>188</v>
      </c>
      <c r="AF1" t="s">
        <v>137</v>
      </c>
      <c r="AJ1" t="s">
        <v>317</v>
      </c>
      <c r="AK1" t="s">
        <v>274</v>
      </c>
      <c r="AL1" t="s">
        <v>275</v>
      </c>
      <c r="AM1" t="s">
        <v>276</v>
      </c>
      <c r="AP1" t="s">
        <v>274</v>
      </c>
      <c r="AQ1" t="s">
        <v>275</v>
      </c>
      <c r="AR1" t="s">
        <v>276</v>
      </c>
      <c r="AS1" t="s">
        <v>316</v>
      </c>
      <c r="AT1" t="s">
        <v>317</v>
      </c>
      <c r="AV1" t="s">
        <v>318</v>
      </c>
      <c r="AW1" t="s">
        <v>319</v>
      </c>
      <c r="AX1" t="s">
        <v>317</v>
      </c>
      <c r="AZ1" s="29" t="s">
        <v>255</v>
      </c>
      <c r="BA1" s="29" t="s">
        <v>316</v>
      </c>
      <c r="BB1" s="29" t="s">
        <v>317</v>
      </c>
      <c r="BC1" t="s">
        <v>274</v>
      </c>
      <c r="BD1" t="s">
        <v>275</v>
      </c>
      <c r="BE1" t="s">
        <v>276</v>
      </c>
      <c r="BH1" t="s">
        <v>247</v>
      </c>
      <c r="BI1" t="s">
        <v>272</v>
      </c>
      <c r="BJ1" t="s">
        <v>273</v>
      </c>
      <c r="BK1" s="29" t="s">
        <v>255</v>
      </c>
      <c r="BL1" s="29" t="s">
        <v>316</v>
      </c>
      <c r="BM1" s="29" t="s">
        <v>131</v>
      </c>
      <c r="BN1" s="29"/>
    </row>
    <row r="2" spans="1:66" x14ac:dyDescent="0.25">
      <c r="A2" t="s">
        <v>172</v>
      </c>
      <c r="B2" s="1">
        <v>45771</v>
      </c>
      <c r="C2">
        <v>1</v>
      </c>
      <c r="D2">
        <v>20</v>
      </c>
      <c r="E2">
        <v>-23</v>
      </c>
      <c r="F2">
        <v>-18</v>
      </c>
      <c r="G2">
        <v>-5</v>
      </c>
      <c r="H2">
        <v>43</v>
      </c>
      <c r="I2">
        <v>36</v>
      </c>
      <c r="J2">
        <v>35</v>
      </c>
      <c r="K2">
        <v>36</v>
      </c>
      <c r="L2" t="s">
        <v>290</v>
      </c>
      <c r="O2">
        <v>-0.85</v>
      </c>
      <c r="P2">
        <v>3.5</v>
      </c>
      <c r="Q2">
        <v>166</v>
      </c>
      <c r="R2">
        <v>0.6</v>
      </c>
      <c r="S2">
        <v>165500</v>
      </c>
      <c r="T2" t="s">
        <v>210</v>
      </c>
      <c r="U2" t="s">
        <v>188</v>
      </c>
      <c r="X2">
        <v>0</v>
      </c>
      <c r="Z2">
        <v>0</v>
      </c>
      <c r="AA2">
        <v>165500</v>
      </c>
      <c r="AB2">
        <v>4.7</v>
      </c>
      <c r="AC2" t="s">
        <v>307</v>
      </c>
      <c r="AD2">
        <v>42</v>
      </c>
      <c r="AE2">
        <v>165500</v>
      </c>
      <c r="AF2" t="s">
        <v>251</v>
      </c>
      <c r="AI2" t="str">
        <f t="shared" ref="AI2:AI66" si="0">IF(AND(H2&gt;=LARGE($H$2:$H$100, 10), I2&gt;=LARGE($I$2:$I$100, 10), J2&gt;=LARGE($J$2:$J$100, 10)), A2, "")</f>
        <v/>
      </c>
      <c r="AJ2" t="str">
        <f>IF(AND(H2&gt;=LARGE($H$2:$H$100, 10), I2&gt;=LARGE($I$2:$I$100, 10), J2&gt;=LARGE($J$2:$J$100, 10)), D2, "")</f>
        <v/>
      </c>
      <c r="AK2" t="str">
        <f t="shared" ref="AK2:AK11" si="1">IF(AND(H2&gt;=LARGE($H$2:$H$100, 10), I2&gt;=LARGE($I$2:$I$100, 10), J2&gt;=LARGE($J$2:$J$100, 10)), H2, "")</f>
        <v/>
      </c>
      <c r="AL2" t="str">
        <f t="shared" ref="AL2:AL11" si="2">IF(AND(H2&gt;=LARGE($H$2:$H$100, 10), I2&gt;=LARGE($I$2:$I$100, 10), J2&gt;=LARGE($J$2:$J$100, 10)), I2, "")</f>
        <v/>
      </c>
      <c r="AM2" t="str">
        <f t="shared" ref="AM2:AM11" si="3">IF(AND(H2&gt;=LARGE($H$2:$H$100, 10), I2&gt;=LARGE($I$2:$I$100, 10), J2&gt;=LARGE($J$2:$J$100, 10)), J2, "")</f>
        <v/>
      </c>
      <c r="AO2" t="str" cm="1">
        <f t="array" ref="AO2">IFERROR(INDEX($AI$2:$AI$100, SMALL(IF($AI$2:$AI$100&lt;&gt;"", ROW($AI$2:$AI$100)-ROW($AI$2)+1), ROW(1:1))), "")</f>
        <v>DBC</v>
      </c>
      <c r="AP2" cm="1">
        <f t="array" ref="AP2">IFERROR(INDEX($AJ$2:$AJ$100, SMALL(IF($AJ$2:$AJ$100&lt;&gt;"", ROW($AJ$2:$AJ$100)-ROW($AK$2)+1), ROW(1:1))), "")</f>
        <v>63</v>
      </c>
      <c r="AQ2" cm="1">
        <f t="array" ref="AQ2">IFERROR(INDEX($AK$2:$AK$100, SMALL(IF($AK$2:$AK$100&lt;&gt;"", ROW($AK$2:$AK$100)-ROW($AL$2)+1), ROW(1:1))), "")</f>
        <v>54</v>
      </c>
      <c r="AR2" cm="1">
        <f t="array" ref="AR2">IFERROR(INDEX($AL$2:$AL$100, SMALL(IF($AL$2:$AL$100&lt;&gt;"", ROW($AL$2:$AL$100)-ROW($AM$2)+1), ROW(1:1))), "")</f>
        <v>54</v>
      </c>
      <c r="AS2">
        <f>INT((AP2 + AQ2 + AR2) / 3)</f>
        <v>57</v>
      </c>
      <c r="AT2" cm="1">
        <f t="array" ref="AT2">IFERROR(INDEX($AJ$2:$AJ$100, SMALL(IF(($H$2:$H$100&gt;=LARGE($H$2:$H$100, 10))*($I$2:$I$100&gt;=LARGE($I$2:$I$100, 10))*($J$2:$J$100&gt;=LARGE($J$2:$J$100, 10)), ROW($AJ$2:$AJ$100)-ROW($AJ$2)+1), ROW(1:1))), "")</f>
        <v>63</v>
      </c>
      <c r="AV2" t="str">
        <f>AO2</f>
        <v>DBC</v>
      </c>
      <c r="AW2">
        <f>AS2</f>
        <v>57</v>
      </c>
      <c r="AX2">
        <f>AT2</f>
        <v>63</v>
      </c>
      <c r="AZ2" s="29" t="str">
        <f>IF(AND(H2&gt;=LARGE($H$2:$H$100, 10), I2&gt;=LARGE($I$2:$I$100, 10), J2&gt;=LARGE($J$2:$J$100, 10), D2&gt;=LARGE($D$2:$D$100, 10)), A2, "")</f>
        <v/>
      </c>
      <c r="BA2" s="29" t="e">
        <f>INT((BC2 + BD2 + BE2) / 3)</f>
        <v>#VALUE!</v>
      </c>
      <c r="BB2" s="29" t="str">
        <f>IF(AND(H2&gt;=LARGE($H$2:$H$100, 10), I2&gt;=LARGE($I$2:$I$100, 10), J2&gt;=LARGE($J$2:$J$100, 10), D2&gt;=LARGE($D$2:$D$100, 10)), D2, "")</f>
        <v/>
      </c>
      <c r="BC2" t="str">
        <f>IF(AND(H2&gt;=LARGE($H$2:$H$100, 10), I2&gt;=LARGE($I$2:$I$100, 10), J2&gt;=LARGE($J$2:$J$100, 10), D2&gt;=LARGE($D$2:$D$100, 10)), H2, "")</f>
        <v/>
      </c>
      <c r="BD2" t="str">
        <f>IF(AND(H2&gt;=LARGE($H$2:$H$100, 10), I2&gt;=LARGE($I$2:$I$100, 10), J2&gt;=LARGE($J$2:$J$100, 10), D2&gt;=LARGE($D$2:$D$100, 10)), I2, "")</f>
        <v/>
      </c>
      <c r="BE2" t="str">
        <f>IF(AND(H2&gt;=LARGE($H$2:$H$100, 10), I2&gt;=LARGE($I$2:$I$100, 10), J2&gt;=LARGE($J$2:$J$100, 10), D2&gt;=LARGE($D$2:$D$100, 10)), J2, "")</f>
        <v/>
      </c>
      <c r="BH2" t="str">
        <f>IF(AND(D2&gt;=LARGE($D$2:$D$100, 10), E2&gt;=LARGE($E$2:$E$100, 10), F2&gt;=LARGE($F$2:$F$100, 10), G2&gt;=LARGE($G$2:$G$100, 10)), E2, "")</f>
        <v/>
      </c>
      <c r="BI2" t="str">
        <f>IF(AND(D2&gt;=LARGE($D$2:$D$100, 10), E2&gt;=LARGE($E$2:$E$100, 10), F2&gt;=LARGE($F$2:$F$100, 10), G2&gt;=LARGE($G$2:$G$100, 10)), F2, "")</f>
        <v/>
      </c>
      <c r="BJ2" t="str">
        <f>IF(AND(D2&gt;=LARGE($D$2:$D$100, 10), E2&gt;=LARGE($E$2:$E$100, 10), F2&gt;=LARGE($F$2:$F$100, 10), G2&gt;=LARGE($G$2:$G$100, 10)), G2, "")</f>
        <v/>
      </c>
      <c r="BK2" s="29" t="str">
        <f>IF(AND(D2&gt;=LARGE($D$2:$D$100, 10), E2&gt;=LARGE($E$2:$E$100, 10), F2&gt;=LARGE($F$2:$F$100, 10), G2&gt;=LARGE($G$2:$G$100, 10)), A2, "")</f>
        <v/>
      </c>
      <c r="BL2" s="29" t="e">
        <f>INT((BH2 + BI2 + BJ2) / 3)</f>
        <v>#VALUE!</v>
      </c>
      <c r="BM2" s="29" t="str">
        <f>IF(AND(D2&gt;=LARGE($D$2:$D$100, 10), E2&gt;=LARGE($E$2:$E$100, 10), F2&gt;=LARGE($F$2:$F$100, 10), G2&gt;=LARGE($G$2:$G$100, 10)), D2, "")</f>
        <v/>
      </c>
      <c r="BN2" s="29"/>
    </row>
    <row r="3" spans="1:66" x14ac:dyDescent="0.25">
      <c r="A3" t="s">
        <v>50</v>
      </c>
      <c r="B3" s="1">
        <v>45771</v>
      </c>
      <c r="C3">
        <v>2</v>
      </c>
      <c r="D3">
        <v>10</v>
      </c>
      <c r="E3">
        <v>-18</v>
      </c>
      <c r="F3">
        <v>-13</v>
      </c>
      <c r="G3">
        <v>-7</v>
      </c>
      <c r="H3">
        <v>41</v>
      </c>
      <c r="I3">
        <v>38</v>
      </c>
      <c r="J3">
        <v>39</v>
      </c>
      <c r="K3">
        <v>39</v>
      </c>
      <c r="L3" t="s">
        <v>290</v>
      </c>
      <c r="O3">
        <v>2.1</v>
      </c>
      <c r="P3">
        <v>14.6</v>
      </c>
      <c r="Q3">
        <v>737</v>
      </c>
      <c r="R3">
        <v>10.8</v>
      </c>
      <c r="S3">
        <v>736800</v>
      </c>
      <c r="T3" t="s">
        <v>210</v>
      </c>
      <c r="U3" t="s">
        <v>188</v>
      </c>
      <c r="W3" t="s">
        <v>158</v>
      </c>
      <c r="X3">
        <v>0</v>
      </c>
      <c r="Z3">
        <v>0</v>
      </c>
      <c r="AA3">
        <v>736800</v>
      </c>
      <c r="AB3">
        <v>18.600000000000001</v>
      </c>
      <c r="AC3" t="s">
        <v>313</v>
      </c>
      <c r="AD3">
        <v>25</v>
      </c>
      <c r="AE3">
        <v>736800</v>
      </c>
      <c r="AF3" t="s">
        <v>142</v>
      </c>
      <c r="AI3" t="str">
        <f t="shared" si="0"/>
        <v/>
      </c>
      <c r="AJ3" t="str">
        <f t="shared" ref="AJ3:AJ11" si="4">IF(AND(H3&gt;=LARGE($H$2:$H$100, 10), I3&gt;=LARGE($I$2:$I$100, 10), J3&gt;=LARGE($J$2:$J$100, 10)), D3, "")</f>
        <v/>
      </c>
      <c r="AK3" t="str">
        <f t="shared" si="1"/>
        <v/>
      </c>
      <c r="AL3" t="str">
        <f t="shared" si="2"/>
        <v/>
      </c>
      <c r="AM3" t="str">
        <f t="shared" si="3"/>
        <v/>
      </c>
      <c r="AO3" t="str" cm="1">
        <f t="array" ref="AO3">IFERROR(INDEX($AI$2:$AI$100, SMALL(IF($AI$2:$AI$100&lt;&gt;"", ROW($AI$2:$AI$100)-ROW($AI$2)+1), ROW(2:2))), "")</f>
        <v>FRT</v>
      </c>
      <c r="AP3" cm="1">
        <f t="array" ref="AP3">IFERROR(INDEX($AJ$2:$AJ$100, SMALL(IF($AJ$2:$AJ$100&lt;&gt;"", ROW($AJ$2:$AJ$100)-ROW($AK$2)+1), ROW(2:2))), "")</f>
        <v>73</v>
      </c>
      <c r="AQ3" cm="1">
        <f t="array" ref="AQ3">IFERROR(INDEX($AK$2:$AK$100, SMALL(IF($AK$2:$AK$100&lt;&gt;"", ROW($AK$2:$AK$100)-ROW($AL$2)+1), ROW(2:2))), "")</f>
        <v>59</v>
      </c>
      <c r="AR3" cm="1">
        <f t="array" ref="AR3">IFERROR(INDEX($AL$2:$AL$100, SMALL(IF($AL$2:$AL$100&lt;&gt;"", ROW($AL$2:$AL$100)-ROW($AM$2)+1), ROW(2:2))), "")</f>
        <v>58</v>
      </c>
      <c r="AS3">
        <f t="shared" ref="AS3:AS8" si="5">INT((AP3 + AQ3 + AR3) / 3)</f>
        <v>63</v>
      </c>
      <c r="AT3" cm="1">
        <f t="array" ref="AT3">IFERROR(INDEX($AJ$2:$AJ$100, SMALL(IF(($H$2:$H$100&gt;=LARGE($H$2:$H$100, 10))*($I$2:$I$100&gt;=LARGE($I$2:$I$100, 10))*($J$2:$J$100&gt;=LARGE($J$2:$J$100, 10)), ROW($AJ$2:$AJ$100)-ROW($AJ$2)+1), ROW(2:2))), "")</f>
        <v>73</v>
      </c>
      <c r="AV3" t="str">
        <f t="shared" ref="AV3:AV8" si="6">AO3</f>
        <v>FRT</v>
      </c>
      <c r="AW3">
        <f t="shared" ref="AW3:AW8" si="7">AS3</f>
        <v>63</v>
      </c>
      <c r="AX3">
        <f t="shared" ref="AX3:AX8" si="8">AT3</f>
        <v>73</v>
      </c>
      <c r="AZ3" s="29" t="str">
        <f>IF(AND(H3&gt;=LARGE($H$2:$H$100, 10), I3&gt;=LARGE($I$2:$I$100, 10), J3&gt;=LARGE($J$2:$J$100, 10), D3&gt;=LARGE($D$2:$D$100, 10)), A3, "")</f>
        <v/>
      </c>
      <c r="BA3" s="29" t="e">
        <f>INT((BC3 + BD3 + BE3) / 3)</f>
        <v>#VALUE!</v>
      </c>
      <c r="BB3" s="29" t="str">
        <f>IF(AND(H3&gt;=LARGE($H$2:$H$100, 10), I3&gt;=LARGE($I$2:$I$100, 10), J3&gt;=LARGE($J$2:$J$100, 10), D3&gt;=LARGE($D$2:$D$100, 10)), D3, "")</f>
        <v/>
      </c>
      <c r="BC3" t="str">
        <f>IF(AND(H3&gt;=LARGE($H$2:$H$100, 10), I3&gt;=LARGE($I$2:$I$100, 10), J3&gt;=LARGE($J$2:$J$100, 10), D3&gt;=LARGE($D$2:$D$100, 10)), H3, "")</f>
        <v/>
      </c>
      <c r="BD3" t="str">
        <f>IF(AND(H3&gt;=LARGE($H$2:$H$100, 10), I3&gt;=LARGE($I$2:$I$100, 10), J3&gt;=LARGE($J$2:$J$100, 10), D3&gt;=LARGE($D$2:$D$100, 10)), I3, "")</f>
        <v/>
      </c>
      <c r="BE3" t="str">
        <f>IF(AND(H3&gt;=LARGE($H$2:$H$100, 10), I3&gt;=LARGE($I$2:$I$100, 10), J3&gt;=LARGE($J$2:$J$100, 10), D3&gt;=LARGE($D$2:$D$100, 10)), J3, "")</f>
        <v/>
      </c>
      <c r="BH3" t="str">
        <f>IF(AND(D3&gt;=LARGE($D$2:$D$100, 10), E3&gt;=LARGE($E$2:$E$100, 10), F3&gt;=LARGE($F$2:$F$100, 10), G3&gt;=LARGE($G$2:$G$100, 10)), E3, "")</f>
        <v/>
      </c>
      <c r="BI3" t="str">
        <f>IF(AND(D3&gt;=LARGE($D$2:$D$100, 10), E3&gt;=LARGE($E$2:$E$100, 10), F3&gt;=LARGE($F$2:$F$100, 10), G3&gt;=LARGE($G$2:$G$100, 10)), F3, "")</f>
        <v/>
      </c>
      <c r="BJ3" t="str">
        <f>IF(AND(D3&gt;=LARGE($D$2:$D$100, 10), E3&gt;=LARGE($E$2:$E$100, 10), F3&gt;=LARGE($F$2:$F$100, 10), G3&gt;=LARGE($G$2:$G$100, 10)), G3, "")</f>
        <v/>
      </c>
      <c r="BK3" s="29" t="str">
        <f>IF(AND(D3&gt;=LARGE($D$2:$D$100, 10), E3&gt;=LARGE($E$2:$E$100, 10), F3&gt;=LARGE($F$2:$F$100, 10), G3&gt;=LARGE($G$2:$G$100, 10)), A3, "")</f>
        <v/>
      </c>
      <c r="BL3" s="29" t="e">
        <f>INT((BH3 + BI3 + BJ3) / 3)</f>
        <v>#VALUE!</v>
      </c>
      <c r="BM3" s="29" t="str">
        <f>IF(AND(D3&gt;=LARGE($D$2:$D$100, 10), E3&gt;=LARGE($E$2:$E$100, 10), F3&gt;=LARGE($F$2:$F$100, 10), G3&gt;=LARGE($G$2:$G$100, 10)), D3, "")</f>
        <v/>
      </c>
      <c r="BN3" s="29"/>
    </row>
    <row r="4" spans="1:66" x14ac:dyDescent="0.25">
      <c r="A4" t="s">
        <v>16</v>
      </c>
      <c r="B4" s="1">
        <v>45771</v>
      </c>
      <c r="C4">
        <v>4</v>
      </c>
      <c r="D4">
        <v>40</v>
      </c>
      <c r="E4">
        <v>-7</v>
      </c>
      <c r="F4">
        <v>-6</v>
      </c>
      <c r="G4">
        <v>7</v>
      </c>
      <c r="H4">
        <v>62</v>
      </c>
      <c r="I4">
        <v>53</v>
      </c>
      <c r="J4">
        <v>49</v>
      </c>
      <c r="K4">
        <v>48</v>
      </c>
      <c r="L4" t="s">
        <v>290</v>
      </c>
      <c r="N4" t="s">
        <v>286</v>
      </c>
      <c r="O4">
        <v>2.92</v>
      </c>
      <c r="P4">
        <v>15.85</v>
      </c>
      <c r="Q4">
        <v>1267</v>
      </c>
      <c r="R4">
        <v>20.100000000000001</v>
      </c>
      <c r="S4">
        <v>1267300</v>
      </c>
      <c r="T4" t="s">
        <v>269</v>
      </c>
      <c r="U4" t="s">
        <v>188</v>
      </c>
      <c r="X4">
        <v>15.3</v>
      </c>
      <c r="Y4" t="s">
        <v>320</v>
      </c>
      <c r="Z4">
        <v>5</v>
      </c>
      <c r="AA4">
        <v>1267300</v>
      </c>
      <c r="AB4">
        <v>0</v>
      </c>
      <c r="AD4">
        <v>0</v>
      </c>
      <c r="AE4">
        <v>1267300</v>
      </c>
      <c r="AF4" t="s">
        <v>153</v>
      </c>
      <c r="AI4" t="str">
        <f t="shared" si="0"/>
        <v/>
      </c>
      <c r="AJ4" t="str">
        <f t="shared" si="4"/>
        <v/>
      </c>
      <c r="AK4" t="str">
        <f t="shared" si="1"/>
        <v/>
      </c>
      <c r="AL4" t="str">
        <f t="shared" si="2"/>
        <v/>
      </c>
      <c r="AM4" t="str">
        <f t="shared" si="3"/>
        <v/>
      </c>
      <c r="AO4" t="str" cm="1">
        <f t="array" ref="AO4">IFERROR(INDEX($AI$2:$AI$100, SMALL(IF($AI$2:$AI$100&lt;&gt;"", ROW($AI$2:$AI$100)-ROW($AI$2)+1), ROW(3:3))), "")</f>
        <v>GEG</v>
      </c>
      <c r="AP4" cm="1">
        <f t="array" ref="AP4">IFERROR(INDEX($AJ$2:$AJ$100, SMALL(IF($AJ$2:$AJ$100&lt;&gt;"", ROW($AJ$2:$AJ$100)-ROW($AK$2)+1), ROW(3:3))), "")</f>
        <v>63</v>
      </c>
      <c r="AQ4" cm="1">
        <f t="array" ref="AQ4">IFERROR(INDEX($AK$2:$AK$100, SMALL(IF($AK$2:$AK$100&lt;&gt;"", ROW($AK$2:$AK$100)-ROW($AL$2)+1), ROW(3:3))), "")</f>
        <v>59</v>
      </c>
      <c r="AR4" cm="1">
        <f t="array" ref="AR4">IFERROR(INDEX($AL$2:$AL$100, SMALL(IF($AL$2:$AL$100&lt;&gt;"", ROW($AL$2:$AL$100)-ROW($AM$2)+1), ROW(3:3))), "")</f>
        <v>63</v>
      </c>
      <c r="AS4">
        <f t="shared" si="5"/>
        <v>61</v>
      </c>
      <c r="AT4" cm="1">
        <f t="array" ref="AT4">IFERROR(INDEX($AJ$2:$AJ$100, SMALL(IF(($H$2:$H$100&gt;=LARGE($H$2:$H$100, 10))*($I$2:$I$100&gt;=LARGE($I$2:$I$100, 10))*($J$2:$J$100&gt;=LARGE($J$2:$J$100, 10)), ROW($AJ$2:$AJ$100)-ROW($AJ$2)+1), ROW(3:3))), "")</f>
        <v>63</v>
      </c>
      <c r="AV4" t="str">
        <f t="shared" si="6"/>
        <v>GEG</v>
      </c>
      <c r="AW4">
        <f t="shared" si="7"/>
        <v>61</v>
      </c>
      <c r="AX4">
        <f t="shared" si="8"/>
        <v>63</v>
      </c>
      <c r="AZ4" s="29" t="str">
        <f>IF(AND(H4&gt;=LARGE($H$2:$H$100, 10), I4&gt;=LARGE($I$2:$I$100, 10), J4&gt;=LARGE($J$2:$J$100, 10), D4&gt;=LARGE($D$2:$D$100, 10)), A4, "")</f>
        <v/>
      </c>
      <c r="BA4" s="29" t="e">
        <f>INT((BC4 + BD4 + BE4) / 3)</f>
        <v>#VALUE!</v>
      </c>
      <c r="BB4" s="29" t="str">
        <f>IF(AND(H4&gt;=LARGE($H$2:$H$100, 10), I4&gt;=LARGE($I$2:$I$100, 10), J4&gt;=LARGE($J$2:$J$100, 10), D4&gt;=LARGE($D$2:$D$100, 10)), D4, "")</f>
        <v/>
      </c>
      <c r="BC4" t="str">
        <f>IF(AND(H4&gt;=LARGE($H$2:$H$100, 10), I4&gt;=LARGE($I$2:$I$100, 10), J4&gt;=LARGE($J$2:$J$100, 10), D4&gt;=LARGE($D$2:$D$100, 10)), H4, "")</f>
        <v/>
      </c>
      <c r="BD4" t="str">
        <f>IF(AND(H4&gt;=LARGE($H$2:$H$100, 10), I4&gt;=LARGE($I$2:$I$100, 10), J4&gt;=LARGE($J$2:$J$100, 10), D4&gt;=LARGE($D$2:$D$100, 10)), I4, "")</f>
        <v/>
      </c>
      <c r="BE4" t="str">
        <f>IF(AND(H4&gt;=LARGE($H$2:$H$100, 10), I4&gt;=LARGE($I$2:$I$100, 10), J4&gt;=LARGE($J$2:$J$100, 10), D4&gt;=LARGE($D$2:$D$100, 10)), J4, "")</f>
        <v/>
      </c>
      <c r="BH4" t="str">
        <f>IF(AND(D4&gt;=LARGE($D$2:$D$100, 10), E4&gt;=LARGE($E$2:$E$100, 10), F4&gt;=LARGE($F$2:$F$100, 10), G4&gt;=LARGE($G$2:$G$100, 10)), E4, "")</f>
        <v/>
      </c>
      <c r="BI4" t="str">
        <f>IF(AND(D4&gt;=LARGE($D$2:$D$100, 10), E4&gt;=LARGE($E$2:$E$100, 10), F4&gt;=LARGE($F$2:$F$100, 10), G4&gt;=LARGE($G$2:$G$100, 10)), F4, "")</f>
        <v/>
      </c>
      <c r="BJ4" t="str">
        <f>IF(AND(D4&gt;=LARGE($D$2:$D$100, 10), E4&gt;=LARGE($E$2:$E$100, 10), F4&gt;=LARGE($F$2:$F$100, 10), G4&gt;=LARGE($G$2:$G$100, 10)), G4, "")</f>
        <v/>
      </c>
      <c r="BK4" s="29" t="str">
        <f>IF(AND(D4&gt;=LARGE($D$2:$D$100, 10), E4&gt;=LARGE($E$2:$E$100, 10), F4&gt;=LARGE($F$2:$F$100, 10), G4&gt;=LARGE($G$2:$G$100, 10)), A4, "")</f>
        <v/>
      </c>
      <c r="BL4" s="29" t="e">
        <f>INT((BH4 + BI4 + BJ4) / 3)</f>
        <v>#VALUE!</v>
      </c>
      <c r="BM4" s="29" t="str">
        <f>IF(AND(D4&gt;=LARGE($D$2:$D$100, 10), E4&gt;=LARGE($E$2:$E$100, 10), F4&gt;=LARGE($F$2:$F$100, 10), G4&gt;=LARGE($G$2:$G$100, 10)), D4, "")</f>
        <v/>
      </c>
      <c r="BN4" s="29"/>
    </row>
    <row r="5" spans="1:66" x14ac:dyDescent="0.25">
      <c r="A5" t="s">
        <v>160</v>
      </c>
      <c r="B5" s="1">
        <v>45771</v>
      </c>
      <c r="C5">
        <v>5</v>
      </c>
      <c r="D5">
        <v>20</v>
      </c>
      <c r="E5">
        <v>-13</v>
      </c>
      <c r="F5">
        <v>-21</v>
      </c>
      <c r="G5">
        <v>-3</v>
      </c>
      <c r="H5">
        <v>46</v>
      </c>
      <c r="I5">
        <v>40</v>
      </c>
      <c r="J5">
        <v>39</v>
      </c>
      <c r="K5">
        <v>39</v>
      </c>
      <c r="L5" t="s">
        <v>290</v>
      </c>
      <c r="O5">
        <v>0</v>
      </c>
      <c r="P5">
        <v>5.5</v>
      </c>
      <c r="Q5">
        <v>163</v>
      </c>
      <c r="R5">
        <v>0.9</v>
      </c>
      <c r="S5">
        <v>162500</v>
      </c>
      <c r="T5" t="s">
        <v>269</v>
      </c>
      <c r="U5" t="s">
        <v>188</v>
      </c>
      <c r="X5">
        <v>7.6</v>
      </c>
      <c r="Y5" t="s">
        <v>306</v>
      </c>
      <c r="Z5">
        <v>44</v>
      </c>
      <c r="AA5">
        <v>162500</v>
      </c>
      <c r="AB5">
        <v>0</v>
      </c>
      <c r="AD5">
        <v>0</v>
      </c>
      <c r="AE5">
        <v>162500</v>
      </c>
      <c r="AF5" t="s">
        <v>140</v>
      </c>
      <c r="AI5" t="str">
        <f t="shared" si="0"/>
        <v/>
      </c>
      <c r="AJ5" t="str">
        <f t="shared" si="4"/>
        <v/>
      </c>
      <c r="AK5" t="str">
        <f t="shared" si="1"/>
        <v/>
      </c>
      <c r="AL5" t="str">
        <f t="shared" si="2"/>
        <v/>
      </c>
      <c r="AM5" t="str">
        <f t="shared" si="3"/>
        <v/>
      </c>
      <c r="AO5" t="str" cm="1">
        <f t="array" ref="AO5">IFERROR(INDEX($AI$2:$AI$100, SMALL(IF($AI$2:$AI$100&lt;&gt;"", ROW($AI$2:$AI$100)-ROW($AI$2)+1), ROW(4:4))), "")</f>
        <v>HAH</v>
      </c>
      <c r="AP5" cm="1">
        <f t="array" ref="AP5">IFERROR(INDEX($AJ$2:$AJ$100, SMALL(IF($AJ$2:$AJ$100&lt;&gt;"", ROW($AJ$2:$AJ$100)-ROW($AK$2)+1), ROW(4:4))), "")</f>
        <v>70</v>
      </c>
      <c r="AQ5" cm="1">
        <f t="array" ref="AQ5">IFERROR(INDEX($AK$2:$AK$100, SMALL(IF($AK$2:$AK$100&lt;&gt;"", ROW($AK$2:$AK$100)-ROW($AL$2)+1), ROW(4:4))), "")</f>
        <v>66</v>
      </c>
      <c r="AR5" cm="1">
        <f t="array" ref="AR5">IFERROR(INDEX($AL$2:$AL$100, SMALL(IF($AL$2:$AL$100&lt;&gt;"", ROW($AL$2:$AL$100)-ROW($AM$2)+1), ROW(4:4))), "")</f>
        <v>55</v>
      </c>
      <c r="AS5">
        <f t="shared" si="5"/>
        <v>63</v>
      </c>
      <c r="AT5" cm="1">
        <f t="array" ref="AT5">IFERROR(INDEX($AJ$2:$AJ$100, SMALL(IF(($H$2:$H$100&gt;=LARGE($H$2:$H$100, 10))*($I$2:$I$100&gt;=LARGE($I$2:$I$100, 10))*($J$2:$J$100&gt;=LARGE($J$2:$J$100, 10)), ROW($AJ$2:$AJ$100)-ROW($AJ$2)+1), ROW(4:4))), "")</f>
        <v>70</v>
      </c>
      <c r="AV5" t="str">
        <f t="shared" si="6"/>
        <v>HAH</v>
      </c>
      <c r="AW5">
        <f t="shared" si="7"/>
        <v>63</v>
      </c>
      <c r="AX5">
        <f t="shared" si="8"/>
        <v>70</v>
      </c>
      <c r="AZ5" s="29" t="str">
        <f>IF(AND(H5&gt;=LARGE($H$2:$H$100, 10), I5&gt;=LARGE($I$2:$I$100, 10), J5&gt;=LARGE($J$2:$J$100, 10), D5&gt;=LARGE($D$2:$D$100, 10)), A5, "")</f>
        <v/>
      </c>
      <c r="BA5" s="29" t="e">
        <f>INT((BC5 + BD5 + BE5) / 3)</f>
        <v>#VALUE!</v>
      </c>
      <c r="BB5" s="29" t="str">
        <f>IF(AND(H5&gt;=LARGE($H$2:$H$100, 10), I5&gt;=LARGE($I$2:$I$100, 10), J5&gt;=LARGE($J$2:$J$100, 10), D5&gt;=LARGE($D$2:$D$100, 10)), D5, "")</f>
        <v/>
      </c>
      <c r="BC5" t="str">
        <f>IF(AND(H5&gt;=LARGE($H$2:$H$100, 10), I5&gt;=LARGE($I$2:$I$100, 10), J5&gt;=LARGE($J$2:$J$100, 10), D5&gt;=LARGE($D$2:$D$100, 10)), H5, "")</f>
        <v/>
      </c>
      <c r="BD5" t="str">
        <f>IF(AND(H5&gt;=LARGE($H$2:$H$100, 10), I5&gt;=LARGE($I$2:$I$100, 10), J5&gt;=LARGE($J$2:$J$100, 10), D5&gt;=LARGE($D$2:$D$100, 10)), I5, "")</f>
        <v/>
      </c>
      <c r="BE5" t="str">
        <f>IF(AND(H5&gt;=LARGE($H$2:$H$100, 10), I5&gt;=LARGE($I$2:$I$100, 10), J5&gt;=LARGE($J$2:$J$100, 10), D5&gt;=LARGE($D$2:$D$100, 10)), J5, "")</f>
        <v/>
      </c>
      <c r="BH5" t="str">
        <f>IF(AND(D5&gt;=LARGE($D$2:$D$100, 10), E5&gt;=LARGE($E$2:$E$100, 10), F5&gt;=LARGE($F$2:$F$100, 10), G5&gt;=LARGE($G$2:$G$100, 10)), E5, "")</f>
        <v/>
      </c>
      <c r="BI5" t="str">
        <f>IF(AND(D5&gt;=LARGE($D$2:$D$100, 10), E5&gt;=LARGE($E$2:$E$100, 10), F5&gt;=LARGE($F$2:$F$100, 10), G5&gt;=LARGE($G$2:$G$100, 10)), F5, "")</f>
        <v/>
      </c>
      <c r="BJ5" t="str">
        <f>IF(AND(D5&gt;=LARGE($D$2:$D$100, 10), E5&gt;=LARGE($E$2:$E$100, 10), F5&gt;=LARGE($F$2:$F$100, 10), G5&gt;=LARGE($G$2:$G$100, 10)), G5, "")</f>
        <v/>
      </c>
      <c r="BK5" s="29" t="str">
        <f>IF(AND(D5&gt;=LARGE($D$2:$D$100, 10), E5&gt;=LARGE($E$2:$E$100, 10), F5&gt;=LARGE($F$2:$F$100, 10), G5&gt;=LARGE($G$2:$G$100, 10)), A5, "")</f>
        <v/>
      </c>
      <c r="BL5" s="29" t="e">
        <f>INT((BH5 + BI5 + BJ5) / 3)</f>
        <v>#VALUE!</v>
      </c>
      <c r="BM5" s="29" t="str">
        <f>IF(AND(D5&gt;=LARGE($D$2:$D$100, 10), E5&gt;=LARGE($E$2:$E$100, 10), F5&gt;=LARGE($F$2:$F$100, 10), G5&gt;=LARGE($G$2:$G$100, 10)), D5, "")</f>
        <v/>
      </c>
      <c r="BN5" s="29"/>
    </row>
    <row r="6" spans="1:66" x14ac:dyDescent="0.25">
      <c r="A6" t="s">
        <v>173</v>
      </c>
      <c r="B6" s="1">
        <v>45771</v>
      </c>
      <c r="C6">
        <v>6</v>
      </c>
      <c r="D6">
        <v>20</v>
      </c>
      <c r="E6">
        <v>-15</v>
      </c>
      <c r="F6">
        <v>-15</v>
      </c>
      <c r="G6">
        <v>0</v>
      </c>
      <c r="H6">
        <v>51</v>
      </c>
      <c r="I6">
        <v>46</v>
      </c>
      <c r="J6">
        <v>44</v>
      </c>
      <c r="K6">
        <v>44</v>
      </c>
      <c r="L6" t="s">
        <v>290</v>
      </c>
      <c r="O6">
        <v>0</v>
      </c>
      <c r="P6">
        <v>5.4</v>
      </c>
      <c r="Q6">
        <v>400</v>
      </c>
      <c r="R6">
        <v>2.2000000000000002</v>
      </c>
      <c r="S6">
        <v>399600</v>
      </c>
      <c r="T6" t="s">
        <v>210</v>
      </c>
      <c r="U6" t="s">
        <v>188</v>
      </c>
      <c r="X6">
        <v>0</v>
      </c>
      <c r="Z6">
        <v>0</v>
      </c>
      <c r="AA6">
        <v>399600</v>
      </c>
      <c r="AB6">
        <v>6.2</v>
      </c>
      <c r="AC6" t="s">
        <v>298</v>
      </c>
      <c r="AD6">
        <v>20</v>
      </c>
      <c r="AE6">
        <v>399600</v>
      </c>
      <c r="AF6" t="s">
        <v>140</v>
      </c>
      <c r="AI6" t="str">
        <f t="shared" si="0"/>
        <v/>
      </c>
      <c r="AJ6" t="str">
        <f t="shared" si="4"/>
        <v/>
      </c>
      <c r="AK6" t="str">
        <f t="shared" si="1"/>
        <v/>
      </c>
      <c r="AL6" t="str">
        <f t="shared" si="2"/>
        <v/>
      </c>
      <c r="AM6" t="str">
        <f t="shared" si="3"/>
        <v/>
      </c>
      <c r="AO6" t="str" cm="1">
        <f t="array" ref="AO6">IFERROR(INDEX($AI$2:$AI$100, SMALL(IF($AI$2:$AI$100&lt;&gt;"", ROW($AI$2:$AI$100)-ROW($AI$2)+1), ROW(5:5))), "")</f>
        <v>MWG</v>
      </c>
      <c r="AP6" cm="1">
        <f t="array" ref="AP6">IFERROR(INDEX($AJ$2:$AJ$100, SMALL(IF($AJ$2:$AJ$100&lt;&gt;"", ROW($AJ$2:$AJ$100)-ROW($AK$2)+1), ROW(5:5))), "")</f>
        <v>69</v>
      </c>
      <c r="AQ6" cm="1">
        <f t="array" ref="AQ6">IFERROR(INDEX($AK$2:$AK$100, SMALL(IF($AK$2:$AK$100&lt;&gt;"", ROW($AK$2:$AK$100)-ROW($AL$2)+1), ROW(5:5))), "")</f>
        <v>58</v>
      </c>
      <c r="AR6" cm="1">
        <f t="array" ref="AR6">IFERROR(INDEX($AL$2:$AL$100, SMALL(IF($AL$2:$AL$100&lt;&gt;"", ROW($AL$2:$AL$100)-ROW($AM$2)+1), ROW(5:5))), "")</f>
        <v>53</v>
      </c>
      <c r="AS6">
        <f t="shared" si="5"/>
        <v>60</v>
      </c>
      <c r="AT6" cm="1">
        <f t="array" ref="AT6">IFERROR(INDEX($AJ$2:$AJ$100, SMALL(IF(($H$2:$H$100&gt;=LARGE($H$2:$H$100, 10))*($I$2:$I$100&gt;=LARGE($I$2:$I$100, 10))*($J$2:$J$100&gt;=LARGE($J$2:$J$100, 10)), ROW($AJ$2:$AJ$100)-ROW($AJ$2)+1), ROW(5:5))), "")</f>
        <v>69</v>
      </c>
      <c r="AV6" t="str">
        <f t="shared" si="6"/>
        <v>MWG</v>
      </c>
      <c r="AW6">
        <f t="shared" si="7"/>
        <v>60</v>
      </c>
      <c r="AX6">
        <f t="shared" si="8"/>
        <v>69</v>
      </c>
      <c r="BI6" t="str">
        <f t="shared" ref="BI6" si="9">IF(AND(D6&gt;=LARGE($D$2:$D$100, 10), E6&gt;=LARGE($E$2:$E$100, 10), F6&gt;=LARGE($F$2:$F$100, 10), G6&gt;=LARGE($G$2:$G$100, 10)), A6, "")</f>
        <v/>
      </c>
      <c r="BJ6" t="str">
        <f t="shared" ref="BJ6:BJ17" si="10">IF(AND(D6&gt;=LARGE($D$2:$D$100, 10), E6&gt;=LARGE($E$2:$E$100, 10), F6&gt;=LARGE($F$2:$F$100, 10), G6&gt;=LARGE($G$2:$G$100, 10)), D6, "")</f>
        <v/>
      </c>
      <c r="BK6" t="str">
        <f t="shared" ref="BK6:BK17" si="11">IF(AND(D6&gt;=LARGE($D$2:$D$100, 10), E6&gt;=LARGE($E$2:$E$100, 10), F6&gt;=LARGE($F$2:$F$100, 10), G6&gt;=LARGE($G$2:$G$100, 10)), E6, "")</f>
        <v/>
      </c>
      <c r="BL6" t="str">
        <f t="shared" ref="BL6" si="12">IF(AND(D6&gt;=LARGE($D$2:$D$100, 10), E6&gt;=LARGE($E$2:$E$100, 10), F6&gt;=LARGE($F$2:$F$100, 10), G6&gt;=LARGE($G$2:$G$100, 10)), F6, "")</f>
        <v/>
      </c>
      <c r="BM6" t="str">
        <f t="shared" ref="BM6" si="13">IF(AND(D6&gt;=LARGE($D$2:$D$100, 10), E6&gt;=LARGE($E$2:$E$100, 10), F6&gt;=LARGE($F$2:$F$100, 10), G6&gt;=LARGE($G$2:$G$100, 10)), G6, "")</f>
        <v/>
      </c>
    </row>
    <row r="7" spans="1:66" x14ac:dyDescent="0.25">
      <c r="A7" t="s">
        <v>146</v>
      </c>
      <c r="B7" s="1">
        <v>45771</v>
      </c>
      <c r="C7">
        <v>8</v>
      </c>
      <c r="D7">
        <v>10</v>
      </c>
      <c r="E7">
        <v>-16</v>
      </c>
      <c r="F7">
        <v>-15</v>
      </c>
      <c r="G7">
        <v>-9</v>
      </c>
      <c r="H7">
        <v>39</v>
      </c>
      <c r="I7">
        <v>34</v>
      </c>
      <c r="J7">
        <v>34</v>
      </c>
      <c r="K7">
        <v>36</v>
      </c>
      <c r="L7" t="s">
        <v>290</v>
      </c>
      <c r="O7">
        <v>0.91</v>
      </c>
      <c r="P7">
        <v>55.5</v>
      </c>
      <c r="Q7">
        <v>774</v>
      </c>
      <c r="R7">
        <v>42.9</v>
      </c>
      <c r="S7">
        <v>773800</v>
      </c>
      <c r="T7" t="s">
        <v>210</v>
      </c>
      <c r="U7" t="s">
        <v>188</v>
      </c>
      <c r="X7">
        <v>0</v>
      </c>
      <c r="Z7">
        <v>0</v>
      </c>
      <c r="AA7">
        <v>773800</v>
      </c>
      <c r="AB7">
        <v>78</v>
      </c>
      <c r="AC7" t="s">
        <v>321</v>
      </c>
      <c r="AD7">
        <v>21</v>
      </c>
      <c r="AE7">
        <v>773800</v>
      </c>
      <c r="AF7" t="s">
        <v>154</v>
      </c>
      <c r="AI7" t="str">
        <f t="shared" si="0"/>
        <v/>
      </c>
      <c r="AJ7" t="str">
        <f t="shared" si="4"/>
        <v/>
      </c>
      <c r="AK7" t="str">
        <f t="shared" si="1"/>
        <v/>
      </c>
      <c r="AL7" t="str">
        <f t="shared" si="2"/>
        <v/>
      </c>
      <c r="AM7" t="str">
        <f t="shared" si="3"/>
        <v/>
      </c>
      <c r="AO7" t="str" cm="1">
        <f t="array" ref="AO7">IFERROR(INDEX($AI$2:$AI$100, SMALL(IF($AI$2:$AI$100&lt;&gt;"", ROW($AI$2:$AI$100)-ROW($AI$2)+1), ROW(6:6))), "")</f>
        <v>PLC</v>
      </c>
      <c r="AP7" cm="1">
        <f t="array" ref="AP7">IFERROR(INDEX($AJ$2:$AJ$100, SMALL(IF($AJ$2:$AJ$100&lt;&gt;"", ROW($AJ$2:$AJ$100)-ROW($AK$2)+1), ROW(6:6))), "")</f>
        <v>68</v>
      </c>
      <c r="AQ7" cm="1">
        <f t="array" ref="AQ7">IFERROR(INDEX($AK$2:$AK$100, SMALL(IF($AK$2:$AK$100&lt;&gt;"", ROW($AK$2:$AK$100)-ROW($AL$2)+1), ROW(6:6))), "")</f>
        <v>57</v>
      </c>
      <c r="AR7" cm="1">
        <f t="array" ref="AR7">IFERROR(INDEX($AL$2:$AL$100, SMALL(IF($AL$2:$AL$100&lt;&gt;"", ROW($AL$2:$AL$100)-ROW($AM$2)+1), ROW(6:6))), "")</f>
        <v>64</v>
      </c>
      <c r="AS7">
        <f t="shared" si="5"/>
        <v>63</v>
      </c>
      <c r="AT7" cm="1">
        <f t="array" ref="AT7">IFERROR(INDEX($AJ$2:$AJ$100, SMALL(IF(($H$2:$H$100&gt;=LARGE($H$2:$H$100, 10))*($I$2:$I$100&gt;=LARGE($I$2:$I$100, 10))*($J$2:$J$100&gt;=LARGE($J$2:$J$100, 10)), ROW($AJ$2:$AJ$100)-ROW($AJ$2)+1), ROW(6:6))), "")</f>
        <v>68</v>
      </c>
      <c r="AV7" t="str">
        <f t="shared" si="6"/>
        <v>PLC</v>
      </c>
      <c r="AW7">
        <f t="shared" si="7"/>
        <v>63</v>
      </c>
      <c r="AX7">
        <f t="shared" si="8"/>
        <v>68</v>
      </c>
      <c r="BI7" t="str">
        <f t="shared" ref="BI7:BI17" si="14">IF(AND(D7&gt;=LARGE($D$2:$D$100, 10), E7&gt;=LARGE($E$2:$E$100, 10), F7&gt;=LARGE($F$2:$F$100, 10), G7&gt;=LARGE($G$2:$G$100, 10)), A7, "")</f>
        <v/>
      </c>
      <c r="BJ7" t="str">
        <f t="shared" si="10"/>
        <v/>
      </c>
      <c r="BK7" t="str">
        <f t="shared" si="11"/>
        <v/>
      </c>
      <c r="BL7" t="str">
        <f t="shared" ref="BL7:BL17" si="15">IF(AND(D7&gt;=LARGE($D$2:$D$100, 10), E7&gt;=LARGE($E$2:$E$100, 10), F7&gt;=LARGE($F$2:$F$100, 10), G7&gt;=LARGE($G$2:$G$100, 10)), F7, "")</f>
        <v/>
      </c>
      <c r="BM7" t="str">
        <f t="shared" ref="BM7:BM17" si="16">IF(AND(D7&gt;=LARGE($D$2:$D$100, 10), E7&gt;=LARGE($E$2:$E$100, 10), F7&gt;=LARGE($F$2:$F$100, 10), G7&gt;=LARGE($G$2:$G$100, 10)), G7, "")</f>
        <v/>
      </c>
    </row>
    <row r="8" spans="1:66" x14ac:dyDescent="0.25">
      <c r="A8" t="s">
        <v>41</v>
      </c>
      <c r="B8" s="1">
        <v>45771</v>
      </c>
      <c r="C8">
        <v>7</v>
      </c>
      <c r="D8">
        <v>10</v>
      </c>
      <c r="E8">
        <v>-55</v>
      </c>
      <c r="F8">
        <v>-53</v>
      </c>
      <c r="G8">
        <v>-13</v>
      </c>
      <c r="H8">
        <v>33</v>
      </c>
      <c r="I8">
        <v>30</v>
      </c>
      <c r="J8">
        <v>29</v>
      </c>
      <c r="K8">
        <v>29</v>
      </c>
      <c r="L8" t="s">
        <v>290</v>
      </c>
      <c r="O8">
        <v>1.38</v>
      </c>
      <c r="P8">
        <v>2.93</v>
      </c>
      <c r="Q8">
        <v>3994</v>
      </c>
      <c r="R8">
        <v>11.7</v>
      </c>
      <c r="S8">
        <v>3994300</v>
      </c>
      <c r="T8" t="s">
        <v>269</v>
      </c>
      <c r="U8" t="s">
        <v>188</v>
      </c>
      <c r="X8">
        <v>3.2</v>
      </c>
      <c r="Y8" t="s">
        <v>322</v>
      </c>
      <c r="Z8">
        <v>7</v>
      </c>
      <c r="AA8">
        <v>3994300</v>
      </c>
      <c r="AB8">
        <v>0</v>
      </c>
      <c r="AD8">
        <v>0</v>
      </c>
      <c r="AE8">
        <v>3994300</v>
      </c>
      <c r="AF8" t="s">
        <v>140</v>
      </c>
      <c r="AI8" t="str">
        <f t="shared" si="0"/>
        <v/>
      </c>
      <c r="AJ8" t="str">
        <f t="shared" si="4"/>
        <v/>
      </c>
      <c r="AK8" t="str">
        <f t="shared" si="1"/>
        <v/>
      </c>
      <c r="AL8" t="str">
        <f t="shared" si="2"/>
        <v/>
      </c>
      <c r="AM8" t="str">
        <f t="shared" si="3"/>
        <v/>
      </c>
      <c r="AO8" t="str" cm="1">
        <f t="array" ref="AO8">IFERROR(INDEX($AI$2:$AI$100, SMALL(IF($AI$2:$AI$100&lt;&gt;"", ROW($AI$2:$AI$100)-ROW($AI$2)+1), ROW(7:7))), "")</f>
        <v>SHB</v>
      </c>
      <c r="AP8" cm="1">
        <f t="array" ref="AP8">IFERROR(INDEX($AJ$2:$AJ$100, SMALL(IF($AJ$2:$AJ$100&lt;&gt;"", ROW($AJ$2:$AJ$100)-ROW($AK$2)+1), ROW(7:7))), "")</f>
        <v>63</v>
      </c>
      <c r="AQ8" cm="1">
        <f t="array" ref="AQ8">IFERROR(INDEX($AK$2:$AK$100, SMALL(IF($AK$2:$AK$100&lt;&gt;"", ROW($AK$2:$AK$100)-ROW($AL$2)+1), ROW(7:7))), "")</f>
        <v>63</v>
      </c>
      <c r="AR8" cm="1">
        <f t="array" ref="AR8">IFERROR(INDEX($AL$2:$AL$100, SMALL(IF($AL$2:$AL$100&lt;&gt;"", ROW($AL$2:$AL$100)-ROW($AM$2)+1), ROW(7:7))), "")</f>
        <v>57</v>
      </c>
      <c r="AS8">
        <f t="shared" si="5"/>
        <v>61</v>
      </c>
      <c r="AT8" cm="1">
        <f t="array" ref="AT8">IFERROR(INDEX($AJ$2:$AJ$100, SMALL(IF(($H$2:$H$100&gt;=LARGE($H$2:$H$100, 10))*($I$2:$I$100&gt;=LARGE($I$2:$I$100, 10))*($J$2:$J$100&gt;=LARGE($J$2:$J$100, 10)), ROW($AJ$2:$AJ$100)-ROW($AJ$2)+1), ROW(7:7))), "")</f>
        <v>63</v>
      </c>
      <c r="AV8" t="str">
        <f t="shared" si="6"/>
        <v>SHB</v>
      </c>
      <c r="AW8">
        <f t="shared" si="7"/>
        <v>61</v>
      </c>
      <c r="AX8">
        <f t="shared" si="8"/>
        <v>63</v>
      </c>
      <c r="BI8" t="str">
        <f t="shared" si="14"/>
        <v/>
      </c>
      <c r="BJ8" t="str">
        <f t="shared" si="10"/>
        <v/>
      </c>
      <c r="BK8" t="str">
        <f t="shared" si="11"/>
        <v/>
      </c>
      <c r="BL8" t="str">
        <f t="shared" si="15"/>
        <v/>
      </c>
      <c r="BM8" t="str">
        <f t="shared" si="16"/>
        <v/>
      </c>
    </row>
    <row r="9" spans="1:66" x14ac:dyDescent="0.25">
      <c r="A9" t="s">
        <v>102</v>
      </c>
      <c r="B9" s="1">
        <v>45771</v>
      </c>
      <c r="C9">
        <v>9</v>
      </c>
      <c r="D9">
        <v>15</v>
      </c>
      <c r="E9">
        <v>-13</v>
      </c>
      <c r="F9">
        <v>-10</v>
      </c>
      <c r="G9">
        <v>-3</v>
      </c>
      <c r="H9">
        <v>42</v>
      </c>
      <c r="I9">
        <v>40</v>
      </c>
      <c r="J9">
        <v>40</v>
      </c>
      <c r="K9">
        <v>40</v>
      </c>
      <c r="L9" t="s">
        <v>290</v>
      </c>
      <c r="O9">
        <v>0.28000000000000003</v>
      </c>
      <c r="P9">
        <v>35.450000000000003</v>
      </c>
      <c r="Q9">
        <v>2029</v>
      </c>
      <c r="R9">
        <v>71.900000000000006</v>
      </c>
      <c r="S9">
        <v>2028700</v>
      </c>
      <c r="T9" t="s">
        <v>210</v>
      </c>
      <c r="U9" t="s">
        <v>188</v>
      </c>
      <c r="X9">
        <v>0</v>
      </c>
      <c r="Z9">
        <v>0</v>
      </c>
      <c r="AA9">
        <v>2028700</v>
      </c>
      <c r="AB9">
        <v>40.4</v>
      </c>
      <c r="AC9" t="s">
        <v>304</v>
      </c>
      <c r="AD9">
        <v>29</v>
      </c>
      <c r="AE9">
        <v>2028700</v>
      </c>
      <c r="AF9" t="s">
        <v>144</v>
      </c>
      <c r="AI9" t="str">
        <f t="shared" si="0"/>
        <v/>
      </c>
      <c r="AJ9" t="str">
        <f t="shared" si="4"/>
        <v/>
      </c>
      <c r="AK9" t="str">
        <f t="shared" si="1"/>
        <v/>
      </c>
      <c r="AL9" t="str">
        <f t="shared" si="2"/>
        <v/>
      </c>
      <c r="AM9" t="str">
        <f t="shared" si="3"/>
        <v/>
      </c>
      <c r="AO9" t="str" cm="1">
        <f t="array" ref="AO9">IFERROR(INDEX($AI$2:$AI$100, SMALL(IF($AI$2:$AI$100&lt;&gt;"", ROW($AI$2:$AI$100)-ROW($AI$2)+1), ROW(8:8))), "")</f>
        <v>STB</v>
      </c>
      <c r="AP9" cm="1">
        <f t="array" ref="AP9">IFERROR(INDEX($AJ$2:$AJ$100, SMALL(IF($AJ$2:$AJ$100&lt;&gt;"", ROW($AJ$2:$AJ$100)-ROW($AK$2)+1), ROW(8:8))), "")</f>
        <v>65</v>
      </c>
      <c r="AQ9" cm="1">
        <f t="array" ref="AQ9">IFERROR(INDEX($AK$2:$AK$100, SMALL(IF($AK$2:$AK$100&lt;&gt;"", ROW($AK$2:$AK$100)-ROW($AL$2)+1), ROW(8:8))), "")</f>
        <v>59</v>
      </c>
      <c r="AR9" cm="1">
        <f t="array" ref="AR9">IFERROR(INDEX($AL$2:$AL$100, SMALL(IF($AL$2:$AL$100&lt;&gt;"", ROW($AL$2:$AL$100)-ROW($AM$2)+1), ROW(8:8))), "")</f>
        <v>52</v>
      </c>
      <c r="BI9" t="str">
        <f t="shared" si="14"/>
        <v/>
      </c>
      <c r="BJ9" t="str">
        <f t="shared" si="10"/>
        <v/>
      </c>
      <c r="BK9" t="str">
        <f t="shared" si="11"/>
        <v/>
      </c>
      <c r="BL9" t="str">
        <f t="shared" si="15"/>
        <v/>
      </c>
      <c r="BM9" t="str">
        <f t="shared" si="16"/>
        <v/>
      </c>
    </row>
    <row r="10" spans="1:66" x14ac:dyDescent="0.25">
      <c r="A10" t="s">
        <v>94</v>
      </c>
      <c r="B10" s="1">
        <v>45771</v>
      </c>
      <c r="C10">
        <v>10</v>
      </c>
      <c r="D10">
        <v>10</v>
      </c>
      <c r="E10">
        <v>-18</v>
      </c>
      <c r="F10">
        <v>-19</v>
      </c>
      <c r="G10">
        <v>-9</v>
      </c>
      <c r="H10">
        <v>34</v>
      </c>
      <c r="I10">
        <v>34</v>
      </c>
      <c r="J10">
        <v>36</v>
      </c>
      <c r="K10">
        <v>38</v>
      </c>
      <c r="L10" t="s">
        <v>290</v>
      </c>
      <c r="O10">
        <v>0</v>
      </c>
      <c r="P10">
        <v>29.4</v>
      </c>
      <c r="Q10">
        <v>492</v>
      </c>
      <c r="R10">
        <v>14.5</v>
      </c>
      <c r="S10">
        <v>492400</v>
      </c>
      <c r="T10" t="s">
        <v>210</v>
      </c>
      <c r="U10" t="s">
        <v>188</v>
      </c>
      <c r="X10">
        <v>0</v>
      </c>
      <c r="Z10">
        <v>0</v>
      </c>
      <c r="AA10">
        <v>492400</v>
      </c>
      <c r="AB10">
        <v>34.6</v>
      </c>
      <c r="AC10" t="s">
        <v>311</v>
      </c>
      <c r="AD10">
        <v>15</v>
      </c>
      <c r="AE10">
        <v>492400</v>
      </c>
      <c r="AF10" t="s">
        <v>142</v>
      </c>
      <c r="AI10" t="str">
        <f t="shared" si="0"/>
        <v/>
      </c>
      <c r="AJ10" t="str">
        <f t="shared" si="4"/>
        <v/>
      </c>
      <c r="AK10" t="str">
        <f t="shared" si="1"/>
        <v/>
      </c>
      <c r="AL10" t="str">
        <f t="shared" si="2"/>
        <v/>
      </c>
      <c r="AM10" t="str">
        <f t="shared" si="3"/>
        <v/>
      </c>
      <c r="AO10" t="str" cm="1">
        <f t="array" ref="AO10">IFERROR(INDEX($AI$2:$AI$100, SMALL(IF($AI$2:$AI$100&lt;&gt;"", ROW($AI$2:$AI$100)-ROW($AI$2)+1), ROW(9:9))), "")</f>
        <v>TLH</v>
      </c>
      <c r="AP10" cm="1">
        <f t="array" ref="AP10">IFERROR(INDEX($AJ$2:$AJ$100, SMALL(IF($AJ$2:$AJ$100&lt;&gt;"", ROW($AJ$2:$AJ$100)-ROW($AK$2)+1), ROW(9:9))), "")</f>
        <v>68</v>
      </c>
      <c r="AQ10" cm="1">
        <f t="array" ref="AQ10">IFERROR(INDEX($AK$2:$AK$100, SMALL(IF($AK$2:$AK$100&lt;&gt;"", ROW($AK$2:$AK$100)-ROW($AL$2)+1), ROW(9:9))), "")</f>
        <v>55</v>
      </c>
      <c r="AR10" t="str" cm="1">
        <f t="array" ref="AR10">IFERROR(INDEX($AL$2:$AL$100, SMALL(IF($AL$2:$AL$100&lt;&gt;"", ROW($AL$2:$AL$100)-ROW($AM$2)+1), ROW(9:9))), "")</f>
        <v/>
      </c>
      <c r="BI10" t="str">
        <f t="shared" si="14"/>
        <v/>
      </c>
      <c r="BJ10" t="str">
        <f t="shared" si="10"/>
        <v/>
      </c>
      <c r="BK10" t="str">
        <f t="shared" si="11"/>
        <v/>
      </c>
      <c r="BL10" t="str">
        <f t="shared" si="15"/>
        <v/>
      </c>
      <c r="BM10" t="str">
        <f t="shared" si="16"/>
        <v/>
      </c>
    </row>
    <row r="11" spans="1:66" x14ac:dyDescent="0.25">
      <c r="A11" t="s">
        <v>161</v>
      </c>
      <c r="B11" s="1">
        <v>45771</v>
      </c>
      <c r="C11">
        <v>11</v>
      </c>
      <c r="D11">
        <v>20</v>
      </c>
      <c r="E11">
        <v>-20</v>
      </c>
      <c r="F11">
        <v>-15</v>
      </c>
      <c r="G11">
        <v>-2</v>
      </c>
      <c r="H11">
        <v>47</v>
      </c>
      <c r="I11">
        <v>42</v>
      </c>
      <c r="J11">
        <v>42</v>
      </c>
      <c r="K11">
        <v>42</v>
      </c>
      <c r="L11" t="s">
        <v>290</v>
      </c>
      <c r="O11">
        <v>0</v>
      </c>
      <c r="P11">
        <v>7.2</v>
      </c>
      <c r="Q11">
        <v>267</v>
      </c>
      <c r="R11">
        <v>1.9</v>
      </c>
      <c r="S11">
        <v>267200</v>
      </c>
      <c r="T11" t="s">
        <v>210</v>
      </c>
      <c r="U11" t="s">
        <v>188</v>
      </c>
      <c r="X11">
        <v>0</v>
      </c>
      <c r="Z11">
        <v>0</v>
      </c>
      <c r="AA11">
        <v>267200</v>
      </c>
      <c r="AB11">
        <v>7.1</v>
      </c>
      <c r="AC11" t="s">
        <v>302</v>
      </c>
      <c r="AD11">
        <v>15</v>
      </c>
      <c r="AE11">
        <v>267200</v>
      </c>
      <c r="AF11" t="s">
        <v>154</v>
      </c>
      <c r="AI11" t="str">
        <f t="shared" si="0"/>
        <v/>
      </c>
      <c r="AJ11" t="str">
        <f t="shared" si="4"/>
        <v/>
      </c>
      <c r="AK11" t="str">
        <f t="shared" si="1"/>
        <v/>
      </c>
      <c r="AL11" t="str">
        <f t="shared" si="2"/>
        <v/>
      </c>
      <c r="AM11" t="str">
        <f t="shared" si="3"/>
        <v/>
      </c>
      <c r="AO11" t="str" cm="1">
        <f t="array" ref="AO11">IFERROR(INDEX($AI$2:$AI$100, SMALL(IF($AI$2:$AI$100&lt;&gt;"", ROW($AI$2:$AI$100)-ROW($AI$2)+1), ROW(10:10))), "")</f>
        <v/>
      </c>
      <c r="AP11" t="str" cm="1">
        <f t="array" ref="AP11">IFERROR(INDEX($AJ$2:$AJ$100, SMALL(IF($AJ$2:$AJ$100&lt;&gt;"", ROW($AJ$2:$AJ$100)-ROW($AK$2)+1), ROW(10:10))), "")</f>
        <v/>
      </c>
      <c r="AQ11" t="str" cm="1">
        <f t="array" ref="AQ11">IFERROR(INDEX($AK$2:$AK$100, SMALL(IF($AK$2:$AK$100&lt;&gt;"", ROW($AK$2:$AK$100)-ROW($AL$2)+1), ROW(10:10))), "")</f>
        <v/>
      </c>
      <c r="AR11" t="str" cm="1">
        <f t="array" ref="AR11">IFERROR(INDEX($AL$2:$AL$100, SMALL(IF($AL$2:$AL$100&lt;&gt;"", ROW($AL$2:$AL$100)-ROW($AM$2)+1), ROW(10:10))), "")</f>
        <v/>
      </c>
      <c r="BI11" t="str">
        <f t="shared" si="14"/>
        <v/>
      </c>
      <c r="BJ11" t="str">
        <f t="shared" si="10"/>
        <v/>
      </c>
      <c r="BK11" t="str">
        <f t="shared" si="11"/>
        <v/>
      </c>
      <c r="BL11" t="str">
        <f t="shared" si="15"/>
        <v/>
      </c>
      <c r="BM11" t="str">
        <f t="shared" si="16"/>
        <v/>
      </c>
    </row>
    <row r="12" spans="1:66" x14ac:dyDescent="0.25">
      <c r="A12" t="s">
        <v>61</v>
      </c>
      <c r="B12" s="1">
        <v>45771</v>
      </c>
      <c r="C12">
        <v>12</v>
      </c>
      <c r="D12">
        <v>20</v>
      </c>
      <c r="E12">
        <v>-15</v>
      </c>
      <c r="F12">
        <v>-10</v>
      </c>
      <c r="G12">
        <v>-2</v>
      </c>
      <c r="H12">
        <v>48</v>
      </c>
      <c r="I12">
        <v>44</v>
      </c>
      <c r="J12">
        <v>44</v>
      </c>
      <c r="K12">
        <v>45</v>
      </c>
      <c r="L12" t="s">
        <v>290</v>
      </c>
      <c r="O12">
        <v>0.81</v>
      </c>
      <c r="P12">
        <v>12.5</v>
      </c>
      <c r="Q12">
        <v>5609</v>
      </c>
      <c r="R12">
        <v>70.099999999999994</v>
      </c>
      <c r="S12">
        <v>5608900</v>
      </c>
      <c r="T12" t="s">
        <v>269</v>
      </c>
      <c r="U12" t="s">
        <v>188</v>
      </c>
      <c r="W12" t="s">
        <v>158</v>
      </c>
      <c r="X12">
        <v>12.2</v>
      </c>
      <c r="Y12" t="s">
        <v>323</v>
      </c>
      <c r="Z12">
        <v>8</v>
      </c>
      <c r="AA12">
        <v>5608900</v>
      </c>
      <c r="AB12">
        <v>0</v>
      </c>
      <c r="AD12">
        <v>0</v>
      </c>
      <c r="AE12">
        <v>5608900</v>
      </c>
      <c r="AF12" t="s">
        <v>143</v>
      </c>
      <c r="AI12" t="str">
        <f t="shared" si="0"/>
        <v/>
      </c>
      <c r="AJ12" t="str">
        <f t="shared" ref="AJ12:AJ66" si="17">IF(AND(H12&gt;=LARGE($H$2:$H$100, 10), I12&gt;=LARGE($I$2:$I$100, 10), J12&gt;=LARGE($J$2:$J$100, 10)), H12, "")</f>
        <v/>
      </c>
      <c r="AK12" t="str">
        <f t="shared" ref="AK12:AK66" si="18">IF(AND(H12&gt;=LARGE($H$2:$H$100, 10), I12&gt;=LARGE($I$2:$I$100, 10), J12&gt;=LARGE($J$2:$J$100, 10)), I12, "")</f>
        <v/>
      </c>
      <c r="AL12" t="str">
        <f t="shared" ref="AL12:AL66" si="19">IF(AND(H12&gt;=LARGE($H$2:$H$100, 10), I12&gt;=LARGE($I$2:$I$100, 10), J12&gt;=LARGE($J$2:$J$100, 10)), J12, "")</f>
        <v/>
      </c>
      <c r="AO12" t="str" cm="1">
        <f t="array" ref="AO12">IFERROR(INDEX($AI$2:$AI$100, SMALL(IF($AI$2:$AI$100&lt;&gt;"", ROW($AI$2:$AI$100)-ROW($AI$2)+1), ROW(11:11))), "")</f>
        <v/>
      </c>
      <c r="AP12" t="str" cm="1">
        <f t="array" ref="AP12">IFERROR(INDEX($AJ$2:$AJ$100, SMALL(IF($AJ$2:$AJ$100&lt;&gt;"", ROW($AJ$2:$AJ$100)-ROW($AK$2)+1), ROW(11:11))), "")</f>
        <v/>
      </c>
      <c r="AQ12" t="str" cm="1">
        <f t="array" ref="AQ12">IFERROR(INDEX($AK$2:$AK$100, SMALL(IF($AK$2:$AK$100&lt;&gt;"", ROW($AK$2:$AK$100)-ROW($AL$2)+1), ROW(11:11))), "")</f>
        <v/>
      </c>
      <c r="AR12" t="str" cm="1">
        <f t="array" ref="AR12">IFERROR(INDEX($AL$2:$AL$100, SMALL(IF($AL$2:$AL$100&lt;&gt;"", ROW($AL$2:$AL$100)-ROW($AM$2)+1), ROW(11:11))), "")</f>
        <v/>
      </c>
      <c r="BI12" t="str">
        <f t="shared" si="14"/>
        <v/>
      </c>
      <c r="BJ12" t="str">
        <f t="shared" si="10"/>
        <v/>
      </c>
      <c r="BK12" t="str">
        <f t="shared" si="11"/>
        <v/>
      </c>
      <c r="BL12" t="str">
        <f t="shared" si="15"/>
        <v/>
      </c>
      <c r="BM12" t="str">
        <f t="shared" si="16"/>
        <v/>
      </c>
    </row>
    <row r="13" spans="1:66" x14ac:dyDescent="0.25">
      <c r="A13" t="s">
        <v>174</v>
      </c>
      <c r="B13" s="1">
        <v>45771</v>
      </c>
      <c r="C13">
        <v>13</v>
      </c>
      <c r="D13">
        <v>10</v>
      </c>
      <c r="E13">
        <v>-28</v>
      </c>
      <c r="F13">
        <v>-26</v>
      </c>
      <c r="G13">
        <v>-3</v>
      </c>
      <c r="H13">
        <v>43</v>
      </c>
      <c r="I13">
        <v>39</v>
      </c>
      <c r="J13">
        <v>38</v>
      </c>
      <c r="K13">
        <v>38</v>
      </c>
      <c r="L13" t="s">
        <v>290</v>
      </c>
      <c r="O13">
        <v>-0.31</v>
      </c>
      <c r="P13">
        <v>16</v>
      </c>
      <c r="Q13">
        <v>14</v>
      </c>
      <c r="R13">
        <v>0.2</v>
      </c>
      <c r="S13">
        <v>13900</v>
      </c>
      <c r="T13" t="s">
        <v>269</v>
      </c>
      <c r="U13" t="s">
        <v>188</v>
      </c>
      <c r="X13">
        <v>16</v>
      </c>
      <c r="Y13" t="s">
        <v>324</v>
      </c>
      <c r="Z13">
        <v>1</v>
      </c>
      <c r="AA13">
        <v>13900</v>
      </c>
      <c r="AB13">
        <v>0</v>
      </c>
      <c r="AD13">
        <v>0</v>
      </c>
      <c r="AE13">
        <v>13900</v>
      </c>
      <c r="AF13" t="s">
        <v>140</v>
      </c>
      <c r="AI13" t="str">
        <f t="shared" si="0"/>
        <v/>
      </c>
      <c r="AO13" t="str" cm="1">
        <f t="array" ref="AO13">IFERROR(INDEX($AI$2:$AI$100, SMALL(IF($AI$2:$AI$100&lt;&gt;"", ROW($AI$2:$AI$100)-ROW($AI$2)+1), ROW(12:12))), "")</f>
        <v/>
      </c>
      <c r="AP13" t="str" cm="1">
        <f t="array" ref="AP13">IFERROR(INDEX($AJ$2:$AJ$100, SMALL(IF($AJ$2:$AJ$100&lt;&gt;"", ROW($AJ$2:$AJ$100)-ROW($AK$2)+1), ROW(12:12))), "")</f>
        <v/>
      </c>
      <c r="AQ13" t="str" cm="1">
        <f t="array" ref="AQ13">IFERROR(INDEX($AK$2:$AK$100, SMALL(IF($AK$2:$AK$100&lt;&gt;"", ROW($AK$2:$AK$100)-ROW($AL$2)+1), ROW(12:12))), "")</f>
        <v/>
      </c>
      <c r="AR13" t="str" cm="1">
        <f t="array" ref="AR13">IFERROR(INDEX($AL$2:$AL$100, SMALL(IF($AL$2:$AL$100&lt;&gt;"", ROW($AL$2:$AL$100)-ROW($AM$2)+1), ROW(12:12))), "")</f>
        <v/>
      </c>
      <c r="BI13" t="str">
        <f t="shared" si="14"/>
        <v/>
      </c>
      <c r="BJ13" t="str">
        <f t="shared" si="10"/>
        <v/>
      </c>
      <c r="BK13" t="str">
        <f t="shared" si="11"/>
        <v/>
      </c>
      <c r="BL13" t="str">
        <f t="shared" si="15"/>
        <v/>
      </c>
      <c r="BM13" t="str">
        <f t="shared" si="16"/>
        <v/>
      </c>
    </row>
    <row r="14" spans="1:66" x14ac:dyDescent="0.25">
      <c r="A14" t="s">
        <v>175</v>
      </c>
      <c r="B14" s="1">
        <v>45771</v>
      </c>
      <c r="C14">
        <v>14</v>
      </c>
      <c r="D14">
        <v>20</v>
      </c>
      <c r="E14">
        <v>-12</v>
      </c>
      <c r="F14">
        <v>-11</v>
      </c>
      <c r="G14">
        <v>-1</v>
      </c>
      <c r="H14">
        <v>52</v>
      </c>
      <c r="I14">
        <v>44</v>
      </c>
      <c r="J14">
        <v>43</v>
      </c>
      <c r="K14">
        <v>43</v>
      </c>
      <c r="L14" t="s">
        <v>290</v>
      </c>
      <c r="O14">
        <v>2.93</v>
      </c>
      <c r="P14">
        <v>7.03</v>
      </c>
      <c r="Q14">
        <v>136</v>
      </c>
      <c r="R14">
        <v>1</v>
      </c>
      <c r="S14">
        <v>135700</v>
      </c>
      <c r="T14" t="s">
        <v>269</v>
      </c>
      <c r="U14" t="s">
        <v>188</v>
      </c>
      <c r="X14">
        <v>7.1</v>
      </c>
      <c r="Y14" t="s">
        <v>289</v>
      </c>
      <c r="Z14">
        <v>6</v>
      </c>
      <c r="AA14">
        <v>135700</v>
      </c>
      <c r="AB14">
        <v>0</v>
      </c>
      <c r="AD14">
        <v>0</v>
      </c>
      <c r="AE14">
        <v>135700</v>
      </c>
      <c r="AF14" t="s">
        <v>153</v>
      </c>
      <c r="AI14" t="str">
        <f t="shared" si="0"/>
        <v/>
      </c>
      <c r="AO14" t="str" cm="1">
        <f t="array" ref="AO14">IFERROR(INDEX($AI$2:$AI$100, SMALL(IF($AI$2:$AI$100&lt;&gt;"", ROW($AI$2:$AI$100)-ROW($AI$2)+1), ROW(13:13))), "")</f>
        <v/>
      </c>
      <c r="AP14" t="str" cm="1">
        <f t="array" ref="AP14">IFERROR(INDEX($AJ$2:$AJ$100, SMALL(IF($AJ$2:$AJ$100&lt;&gt;"", ROW($AJ$2:$AJ$100)-ROW($AK$2)+1), ROW(13:13))), "")</f>
        <v/>
      </c>
      <c r="AQ14" t="str" cm="1">
        <f t="array" ref="AQ14">IFERROR(INDEX($AK$2:$AK$100, SMALL(IF($AK$2:$AK$100&lt;&gt;"", ROW($AK$2:$AK$100)-ROW($AL$2)+1), ROW(13:13))), "")</f>
        <v/>
      </c>
      <c r="AR14" t="str" cm="1">
        <f t="array" ref="AR14">IFERROR(INDEX($AL$2:$AL$100, SMALL(IF($AL$2:$AL$100&lt;&gt;"", ROW($AL$2:$AL$100)-ROW($AM$2)+1), ROW(13:13))), "")</f>
        <v/>
      </c>
      <c r="BI14" t="str">
        <f t="shared" si="14"/>
        <v/>
      </c>
      <c r="BJ14" t="str">
        <f t="shared" si="10"/>
        <v/>
      </c>
      <c r="BK14" t="str">
        <f t="shared" si="11"/>
        <v/>
      </c>
      <c r="BL14" t="str">
        <f t="shared" si="15"/>
        <v/>
      </c>
      <c r="BM14" t="str">
        <f t="shared" si="16"/>
        <v/>
      </c>
    </row>
    <row r="15" spans="1:66" x14ac:dyDescent="0.25">
      <c r="A15" t="s">
        <v>212</v>
      </c>
      <c r="B15" s="1">
        <v>45771</v>
      </c>
      <c r="C15">
        <v>15</v>
      </c>
      <c r="D15">
        <v>10</v>
      </c>
      <c r="E15">
        <v>-30</v>
      </c>
      <c r="F15">
        <v>-28</v>
      </c>
      <c r="G15">
        <v>-20</v>
      </c>
      <c r="H15">
        <v>17</v>
      </c>
      <c r="I15">
        <v>24</v>
      </c>
      <c r="J15">
        <v>27</v>
      </c>
      <c r="K15">
        <v>30</v>
      </c>
      <c r="L15" t="s">
        <v>290</v>
      </c>
      <c r="O15">
        <v>0</v>
      </c>
      <c r="P15">
        <v>17.100000000000001</v>
      </c>
      <c r="Q15">
        <v>37</v>
      </c>
      <c r="R15">
        <v>0.6</v>
      </c>
      <c r="S15">
        <v>37000</v>
      </c>
      <c r="T15" t="s">
        <v>269</v>
      </c>
      <c r="U15" t="s">
        <v>188</v>
      </c>
      <c r="X15">
        <v>20.9</v>
      </c>
      <c r="Y15" t="s">
        <v>315</v>
      </c>
      <c r="Z15">
        <v>8</v>
      </c>
      <c r="AA15">
        <v>37000</v>
      </c>
      <c r="AB15">
        <v>0</v>
      </c>
      <c r="AD15">
        <v>0</v>
      </c>
      <c r="AE15">
        <v>37000</v>
      </c>
      <c r="AF15" t="s">
        <v>213</v>
      </c>
      <c r="AI15" t="str">
        <f t="shared" si="0"/>
        <v/>
      </c>
      <c r="AO15" t="str" cm="1">
        <f t="array" ref="AO15">IFERROR(INDEX($AI$2:$AI$100, SMALL(IF($AI$2:$AI$100&lt;&gt;"", ROW($AI$2:$AI$100)-ROW($AI$2)+1), ROW(14:14))), "")</f>
        <v/>
      </c>
      <c r="AP15" t="str" cm="1">
        <f t="array" ref="AP15">IFERROR(INDEX($AJ$2:$AJ$100, SMALL(IF($AJ$2:$AJ$100&lt;&gt;"", ROW($AJ$2:$AJ$100)-ROW($AK$2)+1), ROW(14:14))), "")</f>
        <v/>
      </c>
      <c r="AQ15" t="str" cm="1">
        <f t="array" ref="AQ15">IFERROR(INDEX($AK$2:$AK$100, SMALL(IF($AK$2:$AK$100&lt;&gt;"", ROW($AK$2:$AK$100)-ROW($AL$2)+1), ROW(14:14))), "")</f>
        <v/>
      </c>
      <c r="AR15" t="str" cm="1">
        <f t="array" ref="AR15">IFERROR(INDEX($AL$2:$AL$100, SMALL(IF($AL$2:$AL$100&lt;&gt;"", ROW($AL$2:$AL$100)-ROW($AM$2)+1), ROW(14:14))), "")</f>
        <v/>
      </c>
      <c r="BI15" t="str">
        <f t="shared" si="14"/>
        <v/>
      </c>
      <c r="BJ15" t="str">
        <f t="shared" si="10"/>
        <v/>
      </c>
      <c r="BK15" t="str">
        <f t="shared" si="11"/>
        <v/>
      </c>
      <c r="BL15" t="str">
        <f t="shared" si="15"/>
        <v/>
      </c>
      <c r="BM15" t="str">
        <f t="shared" si="16"/>
        <v/>
      </c>
    </row>
    <row r="16" spans="1:66" x14ac:dyDescent="0.25">
      <c r="A16" t="s">
        <v>23</v>
      </c>
      <c r="B16" s="1">
        <v>45771</v>
      </c>
      <c r="C16">
        <v>16</v>
      </c>
      <c r="D16">
        <v>20</v>
      </c>
      <c r="E16">
        <v>-3</v>
      </c>
      <c r="F16">
        <v>-13</v>
      </c>
      <c r="G16">
        <v>-2</v>
      </c>
      <c r="H16">
        <v>49</v>
      </c>
      <c r="I16">
        <v>41</v>
      </c>
      <c r="J16">
        <v>39</v>
      </c>
      <c r="K16">
        <v>39</v>
      </c>
      <c r="L16" t="s">
        <v>290</v>
      </c>
      <c r="O16">
        <v>1.25</v>
      </c>
      <c r="P16">
        <v>32.4</v>
      </c>
      <c r="Q16">
        <v>1198</v>
      </c>
      <c r="R16">
        <v>38.799999999999997</v>
      </c>
      <c r="S16">
        <v>1197700</v>
      </c>
      <c r="T16" t="s">
        <v>210</v>
      </c>
      <c r="U16" t="s">
        <v>188</v>
      </c>
      <c r="X16">
        <v>0</v>
      </c>
      <c r="Z16">
        <v>0</v>
      </c>
      <c r="AA16">
        <v>1197700</v>
      </c>
      <c r="AB16">
        <v>43.5</v>
      </c>
      <c r="AC16" t="s">
        <v>325</v>
      </c>
      <c r="AD16">
        <v>40</v>
      </c>
      <c r="AE16">
        <v>1197700</v>
      </c>
      <c r="AF16" t="s">
        <v>251</v>
      </c>
      <c r="AI16" t="str">
        <f t="shared" si="0"/>
        <v/>
      </c>
      <c r="AO16" t="str" cm="1">
        <f t="array" ref="AO16">IFERROR(INDEX($AI$2:$AI$100, SMALL(IF($AI$2:$AI$100&lt;&gt;"", ROW($AI$2:$AI$100)-ROW($AI$2)+1), ROW(15:15))), "")</f>
        <v/>
      </c>
      <c r="AP16" t="str" cm="1">
        <f t="array" ref="AP16">IFERROR(INDEX($AJ$2:$AJ$100, SMALL(IF($AJ$2:$AJ$100&lt;&gt;"", ROW($AJ$2:$AJ$100)-ROW($AK$2)+1), ROW(15:15))), "")</f>
        <v/>
      </c>
      <c r="AQ16" t="str" cm="1">
        <f t="array" ref="AQ16">IFERROR(INDEX($AK$2:$AK$100, SMALL(IF($AK$2:$AK$100&lt;&gt;"", ROW($AK$2:$AK$100)-ROW($AL$2)+1), ROW(15:15))), "")</f>
        <v/>
      </c>
      <c r="AR16" t="str" cm="1">
        <f t="array" ref="AR16">IFERROR(INDEX($AL$2:$AL$100, SMALL(IF($AL$2:$AL$100&lt;&gt;"", ROW($AL$2:$AL$100)-ROW($AM$2)+1), ROW(15:15))), "")</f>
        <v/>
      </c>
      <c r="BI16" t="str">
        <f t="shared" si="14"/>
        <v/>
      </c>
      <c r="BJ16" t="str">
        <f t="shared" si="10"/>
        <v/>
      </c>
      <c r="BK16" t="str">
        <f t="shared" si="11"/>
        <v/>
      </c>
      <c r="BL16" t="str">
        <f t="shared" si="15"/>
        <v/>
      </c>
      <c r="BM16" t="str">
        <f t="shared" si="16"/>
        <v/>
      </c>
    </row>
    <row r="17" spans="1:65" x14ac:dyDescent="0.25">
      <c r="A17" t="s">
        <v>121</v>
      </c>
      <c r="B17" s="1">
        <v>45771</v>
      </c>
      <c r="C17">
        <v>17</v>
      </c>
      <c r="D17">
        <v>20</v>
      </c>
      <c r="E17">
        <v>-33</v>
      </c>
      <c r="F17">
        <v>-34</v>
      </c>
      <c r="G17">
        <v>-1</v>
      </c>
      <c r="H17">
        <v>50</v>
      </c>
      <c r="I17">
        <v>42</v>
      </c>
      <c r="J17">
        <v>39</v>
      </c>
      <c r="K17">
        <v>38</v>
      </c>
      <c r="L17" t="s">
        <v>290</v>
      </c>
      <c r="O17">
        <v>2.2799999999999998</v>
      </c>
      <c r="P17">
        <v>85.4</v>
      </c>
      <c r="Q17">
        <v>932</v>
      </c>
      <c r="R17">
        <v>79.599999999999994</v>
      </c>
      <c r="S17">
        <v>931900</v>
      </c>
      <c r="T17" t="s">
        <v>210</v>
      </c>
      <c r="U17" t="s">
        <v>188</v>
      </c>
      <c r="X17">
        <v>0</v>
      </c>
      <c r="Z17">
        <v>0</v>
      </c>
      <c r="AA17">
        <v>931900</v>
      </c>
      <c r="AB17">
        <v>83.5</v>
      </c>
      <c r="AC17" t="s">
        <v>253</v>
      </c>
      <c r="AD17">
        <v>2</v>
      </c>
      <c r="AE17">
        <v>931900</v>
      </c>
      <c r="AF17" t="s">
        <v>141</v>
      </c>
      <c r="AI17" t="str">
        <f t="shared" si="0"/>
        <v/>
      </c>
      <c r="AJ17" t="str">
        <f t="shared" si="17"/>
        <v/>
      </c>
      <c r="AK17" t="str">
        <f t="shared" si="18"/>
        <v/>
      </c>
      <c r="AL17" t="str">
        <f t="shared" ref="AL17:AL19" si="20">IF(AND(H6&gt;=LARGE($H$2:$H$100, 10), I6&gt;=LARGE($I$2:$I$100, 10), J6&gt;=LARGE($J$2:$J$100, 10), D6&gt;=LARGE($D$2:$D$100, 10)), H6, "")</f>
        <v/>
      </c>
      <c r="AP17" t="str" cm="1">
        <f t="array" ref="AP17">IFERROR(INDEX($AJ$2:$AJ$100, SMALL(IF($AJ$2:$AJ$100&lt;&gt;"", ROW($AJ$2:$AJ$100)-ROW($AK$2)+1), ROW(16:16))), "")</f>
        <v/>
      </c>
      <c r="AQ17" t="str" cm="1">
        <f t="array" ref="AQ17">IFERROR(INDEX($AK$2:$AK$100, SMALL(IF($AK$2:$AK$100&lt;&gt;"", ROW($AK$2:$AK$100)-ROW($AL$2)+1), ROW(16:16))), "")</f>
        <v/>
      </c>
      <c r="AR17" t="str" cm="1">
        <f t="array" ref="AR17">IFERROR(INDEX($AL$2:$AL$100, SMALL(IF($AL$2:$AL$100&lt;&gt;"", ROW($AL$2:$AL$100)-ROW($AM$2)+1), ROW(16:16))), "")</f>
        <v/>
      </c>
      <c r="BI17" t="str">
        <f t="shared" si="14"/>
        <v/>
      </c>
      <c r="BJ17" t="str">
        <f t="shared" si="10"/>
        <v/>
      </c>
      <c r="BK17" t="str">
        <f t="shared" si="11"/>
        <v/>
      </c>
      <c r="BL17" t="str">
        <f t="shared" si="15"/>
        <v/>
      </c>
      <c r="BM17" t="str">
        <f t="shared" si="16"/>
        <v/>
      </c>
    </row>
    <row r="18" spans="1:65" x14ac:dyDescent="0.25">
      <c r="A18" t="s">
        <v>116</v>
      </c>
      <c r="B18" s="1">
        <v>45771</v>
      </c>
      <c r="C18">
        <v>18</v>
      </c>
      <c r="D18">
        <v>10</v>
      </c>
      <c r="E18">
        <v>-11</v>
      </c>
      <c r="F18">
        <v>-8</v>
      </c>
      <c r="G18">
        <v>-6</v>
      </c>
      <c r="H18">
        <v>42</v>
      </c>
      <c r="I18">
        <v>39</v>
      </c>
      <c r="J18">
        <v>40</v>
      </c>
      <c r="K18">
        <v>42</v>
      </c>
      <c r="L18" t="s">
        <v>290</v>
      </c>
      <c r="O18">
        <v>1.41</v>
      </c>
      <c r="P18">
        <v>32.299999999999997</v>
      </c>
      <c r="Q18">
        <v>995</v>
      </c>
      <c r="R18">
        <v>32.200000000000003</v>
      </c>
      <c r="S18">
        <v>995400</v>
      </c>
      <c r="T18" t="s">
        <v>210</v>
      </c>
      <c r="U18" t="s">
        <v>188</v>
      </c>
      <c r="W18" t="s">
        <v>158</v>
      </c>
      <c r="X18">
        <v>0</v>
      </c>
      <c r="Z18">
        <v>0</v>
      </c>
      <c r="AA18">
        <v>995400</v>
      </c>
      <c r="AB18">
        <v>34.299999999999997</v>
      </c>
      <c r="AC18" t="s">
        <v>326</v>
      </c>
      <c r="AD18">
        <v>52</v>
      </c>
      <c r="AE18">
        <v>995400</v>
      </c>
      <c r="AF18" t="s">
        <v>142</v>
      </c>
      <c r="AI18" t="str">
        <f t="shared" si="0"/>
        <v/>
      </c>
      <c r="AJ18" t="str">
        <f t="shared" si="17"/>
        <v/>
      </c>
      <c r="AK18" t="str">
        <f t="shared" si="18"/>
        <v/>
      </c>
      <c r="AL18" t="str">
        <f>IF(AND(H7&gt;=LARGE($H$2:$H$100, 10), I7&gt;=LARGE($I$2:$I$100, 10), J7&gt;=LARGE($J$2:$J$100, 10), D7&gt;=LARGE($D$2:$D$100, 10)), H7, "")</f>
        <v/>
      </c>
      <c r="AO18" t="str" cm="1">
        <f t="array" ref="AO18">IFERROR(INDEX($AI$2:$AI$100, SMALL(IF($AI$2:$AI$100&lt;&gt;"", ROW($AI$2:$AI$100)-ROW($AI$2)+1), ROW(17:17))), "")</f>
        <v/>
      </c>
      <c r="AP18" t="str" cm="1">
        <f t="array" ref="AP18">IFERROR(INDEX($AJ$2:$AJ$100, SMALL(IF($AJ$2:$AJ$100&lt;&gt;"", ROW($AJ$2:$AJ$100)-ROW($AK$2)+1), ROW(17:17))), "")</f>
        <v/>
      </c>
      <c r="AQ18" t="str" cm="1">
        <f t="array" ref="AQ18">IFERROR(INDEX($AK$2:$AK$100, SMALL(IF($AK$2:$AK$100&lt;&gt;"", ROW($AK$2:$AK$100)-ROW($AL$2)+1), ROW(17:17))), "")</f>
        <v/>
      </c>
      <c r="AR18" t="str" cm="1">
        <f t="array" ref="AR18">IFERROR(INDEX($AL$2:$AL$100, SMALL(IF($AL$2:$AL$100&lt;&gt;"", ROW($AL$2:$AL$100)-ROW($AM$2)+1), ROW(17:17))), "")</f>
        <v/>
      </c>
    </row>
    <row r="19" spans="1:65" x14ac:dyDescent="0.25">
      <c r="A19" t="s">
        <v>44</v>
      </c>
      <c r="B19" s="1">
        <v>45771</v>
      </c>
      <c r="C19">
        <v>20</v>
      </c>
      <c r="D19">
        <v>40</v>
      </c>
      <c r="E19">
        <v>-8</v>
      </c>
      <c r="F19">
        <v>-10</v>
      </c>
      <c r="G19">
        <v>4</v>
      </c>
      <c r="H19">
        <v>59</v>
      </c>
      <c r="I19">
        <v>50</v>
      </c>
      <c r="J19">
        <v>47</v>
      </c>
      <c r="K19">
        <v>46</v>
      </c>
      <c r="L19" t="s">
        <v>290</v>
      </c>
      <c r="N19" t="s">
        <v>286</v>
      </c>
      <c r="O19">
        <v>-0.16</v>
      </c>
      <c r="P19">
        <v>31.45</v>
      </c>
      <c r="Q19">
        <v>1533</v>
      </c>
      <c r="R19">
        <v>48.2</v>
      </c>
      <c r="S19">
        <v>1532900</v>
      </c>
      <c r="T19" t="s">
        <v>269</v>
      </c>
      <c r="U19" t="s">
        <v>188</v>
      </c>
      <c r="X19">
        <v>30.9</v>
      </c>
      <c r="Y19" t="s">
        <v>327</v>
      </c>
      <c r="Z19">
        <v>5</v>
      </c>
      <c r="AA19">
        <v>1532900</v>
      </c>
      <c r="AB19">
        <v>0</v>
      </c>
      <c r="AD19">
        <v>0</v>
      </c>
      <c r="AE19">
        <v>1532900</v>
      </c>
      <c r="AF19" t="s">
        <v>251</v>
      </c>
      <c r="AI19" t="str">
        <f>IF(AND(H19&gt;=LARGE($H$2:$H$100, 10), I19&gt;=LARGE($I$2:$I$100, 10), J19&gt;=LARGE($J$2:$J$100, 10)), A19, "")</f>
        <v/>
      </c>
      <c r="AJ19" t="str">
        <f t="shared" si="17"/>
        <v/>
      </c>
      <c r="AK19" t="str">
        <f t="shared" si="18"/>
        <v/>
      </c>
      <c r="AL19" t="str">
        <f t="shared" si="20"/>
        <v/>
      </c>
      <c r="AO19" t="str" cm="1">
        <f t="array" ref="AO19">IFERROR(INDEX($AI$2:$AI$100, SMALL(IF($AI$2:$AI$100&lt;&gt;"", ROW($AI$2:$AI$100)-ROW($AI$2)+1), ROW(18:18))), "")</f>
        <v/>
      </c>
      <c r="AP19" t="str" cm="1">
        <f t="array" ref="AP19">IFERROR(INDEX($AJ$2:$AJ$100, SMALL(IF($AJ$2:$AJ$100&lt;&gt;"", ROW($AJ$2:$AJ$100)-ROW($AK$2)+1), ROW(18:18))), "")</f>
        <v/>
      </c>
      <c r="AQ19" t="str" cm="1">
        <f t="array" ref="AQ19">IFERROR(INDEX($AK$2:$AK$100, SMALL(IF($AK$2:$AK$100&lt;&gt;"", ROW($AK$2:$AK$100)-ROW($AL$2)+1), ROW(18:18))), "")</f>
        <v/>
      </c>
      <c r="AR19" t="str" cm="1">
        <f t="array" ref="AR19">IFERROR(INDEX($AL$2:$AL$100, SMALL(IF($AL$2:$AL$100&lt;&gt;"", ROW($AL$2:$AL$100)-ROW($AM$2)+1), ROW(18:18))), "")</f>
        <v/>
      </c>
    </row>
    <row r="20" spans="1:65" x14ac:dyDescent="0.25">
      <c r="A20" t="s">
        <v>122</v>
      </c>
      <c r="B20" s="1">
        <v>45771</v>
      </c>
      <c r="C20">
        <v>19</v>
      </c>
      <c r="D20">
        <v>70</v>
      </c>
      <c r="E20">
        <v>2</v>
      </c>
      <c r="F20">
        <v>4</v>
      </c>
      <c r="G20">
        <v>7</v>
      </c>
      <c r="H20">
        <v>63</v>
      </c>
      <c r="I20">
        <v>54</v>
      </c>
      <c r="J20">
        <v>52</v>
      </c>
      <c r="K20">
        <v>51</v>
      </c>
      <c r="N20" t="s">
        <v>286</v>
      </c>
      <c r="O20">
        <v>-0.71</v>
      </c>
      <c r="P20">
        <v>27.95</v>
      </c>
      <c r="Q20">
        <v>6529</v>
      </c>
      <c r="R20">
        <v>182.5</v>
      </c>
      <c r="S20">
        <v>6529200</v>
      </c>
      <c r="T20" t="s">
        <v>210</v>
      </c>
      <c r="U20" t="s">
        <v>188</v>
      </c>
      <c r="X20">
        <v>0</v>
      </c>
      <c r="Z20">
        <v>0</v>
      </c>
      <c r="AA20">
        <v>6529200</v>
      </c>
      <c r="AB20">
        <v>28.9</v>
      </c>
      <c r="AC20" t="s">
        <v>299</v>
      </c>
      <c r="AD20">
        <v>125</v>
      </c>
      <c r="AE20">
        <v>6529200</v>
      </c>
      <c r="AF20" t="s">
        <v>138</v>
      </c>
      <c r="AI20" t="str">
        <f t="shared" si="0"/>
        <v>DBC</v>
      </c>
      <c r="AJ20">
        <f t="shared" si="17"/>
        <v>63</v>
      </c>
      <c r="AK20">
        <f t="shared" si="18"/>
        <v>54</v>
      </c>
      <c r="AL20" t="str">
        <f>IF(AND(H9&gt;=LARGE($H$2:$H$100, 10), I9&gt;=LARGE($I$2:$I$100, 10), J9&gt;=LARGE($J$2:$J$100, 10), D9&gt;=LARGE($D$2:$D$100, 10)), H9, "")</f>
        <v/>
      </c>
      <c r="AO20" t="str" cm="1">
        <f t="array" ref="AO20">IFERROR(INDEX($AI$2:$AI$100, SMALL(IF($AI$2:$AI$100&lt;&gt;"", ROW($AI$2:$AI$100)-ROW($AI$2)+1), ROW(19:19))), "")</f>
        <v/>
      </c>
      <c r="AP20" t="str" cm="1">
        <f t="array" ref="AP20">IFERROR(INDEX($AJ$2:$AJ$100, SMALL(IF($AJ$2:$AJ$100&lt;&gt;"", ROW($AJ$2:$AJ$100)-ROW($AK$2)+1), ROW(19:19))), "")</f>
        <v/>
      </c>
      <c r="AQ20" t="str" cm="1">
        <f t="array" ref="AQ20">IFERROR(INDEX($AK$2:$AK$100, SMALL(IF($AK$2:$AK$100&lt;&gt;"", ROW($AK$2:$AK$100)-ROW($AL$2)+1), ROW(19:19))), "")</f>
        <v/>
      </c>
      <c r="AR20" t="str" cm="1">
        <f t="array" ref="AR20">IFERROR(INDEX($AL$2:$AL$100, SMALL(IF($AL$2:$AL$100&lt;&gt;"", ROW($AL$2:$AL$100)-ROW($AM$2)+1), ROW(19:19))), "")</f>
        <v/>
      </c>
    </row>
    <row r="21" spans="1:65" x14ac:dyDescent="0.25">
      <c r="A21" t="s">
        <v>87</v>
      </c>
      <c r="B21" s="1">
        <v>45771</v>
      </c>
      <c r="C21">
        <v>21</v>
      </c>
      <c r="D21">
        <v>30</v>
      </c>
      <c r="E21">
        <v>-18</v>
      </c>
      <c r="F21">
        <v>-16</v>
      </c>
      <c r="G21">
        <v>5</v>
      </c>
      <c r="H21">
        <v>59</v>
      </c>
      <c r="I21">
        <v>48</v>
      </c>
      <c r="J21">
        <v>44</v>
      </c>
      <c r="K21">
        <v>43</v>
      </c>
      <c r="L21" t="s">
        <v>290</v>
      </c>
      <c r="N21" t="s">
        <v>286</v>
      </c>
      <c r="O21">
        <v>0.88</v>
      </c>
      <c r="P21">
        <v>91.6</v>
      </c>
      <c r="Q21">
        <v>1130</v>
      </c>
      <c r="R21">
        <v>103.5</v>
      </c>
      <c r="S21">
        <v>1130100</v>
      </c>
      <c r="T21" t="s">
        <v>269</v>
      </c>
      <c r="U21" t="s">
        <v>188</v>
      </c>
      <c r="W21" t="s">
        <v>158</v>
      </c>
      <c r="X21">
        <v>87.2</v>
      </c>
      <c r="Y21" t="s">
        <v>221</v>
      </c>
      <c r="Z21">
        <v>6</v>
      </c>
      <c r="AA21">
        <v>1130100</v>
      </c>
      <c r="AB21">
        <v>0</v>
      </c>
      <c r="AD21">
        <v>0</v>
      </c>
      <c r="AE21">
        <v>1130100</v>
      </c>
      <c r="AF21" t="s">
        <v>251</v>
      </c>
      <c r="AI21" t="str">
        <f t="shared" si="0"/>
        <v/>
      </c>
      <c r="AJ21" t="str">
        <f t="shared" si="17"/>
        <v/>
      </c>
      <c r="AK21" t="str">
        <f t="shared" si="18"/>
        <v/>
      </c>
      <c r="AL21" t="str">
        <f t="shared" si="19"/>
        <v/>
      </c>
      <c r="AO21" t="str" cm="1">
        <f t="array" ref="AO21">IFERROR(INDEX($AI$2:$AI$100, SMALL(IF($AI$2:$AI$100&lt;&gt;"", ROW($AI$2:$AI$100)-ROW($AI$2)+1), ROW(20:20))), "")</f>
        <v/>
      </c>
      <c r="AP21" t="str" cm="1">
        <f t="array" ref="AP21">IFERROR(INDEX($AJ$2:$AJ$100, SMALL(IF($AJ$2:$AJ$100&lt;&gt;"", ROW($AJ$2:$AJ$100)-ROW($AK$2)+1), ROW(20:20))), "")</f>
        <v/>
      </c>
      <c r="AQ21" t="str" cm="1">
        <f t="array" ref="AQ21">IFERROR(INDEX($AK$2:$AK$100, SMALL(IF($AK$2:$AK$100&lt;&gt;"", ROW($AK$2:$AK$100)-ROW($AL$2)+1), ROW(20:20))), "")</f>
        <v/>
      </c>
      <c r="AR21" t="str" cm="1">
        <f t="array" ref="AR21">IFERROR(INDEX($AL$2:$AL$100, SMALL(IF($AL$2:$AL$100&lt;&gt;"", ROW($AL$2:$AL$100)-ROW($AM$2)+1), ROW(20:20))), "")</f>
        <v/>
      </c>
    </row>
    <row r="22" spans="1:65" x14ac:dyDescent="0.25">
      <c r="A22" t="s">
        <v>128</v>
      </c>
      <c r="B22" s="1">
        <v>45771</v>
      </c>
      <c r="C22">
        <v>22</v>
      </c>
      <c r="D22">
        <v>20</v>
      </c>
      <c r="E22">
        <v>-22</v>
      </c>
      <c r="F22">
        <v>-20</v>
      </c>
      <c r="G22">
        <v>-2</v>
      </c>
      <c r="H22">
        <v>47</v>
      </c>
      <c r="I22">
        <v>42</v>
      </c>
      <c r="J22">
        <v>41</v>
      </c>
      <c r="K22">
        <v>41</v>
      </c>
      <c r="L22" t="s">
        <v>290</v>
      </c>
      <c r="O22">
        <v>0.15</v>
      </c>
      <c r="P22">
        <v>32.75</v>
      </c>
      <c r="Q22">
        <v>639</v>
      </c>
      <c r="R22">
        <v>20.9</v>
      </c>
      <c r="S22">
        <v>638600</v>
      </c>
      <c r="T22" t="s">
        <v>269</v>
      </c>
      <c r="U22" t="s">
        <v>188</v>
      </c>
      <c r="X22">
        <v>38.700000000000003</v>
      </c>
      <c r="Y22" t="s">
        <v>328</v>
      </c>
      <c r="Z22">
        <v>20</v>
      </c>
      <c r="AA22">
        <v>638600</v>
      </c>
      <c r="AB22">
        <v>0</v>
      </c>
      <c r="AD22">
        <v>0</v>
      </c>
      <c r="AE22">
        <v>638600</v>
      </c>
      <c r="AF22" t="s">
        <v>141</v>
      </c>
      <c r="AI22" t="str">
        <f t="shared" si="0"/>
        <v/>
      </c>
      <c r="AJ22" t="str">
        <f t="shared" si="17"/>
        <v/>
      </c>
      <c r="AK22" t="str">
        <f t="shared" si="18"/>
        <v/>
      </c>
      <c r="AL22" t="str">
        <f t="shared" si="19"/>
        <v/>
      </c>
      <c r="AO22" t="str" cm="1">
        <f t="array" ref="AO22">IFERROR(INDEX($AI$2:$AI$100, SMALL(IF($AI$2:$AI$100&lt;&gt;"", ROW($AI$2:$AI$100)-ROW($AI$2)+1), ROW(21:21))), "")</f>
        <v/>
      </c>
      <c r="AP22" t="str" cm="1">
        <f t="array" ref="AP22">IFERROR(INDEX($AJ$2:$AJ$100, SMALL(IF($AJ$2:$AJ$100&lt;&gt;"", ROW($AJ$2:$AJ$100)-ROW($AK$2)+1), ROW(21:21))), "")</f>
        <v/>
      </c>
      <c r="AQ22" t="str" cm="1">
        <f t="array" ref="AQ22">IFERROR(INDEX($AK$2:$AK$100, SMALL(IF($AK$2:$AK$100&lt;&gt;"", ROW($AK$2:$AK$100)-ROW($AL$2)+1), ROW(21:21))), "")</f>
        <v/>
      </c>
      <c r="AR22" t="str" cm="1">
        <f t="array" ref="AR22">IFERROR(INDEX($AL$2:$AL$100, SMALL(IF($AL$2:$AL$100&lt;&gt;"", ROW($AL$2:$AL$100)-ROW($AM$2)+1), ROW(21:21))), "")</f>
        <v/>
      </c>
    </row>
    <row r="23" spans="1:65" x14ac:dyDescent="0.25">
      <c r="A23" t="s">
        <v>57</v>
      </c>
      <c r="B23" s="1">
        <v>45771</v>
      </c>
      <c r="C23">
        <v>23</v>
      </c>
      <c r="D23">
        <v>10</v>
      </c>
      <c r="E23">
        <v>-31</v>
      </c>
      <c r="F23">
        <v>-28</v>
      </c>
      <c r="G23">
        <v>-11</v>
      </c>
      <c r="H23">
        <v>36</v>
      </c>
      <c r="I23">
        <v>34</v>
      </c>
      <c r="J23">
        <v>34</v>
      </c>
      <c r="K23">
        <v>36</v>
      </c>
      <c r="L23" t="s">
        <v>290</v>
      </c>
      <c r="O23">
        <v>2.76</v>
      </c>
      <c r="P23">
        <v>14.9</v>
      </c>
      <c r="Q23">
        <v>10513</v>
      </c>
      <c r="R23">
        <v>156.6</v>
      </c>
      <c r="S23">
        <v>10512700</v>
      </c>
      <c r="T23" t="s">
        <v>210</v>
      </c>
      <c r="U23" t="s">
        <v>188</v>
      </c>
      <c r="W23" t="s">
        <v>158</v>
      </c>
      <c r="X23">
        <v>0</v>
      </c>
      <c r="Z23">
        <v>0</v>
      </c>
      <c r="AA23">
        <v>10512700</v>
      </c>
      <c r="AB23">
        <v>19.8</v>
      </c>
      <c r="AC23" t="s">
        <v>329</v>
      </c>
      <c r="AD23">
        <v>19</v>
      </c>
      <c r="AE23">
        <v>10512700</v>
      </c>
      <c r="AF23" t="s">
        <v>143</v>
      </c>
      <c r="AI23" t="str">
        <f t="shared" si="0"/>
        <v/>
      </c>
      <c r="AJ23" t="str">
        <f t="shared" si="17"/>
        <v/>
      </c>
      <c r="AK23" t="str">
        <f t="shared" si="18"/>
        <v/>
      </c>
      <c r="AL23" t="str">
        <f t="shared" si="19"/>
        <v/>
      </c>
      <c r="AO23" t="str" cm="1">
        <f t="array" ref="AO23">IFERROR(INDEX($AI$2:$AI$100, SMALL(IF($AI$2:$AI$100&lt;&gt;"", ROW($AI$2:$AI$100)-ROW($AI$2)+1), ROW(22:22))), "")</f>
        <v/>
      </c>
      <c r="AP23" t="str" cm="1">
        <f t="array" ref="AP23">IFERROR(INDEX($AJ$2:$AJ$100, SMALL(IF($AJ$2:$AJ$100&lt;&gt;"", ROW($AJ$2:$AJ$100)-ROW($AK$2)+1), ROW(22:22))), "")</f>
        <v/>
      </c>
      <c r="AQ23" t="str" cm="1">
        <f t="array" ref="AQ23">IFERROR(INDEX($AK$2:$AK$100, SMALL(IF($AK$2:$AK$100&lt;&gt;"", ROW($AK$2:$AK$100)-ROW($AL$2)+1), ROW(22:22))), "")</f>
        <v/>
      </c>
      <c r="AR23" t="str" cm="1">
        <f t="array" ref="AR23">IFERROR(INDEX($AL$2:$AL$100, SMALL(IF($AL$2:$AL$100&lt;&gt;"", ROW($AL$2:$AL$100)-ROW($AM$2)+1), ROW(22:22))), "")</f>
        <v/>
      </c>
    </row>
    <row r="24" spans="1:65" x14ac:dyDescent="0.25">
      <c r="A24" t="s">
        <v>39</v>
      </c>
      <c r="B24" s="1">
        <v>45771</v>
      </c>
      <c r="C24">
        <v>24</v>
      </c>
      <c r="D24">
        <v>55</v>
      </c>
      <c r="E24">
        <v>0</v>
      </c>
      <c r="F24">
        <v>1</v>
      </c>
      <c r="G24">
        <v>1</v>
      </c>
      <c r="H24">
        <v>51</v>
      </c>
      <c r="I24">
        <v>51</v>
      </c>
      <c r="J24">
        <v>51</v>
      </c>
      <c r="K24">
        <v>51</v>
      </c>
      <c r="L24" t="s">
        <v>290</v>
      </c>
      <c r="M24" t="s">
        <v>286</v>
      </c>
      <c r="N24" t="s">
        <v>286</v>
      </c>
      <c r="O24">
        <v>-2.57</v>
      </c>
      <c r="P24">
        <v>49.3</v>
      </c>
      <c r="Q24">
        <v>702</v>
      </c>
      <c r="R24">
        <v>34.6</v>
      </c>
      <c r="S24">
        <v>702200</v>
      </c>
      <c r="T24" t="s">
        <v>210</v>
      </c>
      <c r="U24" t="s">
        <v>188</v>
      </c>
      <c r="X24">
        <v>0</v>
      </c>
      <c r="Z24">
        <v>0</v>
      </c>
      <c r="AA24">
        <v>702200</v>
      </c>
      <c r="AB24">
        <v>53.2</v>
      </c>
      <c r="AC24" t="s">
        <v>330</v>
      </c>
      <c r="AD24">
        <v>16</v>
      </c>
      <c r="AE24">
        <v>702200</v>
      </c>
      <c r="AF24" t="s">
        <v>140</v>
      </c>
      <c r="AI24" t="str">
        <f t="shared" si="0"/>
        <v/>
      </c>
      <c r="AJ24" t="str">
        <f t="shared" si="17"/>
        <v/>
      </c>
      <c r="AK24" t="str">
        <f t="shared" si="18"/>
        <v/>
      </c>
      <c r="AL24" t="str">
        <f t="shared" si="19"/>
        <v/>
      </c>
      <c r="AO24" t="str" cm="1">
        <f t="array" ref="AO24">IFERROR(INDEX($AI$2:$AI$100, SMALL(IF($AI$2:$AI$100&lt;&gt;"", ROW($AI$2:$AI$100)-ROW($AI$2)+1), ROW(23:23))), "")</f>
        <v/>
      </c>
      <c r="AP24" t="str" cm="1">
        <f t="array" ref="AP24">IFERROR(INDEX($AJ$2:$AJ$100, SMALL(IF($AJ$2:$AJ$100&lt;&gt;"", ROW($AJ$2:$AJ$100)-ROW($AK$2)+1), ROW(23:23))), "")</f>
        <v/>
      </c>
      <c r="AQ24" t="str" cm="1">
        <f t="array" ref="AQ24">IFERROR(INDEX($AK$2:$AK$100, SMALL(IF($AK$2:$AK$100&lt;&gt;"", ROW($AK$2:$AK$100)-ROW($AL$2)+1), ROW(23:23))), "")</f>
        <v/>
      </c>
      <c r="AR24" t="str" cm="1">
        <f t="array" ref="AR24">IFERROR(INDEX($AL$2:$AL$100, SMALL(IF($AL$2:$AL$100&lt;&gt;"", ROW($AL$2:$AL$100)-ROW($AM$2)+1), ROW(23:23))), "")</f>
        <v/>
      </c>
    </row>
    <row r="25" spans="1:65" x14ac:dyDescent="0.25">
      <c r="A25" t="s">
        <v>7</v>
      </c>
      <c r="B25" s="1">
        <v>45771</v>
      </c>
      <c r="C25">
        <v>25</v>
      </c>
      <c r="D25">
        <v>30</v>
      </c>
      <c r="E25">
        <v>-4</v>
      </c>
      <c r="F25">
        <v>2</v>
      </c>
      <c r="G25">
        <v>4</v>
      </c>
      <c r="H25">
        <v>61</v>
      </c>
      <c r="I25">
        <v>52</v>
      </c>
      <c r="J25">
        <v>50</v>
      </c>
      <c r="K25">
        <v>49</v>
      </c>
      <c r="L25" t="s">
        <v>290</v>
      </c>
      <c r="N25" t="s">
        <v>286</v>
      </c>
      <c r="O25">
        <v>1.36</v>
      </c>
      <c r="P25">
        <v>14.95</v>
      </c>
      <c r="Q25">
        <v>8281</v>
      </c>
      <c r="R25">
        <v>123.8</v>
      </c>
      <c r="S25">
        <v>8281000</v>
      </c>
      <c r="T25" t="s">
        <v>210</v>
      </c>
      <c r="U25" t="s">
        <v>188</v>
      </c>
      <c r="W25" t="s">
        <v>158</v>
      </c>
      <c r="X25">
        <v>0</v>
      </c>
      <c r="Z25">
        <v>0</v>
      </c>
      <c r="AA25">
        <v>8281000</v>
      </c>
      <c r="AB25">
        <v>14.4</v>
      </c>
      <c r="AC25" t="s">
        <v>291</v>
      </c>
      <c r="AD25">
        <v>130</v>
      </c>
      <c r="AE25">
        <v>8281000</v>
      </c>
      <c r="AF25" t="s">
        <v>143</v>
      </c>
      <c r="AI25" t="str">
        <f t="shared" si="0"/>
        <v/>
      </c>
      <c r="AJ25" t="str">
        <f t="shared" si="17"/>
        <v/>
      </c>
      <c r="AK25" t="str">
        <f t="shared" si="18"/>
        <v/>
      </c>
      <c r="AL25" t="str">
        <f t="shared" si="19"/>
        <v/>
      </c>
      <c r="AP25" t="str" cm="1">
        <f t="array" ref="AP25">IFERROR(INDEX($AJ$2:$AJ$100, SMALL(IF($AJ$2:$AJ$100&lt;&gt;"", ROW($AJ$2:$AJ$100)-ROW($AK$2)+1), ROW(24:24))), "")</f>
        <v/>
      </c>
      <c r="AQ25" t="str" cm="1">
        <f t="array" ref="AQ25">IFERROR(INDEX($AK$2:$AK$100, SMALL(IF($AK$2:$AK$100&lt;&gt;"", ROW($AK$2:$AK$100)-ROW($AL$2)+1), ROW(24:24))), "")</f>
        <v/>
      </c>
      <c r="AR25" t="str" cm="1">
        <f t="array" ref="AR25">IFERROR(INDEX($AL$2:$AL$100, SMALL(IF($AL$2:$AL$100&lt;&gt;"", ROW($AL$2:$AL$100)-ROW($AM$2)+1), ROW(24:24))), "")</f>
        <v/>
      </c>
    </row>
    <row r="26" spans="1:65" x14ac:dyDescent="0.25">
      <c r="A26" t="s">
        <v>66</v>
      </c>
      <c r="B26" s="1">
        <v>45771</v>
      </c>
      <c r="C26">
        <v>27</v>
      </c>
      <c r="D26">
        <v>30</v>
      </c>
      <c r="E26">
        <v>-13</v>
      </c>
      <c r="F26">
        <v>-10</v>
      </c>
      <c r="G26">
        <v>0</v>
      </c>
      <c r="H26">
        <v>53</v>
      </c>
      <c r="I26">
        <v>47</v>
      </c>
      <c r="J26">
        <v>46</v>
      </c>
      <c r="K26">
        <v>46</v>
      </c>
      <c r="L26" t="s">
        <v>290</v>
      </c>
      <c r="N26" t="s">
        <v>286</v>
      </c>
      <c r="O26">
        <v>-0.11</v>
      </c>
      <c r="P26">
        <v>9.3000000000000007</v>
      </c>
      <c r="Q26">
        <v>6603</v>
      </c>
      <c r="R26">
        <v>61.4</v>
      </c>
      <c r="S26">
        <v>6602800</v>
      </c>
      <c r="T26" t="s">
        <v>269</v>
      </c>
      <c r="U26" t="s">
        <v>188</v>
      </c>
      <c r="X26">
        <v>9.3000000000000007</v>
      </c>
      <c r="Y26" t="s">
        <v>288</v>
      </c>
      <c r="Z26">
        <v>4</v>
      </c>
      <c r="AA26">
        <v>6602800</v>
      </c>
      <c r="AB26">
        <v>0</v>
      </c>
      <c r="AD26">
        <v>0</v>
      </c>
      <c r="AE26">
        <v>6602800</v>
      </c>
      <c r="AF26" t="s">
        <v>144</v>
      </c>
      <c r="AI26" t="str">
        <f t="shared" si="0"/>
        <v/>
      </c>
      <c r="AJ26" t="str">
        <f t="shared" si="17"/>
        <v/>
      </c>
      <c r="AK26" t="str">
        <f t="shared" si="18"/>
        <v/>
      </c>
      <c r="AL26" t="str">
        <f t="shared" si="19"/>
        <v/>
      </c>
      <c r="AO26" t="str" cm="1">
        <f t="array" ref="AO26">IFERROR(INDEX($AI$2:$AI$100, SMALL(IF($AI$2:$AI$100&lt;&gt;"", ROW($AI$2:$AI$100)-ROW($AI$2)+1), ROW(25:25))), "")</f>
        <v/>
      </c>
      <c r="AP26" t="str" cm="1">
        <f t="array" ref="AP26">IFERROR(INDEX($AJ$2:$AJ$100, SMALL(IF($AJ$2:$AJ$100&lt;&gt;"", ROW($AJ$2:$AJ$100)-ROW($AK$2)+1), ROW(25:25))), "")</f>
        <v/>
      </c>
      <c r="AQ26" t="str" cm="1">
        <f t="array" ref="AQ26">IFERROR(INDEX($AK$2:$AK$100, SMALL(IF($AK$2:$AK$100&lt;&gt;"", ROW($AK$2:$AK$100)-ROW($AL$2)+1), ROW(25:25))), "")</f>
        <v/>
      </c>
      <c r="AR26" t="str" cm="1">
        <f t="array" ref="AR26">IFERROR(INDEX($AL$2:$AL$100, SMALL(IF($AL$2:$AL$100&lt;&gt;"", ROW($AL$2:$AL$100)-ROW($AM$2)+1), ROW(25:25))), "")</f>
        <v/>
      </c>
    </row>
    <row r="27" spans="1:65" x14ac:dyDescent="0.25">
      <c r="A27" t="s">
        <v>30</v>
      </c>
      <c r="B27" s="1">
        <v>45771</v>
      </c>
      <c r="C27">
        <v>26</v>
      </c>
      <c r="D27">
        <v>20</v>
      </c>
      <c r="E27">
        <v>-3</v>
      </c>
      <c r="F27">
        <v>-6</v>
      </c>
      <c r="G27">
        <v>-1</v>
      </c>
      <c r="H27">
        <v>48</v>
      </c>
      <c r="I27">
        <v>41</v>
      </c>
      <c r="J27">
        <v>41</v>
      </c>
      <c r="K27">
        <v>41</v>
      </c>
      <c r="L27" t="s">
        <v>290</v>
      </c>
      <c r="O27">
        <v>1.71</v>
      </c>
      <c r="P27">
        <v>20.85</v>
      </c>
      <c r="Q27">
        <v>621</v>
      </c>
      <c r="R27">
        <v>12.9</v>
      </c>
      <c r="S27">
        <v>620500</v>
      </c>
      <c r="T27" t="s">
        <v>309</v>
      </c>
      <c r="U27" t="s">
        <v>188</v>
      </c>
      <c r="Y27" t="s">
        <v>218</v>
      </c>
      <c r="Z27">
        <v>0</v>
      </c>
      <c r="AA27">
        <v>620500</v>
      </c>
      <c r="AB27">
        <v>0</v>
      </c>
      <c r="AD27">
        <v>0</v>
      </c>
      <c r="AE27">
        <v>620500</v>
      </c>
      <c r="AF27" t="s">
        <v>141</v>
      </c>
      <c r="AI27" t="str">
        <f t="shared" si="0"/>
        <v/>
      </c>
      <c r="AJ27" t="str">
        <f t="shared" si="17"/>
        <v/>
      </c>
      <c r="AK27" t="str">
        <f t="shared" si="18"/>
        <v/>
      </c>
      <c r="AL27" t="str">
        <f t="shared" si="19"/>
        <v/>
      </c>
      <c r="AO27" t="str" cm="1">
        <f t="array" ref="AO27">IFERROR(INDEX($AI$2:$AI$100, SMALL(IF($AI$2:$AI$100&lt;&gt;"", ROW($AI$2:$AI$100)-ROW($AI$2)+1), ROW(26:26))), "")</f>
        <v/>
      </c>
      <c r="AP27" t="str" cm="1">
        <f t="array" ref="AP27">IFERROR(INDEX($AJ$2:$AJ$100, SMALL(IF($AJ$2:$AJ$100&lt;&gt;"", ROW($AJ$2:$AJ$100)-ROW($AK$2)+1), ROW(26:26))), "")</f>
        <v/>
      </c>
      <c r="AQ27" t="str" cm="1">
        <f t="array" ref="AQ27">IFERROR(INDEX($AK$2:$AK$100, SMALL(IF($AK$2:$AK$100&lt;&gt;"", ROW($AK$2:$AK$100)-ROW($AL$2)+1), ROW(26:26))), "")</f>
        <v/>
      </c>
      <c r="AR27" t="str" cm="1">
        <f t="array" ref="AR27">IFERROR(INDEX($AL$2:$AL$100, SMALL(IF($AL$2:$AL$100&lt;&gt;"", ROW($AL$2:$AL$100)-ROW($AM$2)+1), ROW(26:26))), "")</f>
        <v/>
      </c>
    </row>
    <row r="28" spans="1:65" x14ac:dyDescent="0.25">
      <c r="A28" t="s">
        <v>58</v>
      </c>
      <c r="B28" s="1">
        <v>45771</v>
      </c>
      <c r="C28">
        <v>28</v>
      </c>
      <c r="D28">
        <v>40</v>
      </c>
      <c r="E28">
        <v>0</v>
      </c>
      <c r="F28">
        <v>-7</v>
      </c>
      <c r="G28">
        <v>17</v>
      </c>
      <c r="H28">
        <v>73</v>
      </c>
      <c r="I28">
        <v>59</v>
      </c>
      <c r="J28">
        <v>54</v>
      </c>
      <c r="K28">
        <v>51</v>
      </c>
      <c r="L28" t="s">
        <v>290</v>
      </c>
      <c r="N28" t="s">
        <v>286</v>
      </c>
      <c r="O28">
        <v>0.06</v>
      </c>
      <c r="P28">
        <v>168.1</v>
      </c>
      <c r="Q28">
        <v>447</v>
      </c>
      <c r="R28">
        <v>75.2</v>
      </c>
      <c r="S28">
        <v>447400</v>
      </c>
      <c r="T28" t="s">
        <v>309</v>
      </c>
      <c r="U28" t="s">
        <v>188</v>
      </c>
      <c r="W28" t="s">
        <v>158</v>
      </c>
      <c r="Y28" t="s">
        <v>218</v>
      </c>
      <c r="Z28">
        <v>0</v>
      </c>
      <c r="AA28">
        <v>447400</v>
      </c>
      <c r="AB28">
        <v>0</v>
      </c>
      <c r="AD28">
        <v>0</v>
      </c>
      <c r="AE28">
        <v>447400</v>
      </c>
      <c r="AF28" t="s">
        <v>141</v>
      </c>
      <c r="AI28" t="str">
        <f t="shared" si="0"/>
        <v>FRT</v>
      </c>
      <c r="AJ28">
        <f t="shared" si="17"/>
        <v>73</v>
      </c>
      <c r="AK28">
        <f t="shared" si="18"/>
        <v>59</v>
      </c>
      <c r="AL28">
        <f t="shared" si="19"/>
        <v>54</v>
      </c>
      <c r="AO28" t="str" cm="1">
        <f t="array" ref="AO28">IFERROR(INDEX($AI$2:$AI$100, SMALL(IF($AI$2:$AI$100&lt;&gt;"", ROW($AI$2:$AI$100)-ROW($AI$2)+1), ROW(27:27))), "")</f>
        <v/>
      </c>
      <c r="AP28" t="str" cm="1">
        <f t="array" ref="AP28">IFERROR(INDEX($AJ$2:$AJ$100, SMALL(IF($AJ$2:$AJ$100&lt;&gt;"", ROW($AJ$2:$AJ$100)-ROW($AK$2)+1), ROW(27:27))), "")</f>
        <v/>
      </c>
      <c r="AQ28" t="str" cm="1">
        <f t="array" ref="AQ28">IFERROR(INDEX($AK$2:$AK$100, SMALL(IF($AK$2:$AK$100&lt;&gt;"", ROW($AK$2:$AK$100)-ROW($AL$2)+1), ROW(27:27))), "")</f>
        <v/>
      </c>
      <c r="AR28" t="str" cm="1">
        <f t="array" ref="AR28">IFERROR(INDEX($AL$2:$AL$100, SMALL(IF($AL$2:$AL$100&lt;&gt;"", ROW($AL$2:$AL$100)-ROW($AM$2)+1), ROW(27:27))), "")</f>
        <v/>
      </c>
    </row>
    <row r="29" spans="1:65" x14ac:dyDescent="0.25">
      <c r="A29" t="s">
        <v>52</v>
      </c>
      <c r="B29" s="1">
        <v>45771</v>
      </c>
      <c r="C29">
        <v>29</v>
      </c>
      <c r="D29">
        <v>10</v>
      </c>
      <c r="E29">
        <v>-11</v>
      </c>
      <c r="F29">
        <v>-9</v>
      </c>
      <c r="G29">
        <v>-13</v>
      </c>
      <c r="H29">
        <v>31</v>
      </c>
      <c r="I29">
        <v>33</v>
      </c>
      <c r="J29">
        <v>35</v>
      </c>
      <c r="K29">
        <v>38</v>
      </c>
      <c r="L29" t="s">
        <v>290</v>
      </c>
      <c r="O29">
        <v>1.94</v>
      </c>
      <c r="P29">
        <v>36.85</v>
      </c>
      <c r="Q29">
        <v>3894</v>
      </c>
      <c r="R29">
        <v>143.5</v>
      </c>
      <c r="S29">
        <v>3894300</v>
      </c>
      <c r="T29" t="s">
        <v>210</v>
      </c>
      <c r="U29" t="s">
        <v>188</v>
      </c>
      <c r="W29" t="s">
        <v>158</v>
      </c>
      <c r="X29">
        <v>0</v>
      </c>
      <c r="Z29">
        <v>0</v>
      </c>
      <c r="AA29">
        <v>3894300</v>
      </c>
      <c r="AB29">
        <v>50.6</v>
      </c>
      <c r="AC29" t="s">
        <v>331</v>
      </c>
      <c r="AD29">
        <v>28</v>
      </c>
      <c r="AE29">
        <v>3894300</v>
      </c>
      <c r="AF29" t="s">
        <v>142</v>
      </c>
      <c r="AI29" t="str">
        <f t="shared" si="0"/>
        <v/>
      </c>
      <c r="AJ29" t="str">
        <f t="shared" si="17"/>
        <v/>
      </c>
      <c r="AK29" t="str">
        <f t="shared" si="18"/>
        <v/>
      </c>
      <c r="AL29" t="str">
        <f t="shared" si="19"/>
        <v/>
      </c>
      <c r="AO29" t="str" cm="1">
        <f t="array" ref="AO29">IFERROR(INDEX($AI$2:$AI$100, SMALL(IF($AI$2:$AI$100&lt;&gt;"", ROW($AI$2:$AI$100)-ROW($AI$2)+1), ROW(28:28))), "")</f>
        <v/>
      </c>
      <c r="AP29" t="str" cm="1">
        <f t="array" ref="AP29">IFERROR(INDEX($AJ$2:$AJ$100, SMALL(IF($AJ$2:$AJ$100&lt;&gt;"", ROW($AJ$2:$AJ$100)-ROW($AK$2)+1), ROW(28:28))), "")</f>
        <v/>
      </c>
      <c r="AQ29" t="str" cm="1">
        <f t="array" ref="AQ29">IFERROR(INDEX($AK$2:$AK$100, SMALL(IF($AK$2:$AK$100&lt;&gt;"", ROW($AK$2:$AK$100)-ROW($AL$2)+1), ROW(28:28))), "")</f>
        <v/>
      </c>
      <c r="AR29" t="str" cm="1">
        <f t="array" ref="AR29">IFERROR(INDEX($AL$2:$AL$100, SMALL(IF($AL$2:$AL$100&lt;&gt;"", ROW($AL$2:$AL$100)-ROW($AM$2)+1), ROW(28:28))), "")</f>
        <v/>
      </c>
    </row>
    <row r="30" spans="1:65" x14ac:dyDescent="0.25">
      <c r="A30" t="s">
        <v>176</v>
      </c>
      <c r="B30" s="1">
        <v>45771</v>
      </c>
      <c r="C30">
        <v>30</v>
      </c>
      <c r="D30">
        <v>100</v>
      </c>
      <c r="E30">
        <v>17</v>
      </c>
      <c r="F30">
        <v>18</v>
      </c>
      <c r="G30">
        <v>4</v>
      </c>
      <c r="H30">
        <v>63</v>
      </c>
      <c r="I30">
        <v>59</v>
      </c>
      <c r="J30">
        <v>58</v>
      </c>
      <c r="K30">
        <v>57</v>
      </c>
      <c r="M30" t="s">
        <v>286</v>
      </c>
      <c r="N30" t="s">
        <v>286</v>
      </c>
      <c r="O30">
        <v>-0.7</v>
      </c>
      <c r="P30">
        <v>14.15</v>
      </c>
      <c r="Q30">
        <v>1173</v>
      </c>
      <c r="R30">
        <v>16.600000000000001</v>
      </c>
      <c r="S30">
        <v>1172700</v>
      </c>
      <c r="T30" t="s">
        <v>269</v>
      </c>
      <c r="U30" t="s">
        <v>188</v>
      </c>
      <c r="X30">
        <v>13.4</v>
      </c>
      <c r="Y30" t="s">
        <v>252</v>
      </c>
      <c r="Z30">
        <v>8</v>
      </c>
      <c r="AA30">
        <v>1172700</v>
      </c>
      <c r="AB30">
        <v>0</v>
      </c>
      <c r="AD30">
        <v>0</v>
      </c>
      <c r="AE30">
        <v>1172700</v>
      </c>
      <c r="AF30" t="s">
        <v>148</v>
      </c>
      <c r="AI30" t="str">
        <f t="shared" si="0"/>
        <v>GEG</v>
      </c>
      <c r="AJ30">
        <f t="shared" si="17"/>
        <v>63</v>
      </c>
      <c r="AK30">
        <f t="shared" si="18"/>
        <v>59</v>
      </c>
      <c r="AL30">
        <f t="shared" si="19"/>
        <v>58</v>
      </c>
      <c r="AO30" t="str" cm="1">
        <f t="array" ref="AO30">IFERROR(INDEX($AI$2:$AI$100, SMALL(IF($AI$2:$AI$100&lt;&gt;"", ROW($AI$2:$AI$100)-ROW($AI$2)+1), ROW(29:29))), "")</f>
        <v/>
      </c>
      <c r="AP30" t="str" cm="1">
        <f t="array" ref="AP30">IFERROR(INDEX($AJ$2:$AJ$100, SMALL(IF($AJ$2:$AJ$100&lt;&gt;"", ROW($AJ$2:$AJ$100)-ROW($AK$2)+1), ROW(29:29))), "")</f>
        <v/>
      </c>
      <c r="AQ30" t="str" cm="1">
        <f t="array" ref="AQ30">IFERROR(INDEX($AK$2:$AK$100, SMALL(IF($AK$2:$AK$100&lt;&gt;"", ROW($AK$2:$AK$100)-ROW($AL$2)+1), ROW(29:29))), "")</f>
        <v/>
      </c>
      <c r="AR30" t="str" cm="1">
        <f t="array" ref="AR30">IFERROR(INDEX($AL$2:$AL$100, SMALL(IF($AL$2:$AL$100&lt;&gt;"", ROW($AL$2:$AL$100)-ROW($AM$2)+1), ROW(29:29))), "")</f>
        <v/>
      </c>
    </row>
    <row r="31" spans="1:65" x14ac:dyDescent="0.25">
      <c r="A31" t="s">
        <v>115</v>
      </c>
      <c r="B31" s="1">
        <v>45771</v>
      </c>
      <c r="C31">
        <v>32</v>
      </c>
      <c r="D31">
        <v>10</v>
      </c>
      <c r="E31">
        <v>-24</v>
      </c>
      <c r="F31">
        <v>-23</v>
      </c>
      <c r="G31">
        <v>-12</v>
      </c>
      <c r="H31">
        <v>36</v>
      </c>
      <c r="I31">
        <v>33</v>
      </c>
      <c r="J31">
        <v>34</v>
      </c>
      <c r="K31">
        <v>35</v>
      </c>
      <c r="L31" t="s">
        <v>290</v>
      </c>
      <c r="O31">
        <v>1.73</v>
      </c>
      <c r="P31">
        <v>23.55</v>
      </c>
      <c r="Q31">
        <v>5767</v>
      </c>
      <c r="R31">
        <v>135.80000000000001</v>
      </c>
      <c r="S31">
        <v>5767100</v>
      </c>
      <c r="T31" t="s">
        <v>210</v>
      </c>
      <c r="U31" t="s">
        <v>188</v>
      </c>
      <c r="X31">
        <v>0</v>
      </c>
      <c r="Z31">
        <v>0</v>
      </c>
      <c r="AA31">
        <v>5767100</v>
      </c>
      <c r="AB31">
        <v>29.7</v>
      </c>
      <c r="AC31" t="s">
        <v>332</v>
      </c>
      <c r="AD31">
        <v>15</v>
      </c>
      <c r="AE31">
        <v>5767100</v>
      </c>
      <c r="AF31" t="s">
        <v>147</v>
      </c>
      <c r="AI31" t="str">
        <f t="shared" si="0"/>
        <v/>
      </c>
      <c r="AJ31" t="str">
        <f t="shared" si="17"/>
        <v/>
      </c>
      <c r="AK31" t="str">
        <f t="shared" si="18"/>
        <v/>
      </c>
      <c r="AL31" t="str">
        <f t="shared" si="19"/>
        <v/>
      </c>
      <c r="AO31" t="str" cm="1">
        <f t="array" ref="AO31">IFERROR(INDEX($AI$2:$AI$100, SMALL(IF($AI$2:$AI$100&lt;&gt;"", ROW($AI$2:$AI$100)-ROW($AI$2)+1), ROW(30:30))), "")</f>
        <v/>
      </c>
      <c r="AP31" t="str" cm="1">
        <f t="array" ref="AP31">IFERROR(INDEX($AJ$2:$AJ$100, SMALL(IF($AJ$2:$AJ$100&lt;&gt;"", ROW($AJ$2:$AJ$100)-ROW($AK$2)+1), ROW(30:30))), "")</f>
        <v/>
      </c>
      <c r="AQ31" t="str" cm="1">
        <f t="array" ref="AQ31">IFERROR(INDEX($AK$2:$AK$100, SMALL(IF($AK$2:$AK$100&lt;&gt;"", ROW($AK$2:$AK$100)-ROW($AL$2)+1), ROW(30:30))), "")</f>
        <v/>
      </c>
      <c r="AR31" t="str" cm="1">
        <f t="array" ref="AR31">IFERROR(INDEX($AL$2:$AL$100, SMALL(IF($AL$2:$AL$100&lt;&gt;"", ROW($AL$2:$AL$100)-ROW($AM$2)+1), ROW(30:30))), "")</f>
        <v/>
      </c>
    </row>
    <row r="32" spans="1:65" x14ac:dyDescent="0.25">
      <c r="A32" t="s">
        <v>13</v>
      </c>
      <c r="B32" s="1">
        <v>45771</v>
      </c>
      <c r="C32">
        <v>31</v>
      </c>
      <c r="D32">
        <v>20</v>
      </c>
      <c r="E32">
        <v>-22</v>
      </c>
      <c r="F32">
        <v>-19</v>
      </c>
      <c r="G32">
        <v>1</v>
      </c>
      <c r="H32">
        <v>53</v>
      </c>
      <c r="I32">
        <v>47</v>
      </c>
      <c r="J32">
        <v>45</v>
      </c>
      <c r="K32">
        <v>44</v>
      </c>
      <c r="L32" t="s">
        <v>290</v>
      </c>
      <c r="O32">
        <v>-0.33</v>
      </c>
      <c r="P32">
        <v>15.3</v>
      </c>
      <c r="Q32">
        <v>471</v>
      </c>
      <c r="R32">
        <v>7.2</v>
      </c>
      <c r="S32">
        <v>470500</v>
      </c>
      <c r="T32" t="s">
        <v>210</v>
      </c>
      <c r="U32" t="s">
        <v>188</v>
      </c>
      <c r="X32">
        <v>0</v>
      </c>
      <c r="Z32">
        <v>0</v>
      </c>
      <c r="AA32">
        <v>470500</v>
      </c>
      <c r="AB32">
        <v>17</v>
      </c>
      <c r="AC32" t="s">
        <v>333</v>
      </c>
      <c r="AD32">
        <v>34</v>
      </c>
      <c r="AE32">
        <v>470500</v>
      </c>
      <c r="AF32" t="s">
        <v>149</v>
      </c>
      <c r="AI32" t="str">
        <f t="shared" si="0"/>
        <v/>
      </c>
      <c r="AJ32" t="str">
        <f t="shared" si="17"/>
        <v/>
      </c>
      <c r="AK32" t="str">
        <f t="shared" si="18"/>
        <v/>
      </c>
      <c r="AL32" t="str">
        <f t="shared" si="19"/>
        <v/>
      </c>
      <c r="AO32" t="str" cm="1">
        <f t="array" ref="AO32">IFERROR(INDEX($AI$2:$AI$100, SMALL(IF($AI$2:$AI$100&lt;&gt;"", ROW($AI$2:$AI$100)-ROW($AI$2)+1), ROW(31:31))), "")</f>
        <v/>
      </c>
      <c r="AP32" t="str" cm="1">
        <f t="array" ref="AP32">IFERROR(INDEX($AJ$2:$AJ$100, SMALL(IF($AJ$2:$AJ$100&lt;&gt;"", ROW($AJ$2:$AJ$100)-ROW($AK$2)+1), ROW(31:31))), "")</f>
        <v/>
      </c>
      <c r="AQ32" t="str" cm="1">
        <f t="array" ref="AQ32">IFERROR(INDEX($AK$2:$AK$100, SMALL(IF($AK$2:$AK$100&lt;&gt;"", ROW($AK$2:$AK$100)-ROW($AL$2)+1), ROW(31:31))), "")</f>
        <v/>
      </c>
      <c r="AR32" t="str" cm="1">
        <f t="array" ref="AR32">IFERROR(INDEX($AL$2:$AL$100, SMALL(IF($AL$2:$AL$100&lt;&gt;"", ROW($AL$2:$AL$100)-ROW($AM$2)+1), ROW(31:31))), "")</f>
        <v/>
      </c>
    </row>
    <row r="33" spans="1:44" x14ac:dyDescent="0.25">
      <c r="A33" t="s">
        <v>10</v>
      </c>
      <c r="B33" s="1">
        <v>45771</v>
      </c>
      <c r="C33">
        <v>34</v>
      </c>
      <c r="D33">
        <v>90</v>
      </c>
      <c r="E33">
        <v>39</v>
      </c>
      <c r="F33">
        <v>36</v>
      </c>
      <c r="G33">
        <v>12</v>
      </c>
      <c r="H33">
        <v>70</v>
      </c>
      <c r="I33">
        <v>66</v>
      </c>
      <c r="J33">
        <v>63</v>
      </c>
      <c r="K33">
        <v>62</v>
      </c>
      <c r="M33" t="s">
        <v>286</v>
      </c>
      <c r="N33" t="s">
        <v>286</v>
      </c>
      <c r="O33">
        <v>-0.5</v>
      </c>
      <c r="P33">
        <v>59.6</v>
      </c>
      <c r="Q33">
        <v>966</v>
      </c>
      <c r="R33">
        <v>57.6</v>
      </c>
      <c r="S33">
        <v>966200</v>
      </c>
      <c r="T33" t="s">
        <v>269</v>
      </c>
      <c r="U33" t="s">
        <v>188</v>
      </c>
      <c r="W33" t="s">
        <v>158</v>
      </c>
      <c r="X33">
        <v>57.9</v>
      </c>
      <c r="Y33" t="s">
        <v>293</v>
      </c>
      <c r="Z33">
        <v>7</v>
      </c>
      <c r="AA33">
        <v>966200</v>
      </c>
      <c r="AB33">
        <v>0</v>
      </c>
      <c r="AD33">
        <v>0</v>
      </c>
      <c r="AE33">
        <v>966200</v>
      </c>
      <c r="AF33" t="s">
        <v>150</v>
      </c>
      <c r="AI33" t="str">
        <f t="shared" si="0"/>
        <v>HAH</v>
      </c>
      <c r="AJ33">
        <f t="shared" si="17"/>
        <v>70</v>
      </c>
      <c r="AK33">
        <f t="shared" si="18"/>
        <v>66</v>
      </c>
      <c r="AL33">
        <f t="shared" si="19"/>
        <v>63</v>
      </c>
      <c r="AP33" t="str" cm="1">
        <f t="array" ref="AP33">IFERROR(INDEX($AJ$2:$AJ$100, SMALL(IF($AJ$2:$AJ$100&lt;&gt;"", ROW($AJ$2:$AJ$100)-ROW($AK$2)+1), ROW(32:32))), "")</f>
        <v/>
      </c>
      <c r="AQ33" t="str" cm="1">
        <f t="array" ref="AQ33">IFERROR(INDEX($AK$2:$AK$100, SMALL(IF($AK$2:$AK$100&lt;&gt;"", ROW($AK$2:$AK$100)-ROW($AL$2)+1), ROW(32:32))), "")</f>
        <v/>
      </c>
      <c r="AR33" t="str" cm="1">
        <f t="array" ref="AR33">IFERROR(INDEX($AL$2:$AL$100, SMALL(IF($AL$2:$AL$100&lt;&gt;"", ROW($AL$2:$AL$100)-ROW($AM$2)+1), ROW(32:32))), "")</f>
        <v/>
      </c>
    </row>
    <row r="34" spans="1:44" x14ac:dyDescent="0.25">
      <c r="A34" t="s">
        <v>6</v>
      </c>
      <c r="B34" s="1">
        <v>45771</v>
      </c>
      <c r="C34">
        <v>33</v>
      </c>
      <c r="D34">
        <v>70</v>
      </c>
      <c r="E34">
        <v>4</v>
      </c>
      <c r="F34">
        <v>6</v>
      </c>
      <c r="G34">
        <v>4</v>
      </c>
      <c r="H34">
        <v>59</v>
      </c>
      <c r="I34">
        <v>54</v>
      </c>
      <c r="J34">
        <v>52</v>
      </c>
      <c r="K34">
        <v>51</v>
      </c>
      <c r="N34" t="s">
        <v>286</v>
      </c>
      <c r="O34">
        <v>2.08</v>
      </c>
      <c r="P34">
        <v>12.25</v>
      </c>
      <c r="Q34">
        <v>6759</v>
      </c>
      <c r="R34">
        <v>82.8</v>
      </c>
      <c r="S34">
        <v>6758900</v>
      </c>
      <c r="T34" t="s">
        <v>210</v>
      </c>
      <c r="U34" t="s">
        <v>188</v>
      </c>
      <c r="X34">
        <v>0</v>
      </c>
      <c r="Z34">
        <v>0</v>
      </c>
      <c r="AA34">
        <v>6758900</v>
      </c>
      <c r="AB34">
        <v>12.3</v>
      </c>
      <c r="AC34" t="s">
        <v>334</v>
      </c>
      <c r="AD34">
        <v>1</v>
      </c>
      <c r="AE34">
        <v>6758900</v>
      </c>
      <c r="AF34" t="s">
        <v>143</v>
      </c>
      <c r="AI34" t="str">
        <f t="shared" si="0"/>
        <v/>
      </c>
      <c r="AJ34" t="str">
        <f t="shared" si="17"/>
        <v/>
      </c>
      <c r="AK34" t="str">
        <f t="shared" si="18"/>
        <v/>
      </c>
      <c r="AL34" t="str">
        <f t="shared" si="19"/>
        <v/>
      </c>
      <c r="AO34" t="str" cm="1">
        <f t="array" ref="AO34">IFERROR(INDEX($AI$2:$AI$100, SMALL(IF($AI$2:$AI$100&lt;&gt;"", ROW($AI$2:$AI$100)-ROW($AI$2)+1), ROW(33:33))), "")</f>
        <v/>
      </c>
      <c r="AP34" t="str" cm="1">
        <f t="array" ref="AP34">IFERROR(INDEX($AJ$2:$AJ$100, SMALL(IF($AJ$2:$AJ$100&lt;&gt;"", ROW($AJ$2:$AJ$100)-ROW($AK$2)+1), ROW(33:33))), "")</f>
        <v/>
      </c>
      <c r="AQ34" t="str" cm="1">
        <f t="array" ref="AQ34">IFERROR(INDEX($AK$2:$AK$100, SMALL(IF($AK$2:$AK$100&lt;&gt;"", ROW($AK$2:$AK$100)-ROW($AL$2)+1), ROW(33:33))), "")</f>
        <v/>
      </c>
      <c r="AR34" t="str" cm="1">
        <f t="array" ref="AR34">IFERROR(INDEX($AL$2:$AL$100, SMALL(IF($AL$2:$AL$100&lt;&gt;"", ROW($AL$2:$AL$100)-ROW($AM$2)+1), ROW(33:33))), "")</f>
        <v/>
      </c>
    </row>
    <row r="35" spans="1:44" x14ac:dyDescent="0.25">
      <c r="A35" t="s">
        <v>64</v>
      </c>
      <c r="B35" s="1">
        <v>45771</v>
      </c>
      <c r="C35">
        <v>35</v>
      </c>
      <c r="D35">
        <v>10</v>
      </c>
      <c r="E35">
        <v>-13</v>
      </c>
      <c r="F35">
        <v>-12</v>
      </c>
      <c r="G35">
        <v>-8</v>
      </c>
      <c r="H35">
        <v>41</v>
      </c>
      <c r="I35">
        <v>40</v>
      </c>
      <c r="J35">
        <v>41</v>
      </c>
      <c r="K35">
        <v>42</v>
      </c>
      <c r="L35" t="s">
        <v>290</v>
      </c>
      <c r="O35">
        <v>0.92</v>
      </c>
      <c r="P35">
        <v>21.9</v>
      </c>
      <c r="Q35">
        <v>3660</v>
      </c>
      <c r="R35">
        <v>80.2</v>
      </c>
      <c r="S35">
        <v>3660000</v>
      </c>
      <c r="T35" t="s">
        <v>210</v>
      </c>
      <c r="U35" t="s">
        <v>188</v>
      </c>
      <c r="X35">
        <v>0</v>
      </c>
      <c r="Z35">
        <v>0</v>
      </c>
      <c r="AA35">
        <v>3660000</v>
      </c>
      <c r="AB35">
        <v>24.1</v>
      </c>
      <c r="AC35" t="s">
        <v>333</v>
      </c>
      <c r="AD35">
        <v>106</v>
      </c>
      <c r="AE35">
        <v>3660000</v>
      </c>
      <c r="AF35" t="s">
        <v>143</v>
      </c>
      <c r="AI35" t="str">
        <f t="shared" si="0"/>
        <v/>
      </c>
      <c r="AJ35" t="str">
        <f t="shared" si="17"/>
        <v/>
      </c>
      <c r="AK35" t="str">
        <f t="shared" si="18"/>
        <v/>
      </c>
      <c r="AL35" t="str">
        <f t="shared" si="19"/>
        <v/>
      </c>
      <c r="AO35" t="str" cm="1">
        <f t="array" ref="AO35">IFERROR(INDEX($AI$2:$AI$100, SMALL(IF($AI$2:$AI$100&lt;&gt;"", ROW($AI$2:$AI$100)-ROW($AI$2)+1), ROW(34:34))), "")</f>
        <v/>
      </c>
      <c r="AP35" t="str" cm="1">
        <f t="array" ref="AP35">IFERROR(INDEX($AJ$2:$AJ$100, SMALL(IF($AJ$2:$AJ$100&lt;&gt;"", ROW($AJ$2:$AJ$100)-ROW($AK$2)+1), ROW(34:34))), "")</f>
        <v/>
      </c>
      <c r="AQ35" t="str" cm="1">
        <f t="array" ref="AQ35">IFERROR(INDEX($AK$2:$AK$100, SMALL(IF($AK$2:$AK$100&lt;&gt;"", ROW($AK$2:$AK$100)-ROW($AL$2)+1), ROW(34:34))), "")</f>
        <v/>
      </c>
      <c r="AR35" t="str" cm="1">
        <f t="array" ref="AR35">IFERROR(INDEX($AL$2:$AL$100, SMALL(IF($AL$2:$AL$100&lt;&gt;"", ROW($AL$2:$AL$100)-ROW($AM$2)+1), ROW(34:34))), "")</f>
        <v/>
      </c>
    </row>
    <row r="36" spans="1:44" x14ac:dyDescent="0.25">
      <c r="A36" t="s">
        <v>31</v>
      </c>
      <c r="B36" s="1">
        <v>45771</v>
      </c>
      <c r="C36">
        <v>36</v>
      </c>
      <c r="D36">
        <v>20</v>
      </c>
      <c r="E36">
        <v>-14</v>
      </c>
      <c r="F36">
        <v>-13</v>
      </c>
      <c r="G36">
        <v>-1</v>
      </c>
      <c r="H36">
        <v>49</v>
      </c>
      <c r="I36">
        <v>43</v>
      </c>
      <c r="J36">
        <v>41</v>
      </c>
      <c r="K36">
        <v>41</v>
      </c>
      <c r="L36" t="s">
        <v>290</v>
      </c>
      <c r="O36">
        <v>0</v>
      </c>
      <c r="P36">
        <v>23</v>
      </c>
      <c r="Q36">
        <v>1355</v>
      </c>
      <c r="R36">
        <v>31.2</v>
      </c>
      <c r="S36">
        <v>1355100</v>
      </c>
      <c r="T36" t="s">
        <v>269</v>
      </c>
      <c r="U36" t="s">
        <v>188</v>
      </c>
      <c r="X36">
        <v>22.5</v>
      </c>
      <c r="Y36" t="s">
        <v>220</v>
      </c>
      <c r="Z36">
        <v>4</v>
      </c>
      <c r="AA36">
        <v>1355100</v>
      </c>
      <c r="AB36">
        <v>0</v>
      </c>
      <c r="AD36">
        <v>0</v>
      </c>
      <c r="AE36">
        <v>1355100</v>
      </c>
      <c r="AF36" t="s">
        <v>143</v>
      </c>
      <c r="AI36" t="str">
        <f t="shared" si="0"/>
        <v/>
      </c>
      <c r="AJ36" t="str">
        <f t="shared" si="17"/>
        <v/>
      </c>
      <c r="AK36" t="str">
        <f t="shared" si="18"/>
        <v/>
      </c>
      <c r="AL36" t="str">
        <f t="shared" si="19"/>
        <v/>
      </c>
      <c r="AO36" t="str" cm="1">
        <f t="array" ref="AO36">IFERROR(INDEX($AI$2:$AI$100, SMALL(IF($AI$2:$AI$100&lt;&gt;"", ROW($AI$2:$AI$100)-ROW($AI$2)+1), ROW(35:35))), "")</f>
        <v/>
      </c>
      <c r="AP36" t="str" cm="1">
        <f t="array" ref="AP36">IFERROR(INDEX($AJ$2:$AJ$100, SMALL(IF($AJ$2:$AJ$100&lt;&gt;"", ROW($AJ$2:$AJ$100)-ROW($AK$2)+1), ROW(35:35))), "")</f>
        <v/>
      </c>
      <c r="AQ36" t="str" cm="1">
        <f t="array" ref="AQ36">IFERROR(INDEX($AK$2:$AK$100, SMALL(IF($AK$2:$AK$100&lt;&gt;"", ROW($AK$2:$AK$100)-ROW($AL$2)+1), ROW(35:35))), "")</f>
        <v/>
      </c>
      <c r="AR36" t="str" cm="1">
        <f t="array" ref="AR36">IFERROR(INDEX($AL$2:$AL$100, SMALL(IF($AL$2:$AL$100&lt;&gt;"", ROW($AL$2:$AL$100)-ROW($AM$2)+1), ROW(35:35))), "")</f>
        <v/>
      </c>
    </row>
    <row r="37" spans="1:44" x14ac:dyDescent="0.25">
      <c r="A37" t="s">
        <v>88</v>
      </c>
      <c r="B37" s="1">
        <v>45771</v>
      </c>
      <c r="C37">
        <v>37</v>
      </c>
      <c r="D37">
        <v>15</v>
      </c>
      <c r="E37">
        <v>-7</v>
      </c>
      <c r="F37">
        <v>-6</v>
      </c>
      <c r="G37">
        <v>-3</v>
      </c>
      <c r="H37">
        <v>45</v>
      </c>
      <c r="I37">
        <v>41</v>
      </c>
      <c r="J37">
        <v>40</v>
      </c>
      <c r="K37">
        <v>41</v>
      </c>
      <c r="L37" t="s">
        <v>290</v>
      </c>
      <c r="O37">
        <v>-0.18</v>
      </c>
      <c r="P37">
        <v>211.07</v>
      </c>
      <c r="Q37">
        <v>59717</v>
      </c>
      <c r="R37">
        <v>12604.4</v>
      </c>
      <c r="S37">
        <v>59716680</v>
      </c>
      <c r="T37" t="s">
        <v>210</v>
      </c>
      <c r="U37" t="s">
        <v>188</v>
      </c>
      <c r="V37" t="s">
        <v>284</v>
      </c>
      <c r="X37">
        <v>0</v>
      </c>
      <c r="Z37">
        <v>0</v>
      </c>
      <c r="AA37">
        <v>59716680</v>
      </c>
      <c r="AB37">
        <v>241.9</v>
      </c>
      <c r="AC37" t="s">
        <v>301</v>
      </c>
      <c r="AD37">
        <v>31</v>
      </c>
      <c r="AE37">
        <v>59716680</v>
      </c>
      <c r="AF37" t="s">
        <v>140</v>
      </c>
      <c r="AI37" t="str">
        <f t="shared" si="0"/>
        <v/>
      </c>
      <c r="AJ37" t="str">
        <f t="shared" si="17"/>
        <v/>
      </c>
      <c r="AK37" t="str">
        <f t="shared" si="18"/>
        <v/>
      </c>
      <c r="AL37" t="str">
        <f t="shared" si="19"/>
        <v/>
      </c>
      <c r="AO37" t="str" cm="1">
        <f t="array" ref="AO37">IFERROR(INDEX($AI$2:$AI$100, SMALL(IF($AI$2:$AI$100&lt;&gt;"", ROW($AI$2:$AI$100)-ROW($AI$2)+1), ROW(36:36))), "")</f>
        <v/>
      </c>
      <c r="AP37" t="str" cm="1">
        <f t="array" ref="AP37">IFERROR(INDEX($AJ$2:$AJ$100, SMALL(IF($AJ$2:$AJ$100&lt;&gt;"", ROW($AJ$2:$AJ$100)-ROW($AK$2)+1), ROW(36:36))), "")</f>
        <v/>
      </c>
      <c r="AQ37" t="str" cm="1">
        <f t="array" ref="AQ37">IFERROR(INDEX($AK$2:$AK$100, SMALL(IF($AK$2:$AK$100&lt;&gt;"", ROW($AK$2:$AK$100)-ROW($AL$2)+1), ROW(36:36))), "")</f>
        <v/>
      </c>
      <c r="AR37" t="str" cm="1">
        <f t="array" ref="AR37">IFERROR(INDEX($AL$2:$AL$100, SMALL(IF($AL$2:$AL$100&lt;&gt;"", ROW($AL$2:$AL$100)-ROW($AM$2)+1), ROW(36:36))), "")</f>
        <v/>
      </c>
    </row>
    <row r="38" spans="1:44" x14ac:dyDescent="0.25">
      <c r="A38" t="s">
        <v>68</v>
      </c>
      <c r="B38" s="1">
        <v>45771</v>
      </c>
      <c r="C38">
        <v>38</v>
      </c>
      <c r="D38">
        <v>20</v>
      </c>
      <c r="E38">
        <v>-13</v>
      </c>
      <c r="F38">
        <v>-9</v>
      </c>
      <c r="G38">
        <v>-2</v>
      </c>
      <c r="H38">
        <v>48</v>
      </c>
      <c r="I38">
        <v>44</v>
      </c>
      <c r="J38">
        <v>44</v>
      </c>
      <c r="K38">
        <v>45</v>
      </c>
      <c r="L38" t="s">
        <v>290</v>
      </c>
      <c r="O38">
        <v>0.69</v>
      </c>
      <c r="P38">
        <v>2.93</v>
      </c>
      <c r="Q38">
        <v>2384</v>
      </c>
      <c r="R38">
        <v>7</v>
      </c>
      <c r="S38">
        <v>2383500</v>
      </c>
      <c r="T38" t="s">
        <v>269</v>
      </c>
      <c r="U38" t="s">
        <v>188</v>
      </c>
      <c r="X38">
        <v>3.4</v>
      </c>
      <c r="Y38" t="s">
        <v>335</v>
      </c>
      <c r="Z38">
        <v>20</v>
      </c>
      <c r="AA38">
        <v>2383500</v>
      </c>
      <c r="AB38">
        <v>0</v>
      </c>
      <c r="AD38">
        <v>0</v>
      </c>
      <c r="AE38">
        <v>2383500</v>
      </c>
      <c r="AF38" t="s">
        <v>143</v>
      </c>
      <c r="AI38" t="str">
        <f t="shared" si="0"/>
        <v/>
      </c>
      <c r="AJ38" t="str">
        <f t="shared" si="17"/>
        <v/>
      </c>
      <c r="AK38" t="str">
        <f t="shared" si="18"/>
        <v/>
      </c>
      <c r="AL38" t="str">
        <f t="shared" si="19"/>
        <v/>
      </c>
      <c r="AO38" t="str" cm="1">
        <f t="array" ref="AO38">IFERROR(INDEX($AI$2:$AI$100, SMALL(IF($AI$2:$AI$100&lt;&gt;"", ROW($AI$2:$AI$100)-ROW($AI$2)+1), ROW(37:37))), "")</f>
        <v/>
      </c>
      <c r="AP38" t="str" cm="1">
        <f t="array" ref="AP38">IFERROR(INDEX($AJ$2:$AJ$100, SMALL(IF($AJ$2:$AJ$100&lt;&gt;"", ROW($AJ$2:$AJ$100)-ROW($AK$2)+1), ROW(37:37))), "")</f>
        <v/>
      </c>
      <c r="AQ38" t="str" cm="1">
        <f t="array" ref="AQ38">IFERROR(INDEX($AK$2:$AK$100, SMALL(IF($AK$2:$AK$100&lt;&gt;"", ROW($AK$2:$AK$100)-ROW($AL$2)+1), ROW(37:37))), "")</f>
        <v/>
      </c>
      <c r="AR38" t="str" cm="1">
        <f t="array" ref="AR38">IFERROR(INDEX($AL$2:$AL$100, SMALL(IF($AL$2:$AL$100&lt;&gt;"", ROW($AL$2:$AL$100)-ROW($AM$2)+1), ROW(37:37))), "")</f>
        <v/>
      </c>
    </row>
    <row r="39" spans="1:44" x14ac:dyDescent="0.25">
      <c r="A39" t="s">
        <v>191</v>
      </c>
      <c r="B39" s="1">
        <v>45771</v>
      </c>
      <c r="C39">
        <v>41</v>
      </c>
      <c r="D39">
        <v>20</v>
      </c>
      <c r="E39">
        <v>-13</v>
      </c>
      <c r="F39">
        <v>-5</v>
      </c>
      <c r="G39">
        <v>-2</v>
      </c>
      <c r="H39">
        <v>46</v>
      </c>
      <c r="I39">
        <v>41</v>
      </c>
      <c r="J39">
        <v>42</v>
      </c>
      <c r="K39">
        <v>43</v>
      </c>
      <c r="L39" t="s">
        <v>290</v>
      </c>
      <c r="O39">
        <v>-1.1200000000000001</v>
      </c>
      <c r="P39">
        <v>8.8000000000000007</v>
      </c>
      <c r="Q39">
        <v>267</v>
      </c>
      <c r="R39">
        <v>2.2999999999999998</v>
      </c>
      <c r="S39">
        <v>267000</v>
      </c>
      <c r="T39" t="s">
        <v>269</v>
      </c>
      <c r="U39" t="s">
        <v>188</v>
      </c>
      <c r="X39">
        <v>8.6999999999999993</v>
      </c>
      <c r="Y39" t="s">
        <v>222</v>
      </c>
      <c r="Z39">
        <v>4</v>
      </c>
      <c r="AA39">
        <v>267000</v>
      </c>
      <c r="AB39">
        <v>0</v>
      </c>
      <c r="AD39">
        <v>0</v>
      </c>
      <c r="AE39">
        <v>267000</v>
      </c>
      <c r="AF39" t="s">
        <v>140</v>
      </c>
      <c r="AI39" t="str">
        <f t="shared" si="0"/>
        <v/>
      </c>
      <c r="AJ39" t="str">
        <f t="shared" si="17"/>
        <v/>
      </c>
      <c r="AK39" t="str">
        <f t="shared" si="18"/>
        <v/>
      </c>
      <c r="AL39" t="str">
        <f t="shared" si="19"/>
        <v/>
      </c>
      <c r="AO39" t="str" cm="1">
        <f t="array" ref="AO39">IFERROR(INDEX($AI$2:$AI$100, SMALL(IF($AI$2:$AI$100&lt;&gt;"", ROW($AI$2:$AI$100)-ROW($AI$2)+1), ROW(38:38))), "")</f>
        <v/>
      </c>
      <c r="AP39" t="str" cm="1">
        <f t="array" ref="AP39">IFERROR(INDEX($AJ$2:$AJ$100, SMALL(IF($AJ$2:$AJ$100&lt;&gt;"", ROW($AJ$2:$AJ$100)-ROW($AK$2)+1), ROW(38:38))), "")</f>
        <v/>
      </c>
      <c r="AQ39" t="str" cm="1">
        <f t="array" ref="AQ39">IFERROR(INDEX($AK$2:$AK$100, SMALL(IF($AK$2:$AK$100&lt;&gt;"", ROW($AK$2:$AK$100)-ROW($AL$2)+1), ROW(38:38))), "")</f>
        <v/>
      </c>
      <c r="AR39" t="str" cm="1">
        <f t="array" ref="AR39">IFERROR(INDEX($AL$2:$AL$100, SMALL(IF($AL$2:$AL$100&lt;&gt;"", ROW($AL$2:$AL$100)-ROW($AM$2)+1), ROW(38:38))), "")</f>
        <v/>
      </c>
    </row>
    <row r="40" spans="1:44" x14ac:dyDescent="0.25">
      <c r="A40" t="s">
        <v>101</v>
      </c>
      <c r="B40" s="1">
        <v>45771</v>
      </c>
      <c r="C40">
        <v>40</v>
      </c>
      <c r="D40">
        <v>10</v>
      </c>
      <c r="E40">
        <v>-29</v>
      </c>
      <c r="F40">
        <v>-28</v>
      </c>
      <c r="G40">
        <v>-8</v>
      </c>
      <c r="H40">
        <v>42</v>
      </c>
      <c r="I40">
        <v>37</v>
      </c>
      <c r="J40">
        <v>37</v>
      </c>
      <c r="K40">
        <v>37</v>
      </c>
      <c r="L40" t="s">
        <v>290</v>
      </c>
      <c r="O40">
        <v>1.1200000000000001</v>
      </c>
      <c r="P40">
        <v>13.5</v>
      </c>
      <c r="Q40">
        <v>5648</v>
      </c>
      <c r="R40">
        <v>76.3</v>
      </c>
      <c r="S40">
        <v>5648200</v>
      </c>
      <c r="T40" t="s">
        <v>210</v>
      </c>
      <c r="U40" t="s">
        <v>188</v>
      </c>
      <c r="X40">
        <v>0</v>
      </c>
      <c r="Z40">
        <v>0</v>
      </c>
      <c r="AA40">
        <v>5648200</v>
      </c>
      <c r="AB40">
        <v>16.7</v>
      </c>
      <c r="AC40" t="s">
        <v>314</v>
      </c>
      <c r="AD40">
        <v>18</v>
      </c>
      <c r="AE40">
        <v>5648200</v>
      </c>
      <c r="AF40" t="s">
        <v>152</v>
      </c>
      <c r="AI40" t="str">
        <f t="shared" si="0"/>
        <v/>
      </c>
      <c r="AJ40" t="str">
        <f t="shared" si="17"/>
        <v/>
      </c>
      <c r="AK40" t="str">
        <f t="shared" si="18"/>
        <v/>
      </c>
      <c r="AL40" t="str">
        <f t="shared" si="19"/>
        <v/>
      </c>
      <c r="AO40" t="str" cm="1">
        <f t="array" ref="AO40">IFERROR(INDEX($AI$2:$AI$100, SMALL(IF($AI$2:$AI$100&lt;&gt;"", ROW($AI$2:$AI$100)-ROW($AI$2)+1), ROW(39:39))), "")</f>
        <v/>
      </c>
      <c r="AP40" t="str" cm="1">
        <f t="array" ref="AP40">IFERROR(INDEX($AJ$2:$AJ$100, SMALL(IF($AJ$2:$AJ$100&lt;&gt;"", ROW($AJ$2:$AJ$100)-ROW($AK$2)+1), ROW(39:39))), "")</f>
        <v/>
      </c>
      <c r="AQ40" t="str" cm="1">
        <f t="array" ref="AQ40">IFERROR(INDEX($AK$2:$AK$100, SMALL(IF($AK$2:$AK$100&lt;&gt;"", ROW($AK$2:$AK$100)-ROW($AL$2)+1), ROW(39:39))), "")</f>
        <v/>
      </c>
      <c r="AR40" t="str" cm="1">
        <f t="array" ref="AR40">IFERROR(INDEX($AL$2:$AL$100, SMALL(IF($AL$2:$AL$100&lt;&gt;"", ROW($AL$2:$AL$100)-ROW($AM$2)+1), ROW(39:39))), "")</f>
        <v/>
      </c>
    </row>
    <row r="41" spans="1:44" x14ac:dyDescent="0.25">
      <c r="A41" t="s">
        <v>24</v>
      </c>
      <c r="B41" s="1">
        <v>45771</v>
      </c>
      <c r="C41">
        <v>42</v>
      </c>
      <c r="D41">
        <v>10</v>
      </c>
      <c r="E41">
        <v>-26</v>
      </c>
      <c r="F41">
        <v>-23</v>
      </c>
      <c r="G41">
        <v>-12</v>
      </c>
      <c r="H41">
        <v>32</v>
      </c>
      <c r="I41">
        <v>32</v>
      </c>
      <c r="J41">
        <v>33</v>
      </c>
      <c r="K41">
        <v>35</v>
      </c>
      <c r="L41" t="s">
        <v>290</v>
      </c>
      <c r="O41">
        <v>0.81</v>
      </c>
      <c r="P41">
        <v>12.5</v>
      </c>
      <c r="Q41">
        <v>517</v>
      </c>
      <c r="R41">
        <v>6.5</v>
      </c>
      <c r="S41">
        <v>516900</v>
      </c>
      <c r="T41" t="s">
        <v>210</v>
      </c>
      <c r="U41" t="s">
        <v>188</v>
      </c>
      <c r="X41">
        <v>0</v>
      </c>
      <c r="Z41">
        <v>0</v>
      </c>
      <c r="AA41">
        <v>516900</v>
      </c>
      <c r="AB41">
        <v>16.2</v>
      </c>
      <c r="AC41" t="s">
        <v>336</v>
      </c>
      <c r="AD41">
        <v>29</v>
      </c>
      <c r="AE41">
        <v>516900</v>
      </c>
      <c r="AF41" t="s">
        <v>140</v>
      </c>
      <c r="AI41" t="str">
        <f t="shared" si="0"/>
        <v/>
      </c>
      <c r="AJ41" t="str">
        <f t="shared" si="17"/>
        <v/>
      </c>
      <c r="AK41" t="str">
        <f t="shared" si="18"/>
        <v/>
      </c>
      <c r="AL41" t="str">
        <f t="shared" si="19"/>
        <v/>
      </c>
      <c r="AP41" t="str" cm="1">
        <f t="array" ref="AP41">IFERROR(INDEX($AJ$2:$AJ$100, SMALL(IF($AJ$2:$AJ$100&lt;&gt;"", ROW($AJ$2:$AJ$100)-ROW($AK$2)+1), ROW(40:40))), "")</f>
        <v/>
      </c>
      <c r="AQ41" t="str" cm="1">
        <f t="array" ref="AQ41">IFERROR(INDEX($AK$2:$AK$100, SMALL(IF($AK$2:$AK$100&lt;&gt;"", ROW($AK$2:$AK$100)-ROW($AL$2)+1), ROW(40:40))), "")</f>
        <v/>
      </c>
      <c r="AR41" t="str" cm="1">
        <f t="array" ref="AR41">IFERROR(INDEX($AL$2:$AL$100, SMALL(IF($AL$2:$AL$100&lt;&gt;"", ROW($AL$2:$AL$100)-ROW($AM$2)+1), ROW(40:40))), "")</f>
        <v/>
      </c>
    </row>
    <row r="42" spans="1:44" x14ac:dyDescent="0.25">
      <c r="A42" t="s">
        <v>73</v>
      </c>
      <c r="B42" s="1">
        <v>45771</v>
      </c>
      <c r="C42">
        <v>43</v>
      </c>
      <c r="D42">
        <v>20</v>
      </c>
      <c r="E42">
        <v>-16</v>
      </c>
      <c r="F42">
        <v>-14</v>
      </c>
      <c r="G42">
        <v>-4</v>
      </c>
      <c r="H42">
        <v>44</v>
      </c>
      <c r="I42">
        <v>38</v>
      </c>
      <c r="J42">
        <v>38</v>
      </c>
      <c r="K42">
        <v>39</v>
      </c>
      <c r="L42" t="s">
        <v>290</v>
      </c>
      <c r="O42">
        <v>2.67</v>
      </c>
      <c r="P42">
        <v>11.55</v>
      </c>
      <c r="Q42">
        <v>1925</v>
      </c>
      <c r="R42">
        <v>22.2</v>
      </c>
      <c r="S42">
        <v>1925300</v>
      </c>
      <c r="T42" t="s">
        <v>210</v>
      </c>
      <c r="U42" t="s">
        <v>188</v>
      </c>
      <c r="X42">
        <v>0</v>
      </c>
      <c r="Z42">
        <v>0</v>
      </c>
      <c r="AA42">
        <v>1925300</v>
      </c>
      <c r="AB42">
        <v>14.4</v>
      </c>
      <c r="AC42" t="s">
        <v>337</v>
      </c>
      <c r="AD42">
        <v>34</v>
      </c>
      <c r="AE42">
        <v>1925300</v>
      </c>
      <c r="AF42" t="s">
        <v>143</v>
      </c>
      <c r="AI42" t="str">
        <f t="shared" si="0"/>
        <v/>
      </c>
      <c r="AJ42" t="str">
        <f t="shared" si="17"/>
        <v/>
      </c>
      <c r="AK42" t="str">
        <f t="shared" si="18"/>
        <v/>
      </c>
      <c r="AL42" t="str">
        <f t="shared" si="19"/>
        <v/>
      </c>
      <c r="AO42" t="str" cm="1">
        <f t="array" ref="AO42">IFERROR(INDEX($AI$2:$AI$100, SMALL(IF($AI$2:$AI$100&lt;&gt;"", ROW($AI$2:$AI$100)-ROW($AI$2)+1), ROW(41:41))), "")</f>
        <v/>
      </c>
      <c r="AP42" t="str" cm="1">
        <f t="array" ref="AP42">IFERROR(INDEX($AJ$2:$AJ$100, SMALL(IF($AJ$2:$AJ$100&lt;&gt;"", ROW($AJ$2:$AJ$100)-ROW($AK$2)+1), ROW(41:41))), "")</f>
        <v/>
      </c>
      <c r="AQ42" t="str" cm="1">
        <f t="array" ref="AQ42">IFERROR(INDEX($AK$2:$AK$100, SMALL(IF($AK$2:$AK$100&lt;&gt;"", ROW($AK$2:$AK$100)-ROW($AL$2)+1), ROW(41:41))), "")</f>
        <v/>
      </c>
      <c r="AR42" t="str" cm="1">
        <f t="array" ref="AR42">IFERROR(INDEX($AL$2:$AL$100, SMALL(IF($AL$2:$AL$100&lt;&gt;"", ROW($AL$2:$AL$100)-ROW($AM$2)+1), ROW(41:41))), "")</f>
        <v/>
      </c>
    </row>
    <row r="43" spans="1:44" x14ac:dyDescent="0.25">
      <c r="A43" t="s">
        <v>27</v>
      </c>
      <c r="B43" s="1">
        <v>45771</v>
      </c>
      <c r="C43">
        <v>46</v>
      </c>
      <c r="D43">
        <v>20</v>
      </c>
      <c r="E43">
        <v>-24</v>
      </c>
      <c r="F43">
        <v>-17</v>
      </c>
      <c r="G43">
        <v>-6</v>
      </c>
      <c r="H43">
        <v>47</v>
      </c>
      <c r="I43">
        <v>38</v>
      </c>
      <c r="J43">
        <v>37</v>
      </c>
      <c r="K43">
        <v>38</v>
      </c>
      <c r="L43" t="s">
        <v>290</v>
      </c>
      <c r="O43">
        <v>3.88</v>
      </c>
      <c r="P43">
        <v>22.75</v>
      </c>
      <c r="Q43">
        <v>12179</v>
      </c>
      <c r="R43">
        <v>277.10000000000002</v>
      </c>
      <c r="S43">
        <v>12179300</v>
      </c>
      <c r="T43" t="s">
        <v>210</v>
      </c>
      <c r="U43" t="s">
        <v>188</v>
      </c>
      <c r="X43">
        <v>0</v>
      </c>
      <c r="Z43">
        <v>0</v>
      </c>
      <c r="AA43">
        <v>12179300</v>
      </c>
      <c r="AB43">
        <v>25.5</v>
      </c>
      <c r="AC43" t="s">
        <v>338</v>
      </c>
      <c r="AD43">
        <v>14</v>
      </c>
      <c r="AE43">
        <v>12179300</v>
      </c>
      <c r="AF43" t="s">
        <v>143</v>
      </c>
      <c r="AI43" t="str">
        <f t="shared" si="0"/>
        <v/>
      </c>
      <c r="AJ43" t="str">
        <f t="shared" si="17"/>
        <v/>
      </c>
      <c r="AK43" t="str">
        <f t="shared" si="18"/>
        <v/>
      </c>
      <c r="AL43" t="str">
        <f t="shared" si="19"/>
        <v/>
      </c>
      <c r="AO43" t="str" cm="1">
        <f t="array" ref="AO43">IFERROR(INDEX($AI$2:$AI$100, SMALL(IF($AI$2:$AI$100&lt;&gt;"", ROW($AI$2:$AI$100)-ROW($AI$2)+1), ROW(42:42))), "")</f>
        <v/>
      </c>
      <c r="AP43" t="str" cm="1">
        <f t="array" ref="AP43">IFERROR(INDEX($AJ$2:$AJ$100, SMALL(IF($AJ$2:$AJ$100&lt;&gt;"", ROW($AJ$2:$AJ$100)-ROW($AK$2)+1), ROW(42:42))), "")</f>
        <v/>
      </c>
      <c r="AQ43" t="str" cm="1">
        <f t="array" ref="AQ43">IFERROR(INDEX($AK$2:$AK$100, SMALL(IF($AK$2:$AK$100&lt;&gt;"", ROW($AK$2:$AK$100)-ROW($AL$2)+1), ROW(42:42))), "")</f>
        <v/>
      </c>
      <c r="AR43" t="str" cm="1">
        <f t="array" ref="AR43">IFERROR(INDEX($AL$2:$AL$100, SMALL(IF($AL$2:$AL$100&lt;&gt;"", ROW($AL$2:$AL$100)-ROW($AM$2)+1), ROW(42:42))), "")</f>
        <v/>
      </c>
    </row>
    <row r="44" spans="1:44" x14ac:dyDescent="0.25">
      <c r="A44" t="s">
        <v>65</v>
      </c>
      <c r="B44" s="1">
        <v>45771</v>
      </c>
      <c r="C44">
        <v>47</v>
      </c>
      <c r="D44">
        <v>20</v>
      </c>
      <c r="E44">
        <v>-19</v>
      </c>
      <c r="F44">
        <v>-19</v>
      </c>
      <c r="G44">
        <v>-3</v>
      </c>
      <c r="H44">
        <v>45</v>
      </c>
      <c r="I44">
        <v>39</v>
      </c>
      <c r="J44">
        <v>37</v>
      </c>
      <c r="K44">
        <v>37</v>
      </c>
      <c r="L44" t="s">
        <v>290</v>
      </c>
      <c r="O44">
        <v>0.93</v>
      </c>
      <c r="P44">
        <v>27.1</v>
      </c>
      <c r="Q44">
        <v>2754</v>
      </c>
      <c r="R44">
        <v>74.599999999999994</v>
      </c>
      <c r="S44">
        <v>2754100</v>
      </c>
      <c r="T44" t="s">
        <v>269</v>
      </c>
      <c r="U44" t="s">
        <v>188</v>
      </c>
      <c r="X44">
        <v>32.799999999999997</v>
      </c>
      <c r="Y44" t="s">
        <v>339</v>
      </c>
      <c r="Z44">
        <v>97</v>
      </c>
      <c r="AA44">
        <v>2754100</v>
      </c>
      <c r="AB44">
        <v>0</v>
      </c>
      <c r="AD44">
        <v>0</v>
      </c>
      <c r="AE44">
        <v>2754100</v>
      </c>
      <c r="AF44" t="s">
        <v>143</v>
      </c>
      <c r="AI44" t="str">
        <f t="shared" si="0"/>
        <v/>
      </c>
      <c r="AJ44" t="str">
        <f t="shared" si="17"/>
        <v/>
      </c>
      <c r="AK44" t="str">
        <f t="shared" si="18"/>
        <v/>
      </c>
      <c r="AL44" t="str">
        <f t="shared" si="19"/>
        <v/>
      </c>
      <c r="AO44" t="str" cm="1">
        <f t="array" ref="AO44">IFERROR(INDEX($AI$2:$AI$100, SMALL(IF($AI$2:$AI$100&lt;&gt;"", ROW($AI$2:$AI$100)-ROW($AI$2)+1), ROW(43:43))), "")</f>
        <v/>
      </c>
      <c r="AP44" t="str" cm="1">
        <f t="array" ref="AP44">IFERROR(INDEX($AJ$2:$AJ$100, SMALL(IF($AJ$2:$AJ$100&lt;&gt;"", ROW($AJ$2:$AJ$100)-ROW($AK$2)+1), ROW(43:43))), "")</f>
        <v/>
      </c>
      <c r="AQ44" t="str" cm="1">
        <f t="array" ref="AQ44">IFERROR(INDEX($AK$2:$AK$100, SMALL(IF($AK$2:$AK$100&lt;&gt;"", ROW($AK$2:$AK$100)-ROW($AL$2)+1), ROW(43:43))), "")</f>
        <v/>
      </c>
      <c r="AR44" t="str" cm="1">
        <f t="array" ref="AR44">IFERROR(INDEX($AL$2:$AL$100, SMALL(IF($AL$2:$AL$100&lt;&gt;"", ROW($AL$2:$AL$100)-ROW($AM$2)+1), ROW(43:43))), "")</f>
        <v/>
      </c>
    </row>
    <row r="45" spans="1:44" x14ac:dyDescent="0.25">
      <c r="A45" t="s">
        <v>109</v>
      </c>
      <c r="B45" s="1">
        <v>45771</v>
      </c>
      <c r="C45">
        <v>48</v>
      </c>
      <c r="D45">
        <v>20</v>
      </c>
      <c r="E45">
        <v>-18</v>
      </c>
      <c r="F45">
        <v>-13</v>
      </c>
      <c r="G45">
        <v>-1</v>
      </c>
      <c r="H45">
        <v>47</v>
      </c>
      <c r="I45">
        <v>42</v>
      </c>
      <c r="J45">
        <v>41</v>
      </c>
      <c r="K45">
        <v>41</v>
      </c>
      <c r="L45" t="s">
        <v>290</v>
      </c>
      <c r="O45">
        <v>-0.11</v>
      </c>
      <c r="P45">
        <v>9.18</v>
      </c>
      <c r="Q45">
        <v>1202</v>
      </c>
      <c r="R45">
        <v>11</v>
      </c>
      <c r="S45">
        <v>1202100</v>
      </c>
      <c r="T45" t="s">
        <v>269</v>
      </c>
      <c r="U45" t="s">
        <v>188</v>
      </c>
      <c r="X45">
        <v>9.1999999999999993</v>
      </c>
      <c r="Y45" t="s">
        <v>340</v>
      </c>
      <c r="Z45">
        <v>6</v>
      </c>
      <c r="AA45">
        <v>1202100</v>
      </c>
      <c r="AB45">
        <v>0</v>
      </c>
      <c r="AD45">
        <v>0</v>
      </c>
      <c r="AE45">
        <v>1202100</v>
      </c>
      <c r="AF45" t="s">
        <v>154</v>
      </c>
      <c r="AI45" t="str">
        <f t="shared" si="0"/>
        <v/>
      </c>
      <c r="AJ45" t="str">
        <f t="shared" si="17"/>
        <v/>
      </c>
      <c r="AK45" t="str">
        <f t="shared" si="18"/>
        <v/>
      </c>
      <c r="AL45" t="str">
        <f t="shared" si="19"/>
        <v/>
      </c>
      <c r="AO45" t="str" cm="1">
        <f t="array" ref="AO45">IFERROR(INDEX($AI$2:$AI$100, SMALL(IF($AI$2:$AI$100&lt;&gt;"", ROW($AI$2:$AI$100)-ROW($AI$2)+1), ROW(44:44))), "")</f>
        <v/>
      </c>
      <c r="AP45" t="str" cm="1">
        <f t="array" ref="AP45">IFERROR(INDEX($AJ$2:$AJ$100, SMALL(IF($AJ$2:$AJ$100&lt;&gt;"", ROW($AJ$2:$AJ$100)-ROW($AK$2)+1), ROW(44:44))), "")</f>
        <v/>
      </c>
      <c r="AQ45" t="str" cm="1">
        <f t="array" ref="AQ45">IFERROR(INDEX($AK$2:$AK$100, SMALL(IF($AK$2:$AK$100&lt;&gt;"", ROW($AK$2:$AK$100)-ROW($AL$2)+1), ROW(44:44))), "")</f>
        <v/>
      </c>
      <c r="AR45" t="str" cm="1">
        <f t="array" ref="AR45">IFERROR(INDEX($AL$2:$AL$100, SMALL(IF($AL$2:$AL$100&lt;&gt;"", ROW($AL$2:$AL$100)-ROW($AM$2)+1), ROW(44:44))), "")</f>
        <v/>
      </c>
    </row>
    <row r="46" spans="1:44" x14ac:dyDescent="0.25">
      <c r="A46" t="s">
        <v>75</v>
      </c>
      <c r="B46" s="1">
        <v>45771</v>
      </c>
      <c r="C46">
        <v>49</v>
      </c>
      <c r="D46">
        <v>50</v>
      </c>
      <c r="E46">
        <v>45</v>
      </c>
      <c r="F46">
        <v>22</v>
      </c>
      <c r="G46">
        <v>-2</v>
      </c>
      <c r="H46">
        <v>46</v>
      </c>
      <c r="I46">
        <v>47</v>
      </c>
      <c r="J46">
        <v>47</v>
      </c>
      <c r="K46">
        <v>48</v>
      </c>
      <c r="O46">
        <v>-0.9</v>
      </c>
      <c r="P46">
        <v>33</v>
      </c>
      <c r="Q46">
        <v>2142</v>
      </c>
      <c r="R46">
        <v>70.7</v>
      </c>
      <c r="S46">
        <v>2141600</v>
      </c>
      <c r="T46" t="s">
        <v>210</v>
      </c>
      <c r="U46" t="s">
        <v>188</v>
      </c>
      <c r="X46">
        <v>0</v>
      </c>
      <c r="Z46">
        <v>0</v>
      </c>
      <c r="AA46">
        <v>2141600</v>
      </c>
      <c r="AB46">
        <v>34.799999999999997</v>
      </c>
      <c r="AC46" t="s">
        <v>250</v>
      </c>
      <c r="AD46">
        <v>33</v>
      </c>
      <c r="AE46">
        <v>2141600</v>
      </c>
      <c r="AF46" t="s">
        <v>144</v>
      </c>
      <c r="AI46" t="str">
        <f t="shared" si="0"/>
        <v/>
      </c>
      <c r="AJ46" t="str">
        <f t="shared" si="17"/>
        <v/>
      </c>
      <c r="AK46" t="str">
        <f t="shared" si="18"/>
        <v/>
      </c>
      <c r="AL46" t="str">
        <f t="shared" si="19"/>
        <v/>
      </c>
      <c r="AO46" t="str" cm="1">
        <f t="array" ref="AO46">IFERROR(INDEX($AI$2:$AI$100, SMALL(IF($AI$2:$AI$100&lt;&gt;"", ROW($AI$2:$AI$100)-ROW($AI$2)+1), ROW(45:45))), "")</f>
        <v/>
      </c>
      <c r="AP46" t="str" cm="1">
        <f t="array" ref="AP46">IFERROR(INDEX($AJ$2:$AJ$100, SMALL(IF($AJ$2:$AJ$100&lt;&gt;"", ROW($AJ$2:$AJ$100)-ROW($AK$2)+1), ROW(45:45))), "")</f>
        <v/>
      </c>
      <c r="AQ46" t="str" cm="1">
        <f t="array" ref="AQ46">IFERROR(INDEX($AK$2:$AK$100, SMALL(IF($AK$2:$AK$100&lt;&gt;"", ROW($AK$2:$AK$100)-ROW($AL$2)+1), ROW(45:45))), "")</f>
        <v/>
      </c>
      <c r="AR46" t="str" cm="1">
        <f t="array" ref="AR46">IFERROR(INDEX($AL$2:$AL$100, SMALL(IF($AL$2:$AL$100&lt;&gt;"", ROW($AL$2:$AL$100)-ROW($AM$2)+1), ROW(45:45))), "")</f>
        <v/>
      </c>
    </row>
    <row r="47" spans="1:44" x14ac:dyDescent="0.25">
      <c r="A47" t="s">
        <v>77</v>
      </c>
      <c r="B47" s="1">
        <v>45771</v>
      </c>
      <c r="C47">
        <v>50</v>
      </c>
      <c r="D47">
        <v>20</v>
      </c>
      <c r="E47">
        <v>1</v>
      </c>
      <c r="F47">
        <v>-1</v>
      </c>
      <c r="G47">
        <v>-1</v>
      </c>
      <c r="H47">
        <v>48</v>
      </c>
      <c r="I47">
        <v>45</v>
      </c>
      <c r="J47">
        <v>45</v>
      </c>
      <c r="K47">
        <v>45</v>
      </c>
      <c r="L47" t="s">
        <v>290</v>
      </c>
      <c r="O47">
        <v>0</v>
      </c>
      <c r="P47">
        <v>26.6</v>
      </c>
      <c r="Q47">
        <v>3552</v>
      </c>
      <c r="R47">
        <v>94.5</v>
      </c>
      <c r="S47">
        <v>3552400</v>
      </c>
      <c r="T47" t="s">
        <v>210</v>
      </c>
      <c r="U47" t="s">
        <v>188</v>
      </c>
      <c r="X47">
        <v>0</v>
      </c>
      <c r="Z47">
        <v>0</v>
      </c>
      <c r="AA47">
        <v>3552400</v>
      </c>
      <c r="AB47">
        <v>31.4</v>
      </c>
      <c r="AC47" t="s">
        <v>295</v>
      </c>
      <c r="AD47">
        <v>23</v>
      </c>
      <c r="AE47">
        <v>3552400</v>
      </c>
      <c r="AF47" t="s">
        <v>142</v>
      </c>
      <c r="AI47" t="str">
        <f t="shared" si="0"/>
        <v/>
      </c>
      <c r="AJ47" t="str">
        <f t="shared" si="17"/>
        <v/>
      </c>
      <c r="AK47" t="str">
        <f t="shared" si="18"/>
        <v/>
      </c>
      <c r="AL47" t="str">
        <f t="shared" si="19"/>
        <v/>
      </c>
      <c r="AO47" t="str" cm="1">
        <f t="array" ref="AO47">IFERROR(INDEX($AI$2:$AI$100, SMALL(IF($AI$2:$AI$100&lt;&gt;"", ROW($AI$2:$AI$100)-ROW($AI$2)+1), ROW(46:46))), "")</f>
        <v/>
      </c>
      <c r="AP47" t="str" cm="1">
        <f t="array" ref="AP47">IFERROR(INDEX($AJ$2:$AJ$100, SMALL(IF($AJ$2:$AJ$100&lt;&gt;"", ROW($AJ$2:$AJ$100)-ROW($AK$2)+1), ROW(46:46))), "")</f>
        <v/>
      </c>
      <c r="AQ47" t="str" cm="1">
        <f t="array" ref="AQ47">IFERROR(INDEX($AK$2:$AK$100, SMALL(IF($AK$2:$AK$100&lt;&gt;"", ROW($AK$2:$AK$100)-ROW($AL$2)+1), ROW(46:46))), "")</f>
        <v/>
      </c>
      <c r="AR47" t="str" cm="1">
        <f t="array" ref="AR47">IFERROR(INDEX($AL$2:$AL$100, SMALL(IF($AL$2:$AL$100&lt;&gt;"", ROW($AL$2:$AL$100)-ROW($AM$2)+1), ROW(46:46))), "")</f>
        <v/>
      </c>
    </row>
    <row r="48" spans="1:44" x14ac:dyDescent="0.25">
      <c r="A48" t="s">
        <v>270</v>
      </c>
      <c r="B48" s="1">
        <v>45771</v>
      </c>
      <c r="C48">
        <v>51</v>
      </c>
      <c r="D48">
        <v>20</v>
      </c>
      <c r="E48">
        <v>-4</v>
      </c>
      <c r="F48">
        <v>-8</v>
      </c>
      <c r="G48">
        <v>-9</v>
      </c>
      <c r="H48">
        <v>43</v>
      </c>
      <c r="I48">
        <v>37</v>
      </c>
      <c r="J48">
        <v>37</v>
      </c>
      <c r="K48">
        <v>38</v>
      </c>
      <c r="L48" t="s">
        <v>290</v>
      </c>
      <c r="O48">
        <v>3.9</v>
      </c>
      <c r="P48">
        <v>42.6</v>
      </c>
      <c r="Q48">
        <v>398</v>
      </c>
      <c r="R48">
        <v>17</v>
      </c>
      <c r="S48">
        <v>398300</v>
      </c>
      <c r="T48" t="s">
        <v>269</v>
      </c>
      <c r="U48" t="s">
        <v>188</v>
      </c>
      <c r="X48">
        <v>41.5</v>
      </c>
      <c r="Y48" t="s">
        <v>341</v>
      </c>
      <c r="Z48">
        <v>4</v>
      </c>
      <c r="AA48">
        <v>398300</v>
      </c>
      <c r="AB48">
        <v>0</v>
      </c>
      <c r="AD48">
        <v>0</v>
      </c>
      <c r="AE48">
        <v>398300</v>
      </c>
      <c r="AF48" t="s">
        <v>149</v>
      </c>
      <c r="AI48" t="str">
        <f t="shared" si="0"/>
        <v/>
      </c>
      <c r="AJ48" t="str">
        <f t="shared" si="17"/>
        <v/>
      </c>
      <c r="AK48" t="str">
        <f t="shared" si="18"/>
        <v/>
      </c>
      <c r="AL48" t="str">
        <f t="shared" si="19"/>
        <v/>
      </c>
      <c r="AO48" t="str" cm="1">
        <f t="array" ref="AO48">IFERROR(INDEX($AI$2:$AI$100, SMALL(IF($AI$2:$AI$100&lt;&gt;"", ROW($AI$2:$AI$100)-ROW($AI$2)+1), ROW(47:47))), "")</f>
        <v/>
      </c>
      <c r="AP48" t="str" cm="1">
        <f t="array" ref="AP48">IFERROR(INDEX($AJ$2:$AJ$100, SMALL(IF($AJ$2:$AJ$100&lt;&gt;"", ROW($AJ$2:$AJ$100)-ROW($AK$2)+1), ROW(47:47))), "")</f>
        <v/>
      </c>
      <c r="AQ48" t="str" cm="1">
        <f t="array" ref="AQ48">IFERROR(INDEX($AK$2:$AK$100, SMALL(IF($AK$2:$AK$100&lt;&gt;"", ROW($AK$2:$AK$100)-ROW($AL$2)+1), ROW(47:47))), "")</f>
        <v/>
      </c>
      <c r="AR48" t="str" cm="1">
        <f t="array" ref="AR48">IFERROR(INDEX($AL$2:$AL$100, SMALL(IF($AL$2:$AL$100&lt;&gt;"", ROW($AL$2:$AL$100)-ROW($AM$2)+1), ROW(47:47))), "")</f>
        <v/>
      </c>
    </row>
    <row r="49" spans="1:44" x14ac:dyDescent="0.25">
      <c r="A49" t="s">
        <v>17</v>
      </c>
      <c r="B49" s="1">
        <v>45771</v>
      </c>
      <c r="C49">
        <v>52</v>
      </c>
      <c r="D49">
        <v>30</v>
      </c>
      <c r="E49">
        <v>-9</v>
      </c>
      <c r="F49">
        <v>-2</v>
      </c>
      <c r="G49">
        <v>-1</v>
      </c>
      <c r="H49">
        <v>47</v>
      </c>
      <c r="I49">
        <v>44</v>
      </c>
      <c r="J49">
        <v>43</v>
      </c>
      <c r="K49">
        <v>44</v>
      </c>
      <c r="L49" t="s">
        <v>290</v>
      </c>
      <c r="O49">
        <v>0</v>
      </c>
      <c r="P49">
        <v>5.8</v>
      </c>
      <c r="Q49">
        <v>1132</v>
      </c>
      <c r="R49">
        <v>6.6</v>
      </c>
      <c r="S49">
        <v>1132200</v>
      </c>
      <c r="T49" t="s">
        <v>269</v>
      </c>
      <c r="U49" t="s">
        <v>188</v>
      </c>
      <c r="X49">
        <v>5.8</v>
      </c>
      <c r="Y49" t="s">
        <v>300</v>
      </c>
      <c r="Z49">
        <v>8</v>
      </c>
      <c r="AA49">
        <v>1132200</v>
      </c>
      <c r="AB49">
        <v>0</v>
      </c>
      <c r="AD49">
        <v>0</v>
      </c>
      <c r="AE49">
        <v>1132200</v>
      </c>
      <c r="AF49" t="s">
        <v>140</v>
      </c>
      <c r="AI49" t="str">
        <f t="shared" si="0"/>
        <v/>
      </c>
      <c r="AJ49" t="str">
        <f t="shared" si="17"/>
        <v/>
      </c>
      <c r="AK49" t="str">
        <f t="shared" si="18"/>
        <v/>
      </c>
      <c r="AL49" t="str">
        <f t="shared" si="19"/>
        <v/>
      </c>
      <c r="AP49" t="str" cm="1">
        <f t="array" ref="AP49">IFERROR(INDEX($AJ$2:$AJ$100, SMALL(IF($AJ$2:$AJ$100&lt;&gt;"", ROW($AJ$2:$AJ$100)-ROW($AK$2)+1), ROW(48:48))), "")</f>
        <v/>
      </c>
      <c r="AQ49" t="str" cm="1">
        <f t="array" ref="AQ49">IFERROR(INDEX($AK$2:$AK$100, SMALL(IF($AK$2:$AK$100&lt;&gt;"", ROW($AK$2:$AK$100)-ROW($AL$2)+1), ROW(48:48))), "")</f>
        <v/>
      </c>
      <c r="AR49" t="str" cm="1">
        <f t="array" ref="AR49">IFERROR(INDEX($AL$2:$AL$100, SMALL(IF($AL$2:$AL$100&lt;&gt;"", ROW($AL$2:$AL$100)-ROW($AM$2)+1), ROW(48:48))), "")</f>
        <v/>
      </c>
    </row>
    <row r="50" spans="1:44" x14ac:dyDescent="0.25">
      <c r="A50" t="s">
        <v>117</v>
      </c>
      <c r="B50" s="1">
        <v>45771</v>
      </c>
      <c r="C50">
        <v>53</v>
      </c>
      <c r="D50">
        <v>65</v>
      </c>
      <c r="E50">
        <v>6</v>
      </c>
      <c r="F50">
        <v>-2</v>
      </c>
      <c r="G50">
        <v>8</v>
      </c>
      <c r="H50">
        <v>69</v>
      </c>
      <c r="I50">
        <v>58</v>
      </c>
      <c r="J50">
        <v>55</v>
      </c>
      <c r="K50">
        <v>53</v>
      </c>
      <c r="L50" t="s">
        <v>290</v>
      </c>
      <c r="M50" t="s">
        <v>286</v>
      </c>
      <c r="N50" t="s">
        <v>286</v>
      </c>
      <c r="O50">
        <v>1.53</v>
      </c>
      <c r="P50">
        <v>59.7</v>
      </c>
      <c r="Q50">
        <v>7681</v>
      </c>
      <c r="R50">
        <v>458.6</v>
      </c>
      <c r="S50">
        <v>7681300</v>
      </c>
      <c r="T50" t="s">
        <v>269</v>
      </c>
      <c r="U50" t="s">
        <v>188</v>
      </c>
      <c r="X50">
        <v>57.1</v>
      </c>
      <c r="Y50" t="s">
        <v>342</v>
      </c>
      <c r="Z50">
        <v>8</v>
      </c>
      <c r="AA50">
        <v>7681300</v>
      </c>
      <c r="AB50">
        <v>0</v>
      </c>
      <c r="AD50">
        <v>0</v>
      </c>
      <c r="AE50">
        <v>7681300</v>
      </c>
      <c r="AF50" t="s">
        <v>141</v>
      </c>
      <c r="AI50" t="str">
        <f t="shared" si="0"/>
        <v>MWG</v>
      </c>
      <c r="AJ50">
        <f t="shared" si="17"/>
        <v>69</v>
      </c>
      <c r="AK50">
        <f t="shared" si="18"/>
        <v>58</v>
      </c>
      <c r="AL50">
        <f t="shared" si="19"/>
        <v>55</v>
      </c>
      <c r="AO50" t="str" cm="1">
        <f t="array" ref="AO50">IFERROR(INDEX($AI$2:$AI$100, SMALL(IF($AI$2:$AI$100&lt;&gt;"", ROW($AI$2:$AI$100)-ROW($AI$2)+1), ROW(49:49))), "")</f>
        <v/>
      </c>
      <c r="AP50" t="str" cm="1">
        <f t="array" ref="AP50">IFERROR(INDEX($AJ$2:$AJ$100, SMALL(IF($AJ$2:$AJ$100&lt;&gt;"", ROW($AJ$2:$AJ$100)-ROW($AK$2)+1), ROW(49:49))), "")</f>
        <v/>
      </c>
      <c r="AQ50" t="str" cm="1">
        <f t="array" ref="AQ50">IFERROR(INDEX($AK$2:$AK$100, SMALL(IF($AK$2:$AK$100&lt;&gt;"", ROW($AK$2:$AK$100)-ROW($AL$2)+1), ROW(49:49))), "")</f>
        <v/>
      </c>
      <c r="AR50" t="str" cm="1">
        <f t="array" ref="AR50">IFERROR(INDEX($AL$2:$AL$100, SMALL(IF($AL$2:$AL$100&lt;&gt;"", ROW($AL$2:$AL$100)-ROW($AM$2)+1), ROW(49:49))), "")</f>
        <v/>
      </c>
    </row>
    <row r="51" spans="1:44" x14ac:dyDescent="0.25">
      <c r="A51" t="s">
        <v>296</v>
      </c>
      <c r="B51" s="1">
        <v>45771</v>
      </c>
      <c r="C51">
        <v>54</v>
      </c>
      <c r="D51">
        <v>15</v>
      </c>
      <c r="E51">
        <v>-7</v>
      </c>
      <c r="F51">
        <v>-3</v>
      </c>
      <c r="G51">
        <v>-3</v>
      </c>
      <c r="H51">
        <v>48</v>
      </c>
      <c r="I51">
        <v>44</v>
      </c>
      <c r="J51">
        <v>45</v>
      </c>
      <c r="K51">
        <v>46</v>
      </c>
      <c r="L51" t="s">
        <v>290</v>
      </c>
      <c r="O51">
        <v>1.01</v>
      </c>
      <c r="P51">
        <v>10</v>
      </c>
      <c r="Q51">
        <v>26</v>
      </c>
      <c r="R51">
        <v>0.3</v>
      </c>
      <c r="S51">
        <v>26000</v>
      </c>
      <c r="T51" t="s">
        <v>210</v>
      </c>
      <c r="U51" t="s">
        <v>188</v>
      </c>
      <c r="X51">
        <v>0</v>
      </c>
      <c r="Z51">
        <v>0</v>
      </c>
      <c r="AA51">
        <v>26000</v>
      </c>
      <c r="AB51">
        <v>9.1</v>
      </c>
      <c r="AC51" t="s">
        <v>219</v>
      </c>
      <c r="AD51">
        <v>13</v>
      </c>
      <c r="AE51">
        <v>26000</v>
      </c>
      <c r="AF51" t="s">
        <v>213</v>
      </c>
      <c r="AI51" t="str">
        <f t="shared" si="0"/>
        <v/>
      </c>
      <c r="AJ51" t="str">
        <f t="shared" si="17"/>
        <v/>
      </c>
      <c r="AK51" t="str">
        <f t="shared" si="18"/>
        <v/>
      </c>
      <c r="AL51" t="str">
        <f t="shared" si="19"/>
        <v/>
      </c>
      <c r="AO51" t="str" cm="1">
        <f t="array" ref="AO51">IFERROR(INDEX($AI$2:$AI$100, SMALL(IF($AI$2:$AI$100&lt;&gt;"", ROW($AI$2:$AI$100)-ROW($AI$2)+1), ROW(50:50))), "")</f>
        <v/>
      </c>
      <c r="AP51" t="str" cm="1">
        <f t="array" ref="AP51">IFERROR(INDEX($AJ$2:$AJ$100, SMALL(IF($AJ$2:$AJ$100&lt;&gt;"", ROW($AJ$2:$AJ$100)-ROW($AK$2)+1), ROW(50:50))), "")</f>
        <v/>
      </c>
      <c r="AQ51" t="str" cm="1">
        <f t="array" ref="AQ51">IFERROR(INDEX($AK$2:$AK$100, SMALL(IF($AK$2:$AK$100&lt;&gt;"", ROW($AK$2:$AK$100)-ROW($AL$2)+1), ROW(50:50))), "")</f>
        <v/>
      </c>
      <c r="AR51" t="str" cm="1">
        <f t="array" ref="AR51">IFERROR(INDEX($AL$2:$AL$100, SMALL(IF($AL$2:$AL$100&lt;&gt;"", ROW($AL$2:$AL$100)-ROW($AM$2)+1), ROW(50:50))), "")</f>
        <v/>
      </c>
    </row>
    <row r="52" spans="1:44" x14ac:dyDescent="0.25">
      <c r="A52" t="s">
        <v>8</v>
      </c>
      <c r="B52" s="1">
        <v>45771</v>
      </c>
      <c r="C52">
        <v>55</v>
      </c>
      <c r="D52">
        <v>10</v>
      </c>
      <c r="E52">
        <v>-16</v>
      </c>
      <c r="F52">
        <v>-20</v>
      </c>
      <c r="G52">
        <v>-10</v>
      </c>
      <c r="H52">
        <v>34</v>
      </c>
      <c r="I52">
        <v>33</v>
      </c>
      <c r="J52">
        <v>35</v>
      </c>
      <c r="K52">
        <v>36</v>
      </c>
      <c r="L52" t="s">
        <v>290</v>
      </c>
      <c r="O52">
        <v>1.52</v>
      </c>
      <c r="P52">
        <v>20.100000000000001</v>
      </c>
      <c r="Q52">
        <v>415</v>
      </c>
      <c r="R52">
        <v>8.3000000000000007</v>
      </c>
      <c r="S52">
        <v>415000</v>
      </c>
      <c r="T52" t="s">
        <v>269</v>
      </c>
      <c r="U52" t="s">
        <v>188</v>
      </c>
      <c r="X52">
        <v>21.8</v>
      </c>
      <c r="Y52" t="s">
        <v>343</v>
      </c>
      <c r="Z52">
        <v>6</v>
      </c>
      <c r="AA52">
        <v>415000</v>
      </c>
      <c r="AB52">
        <v>0</v>
      </c>
      <c r="AD52">
        <v>0</v>
      </c>
      <c r="AE52">
        <v>415000</v>
      </c>
      <c r="AF52" t="s">
        <v>140</v>
      </c>
      <c r="AI52" t="str">
        <f t="shared" si="0"/>
        <v/>
      </c>
      <c r="AJ52" t="str">
        <f t="shared" si="17"/>
        <v/>
      </c>
      <c r="AK52" t="str">
        <f t="shared" si="18"/>
        <v/>
      </c>
      <c r="AL52" t="str">
        <f t="shared" si="19"/>
        <v/>
      </c>
      <c r="AO52" t="str" cm="1">
        <f t="array" ref="AO52">IFERROR(INDEX($AI$2:$AI$100, SMALL(IF($AI$2:$AI$100&lt;&gt;"", ROW($AI$2:$AI$100)-ROW($AI$2)+1), ROW(51:51))), "")</f>
        <v/>
      </c>
      <c r="AP52" t="str" cm="1">
        <f t="array" ref="AP52">IFERROR(INDEX($AJ$2:$AJ$100, SMALL(IF($AJ$2:$AJ$100&lt;&gt;"", ROW($AJ$2:$AJ$100)-ROW($AK$2)+1), ROW(51:51))), "")</f>
        <v/>
      </c>
      <c r="AQ52" t="str" cm="1">
        <f t="array" ref="AQ52">IFERROR(INDEX($AK$2:$AK$100, SMALL(IF($AK$2:$AK$100&lt;&gt;"", ROW($AK$2:$AK$100)-ROW($AL$2)+1), ROW(51:51))), "")</f>
        <v/>
      </c>
      <c r="AR52" t="str" cm="1">
        <f t="array" ref="AR52">IFERROR(INDEX($AL$2:$AL$100, SMALL(IF($AL$2:$AL$100&lt;&gt;"", ROW($AL$2:$AL$100)-ROW($AM$2)+1), ROW(51:51))), "")</f>
        <v/>
      </c>
    </row>
    <row r="53" spans="1:44" x14ac:dyDescent="0.25">
      <c r="A53" t="s">
        <v>108</v>
      </c>
      <c r="B53" s="1">
        <v>45771</v>
      </c>
      <c r="C53">
        <v>56</v>
      </c>
      <c r="D53">
        <v>15</v>
      </c>
      <c r="E53">
        <v>-26</v>
      </c>
      <c r="F53">
        <v>-22</v>
      </c>
      <c r="G53">
        <v>-7</v>
      </c>
      <c r="H53">
        <v>41</v>
      </c>
      <c r="I53">
        <v>36</v>
      </c>
      <c r="J53">
        <v>37</v>
      </c>
      <c r="K53">
        <v>38</v>
      </c>
      <c r="L53" t="s">
        <v>290</v>
      </c>
      <c r="O53">
        <v>-0.83</v>
      </c>
      <c r="P53">
        <v>11.9</v>
      </c>
      <c r="Q53">
        <v>6143</v>
      </c>
      <c r="R53">
        <v>73.099999999999994</v>
      </c>
      <c r="S53">
        <v>6142600</v>
      </c>
      <c r="T53" t="s">
        <v>210</v>
      </c>
      <c r="U53" t="s">
        <v>188</v>
      </c>
      <c r="X53">
        <v>0</v>
      </c>
      <c r="Z53">
        <v>0</v>
      </c>
      <c r="AA53">
        <v>6142600</v>
      </c>
      <c r="AB53">
        <v>15.4</v>
      </c>
      <c r="AC53" t="s">
        <v>344</v>
      </c>
      <c r="AD53">
        <v>23</v>
      </c>
      <c r="AE53">
        <v>6142600</v>
      </c>
      <c r="AF53" t="s">
        <v>152</v>
      </c>
      <c r="AI53" t="str">
        <f t="shared" si="0"/>
        <v/>
      </c>
      <c r="AJ53" t="str">
        <f t="shared" si="17"/>
        <v/>
      </c>
      <c r="AK53" t="str">
        <f t="shared" si="18"/>
        <v/>
      </c>
      <c r="AL53" t="str">
        <f t="shared" si="19"/>
        <v/>
      </c>
      <c r="AO53" t="str" cm="1">
        <f t="array" ref="AO53">IFERROR(INDEX($AI$2:$AI$100, SMALL(IF($AI$2:$AI$100&lt;&gt;"", ROW($AI$2:$AI$100)-ROW($AI$2)+1), ROW(52:52))), "")</f>
        <v/>
      </c>
      <c r="AP53" t="str" cm="1">
        <f t="array" ref="AP53">IFERROR(INDEX($AJ$2:$AJ$100, SMALL(IF($AJ$2:$AJ$100&lt;&gt;"", ROW($AJ$2:$AJ$100)-ROW($AK$2)+1), ROW(52:52))), "")</f>
        <v/>
      </c>
      <c r="AQ53" t="str" cm="1">
        <f t="array" ref="AQ53">IFERROR(INDEX($AK$2:$AK$100, SMALL(IF($AK$2:$AK$100&lt;&gt;"", ROW($AK$2:$AK$100)-ROW($AL$2)+1), ROW(52:52))), "")</f>
        <v/>
      </c>
      <c r="AR53" t="str" cm="1">
        <f t="array" ref="AR53">IFERROR(INDEX($AL$2:$AL$100, SMALL(IF($AL$2:$AL$100&lt;&gt;"", ROW($AL$2:$AL$100)-ROW($AM$2)+1), ROW(52:52))), "")</f>
        <v/>
      </c>
    </row>
    <row r="54" spans="1:44" x14ac:dyDescent="0.25">
      <c r="A54" t="s">
        <v>91</v>
      </c>
      <c r="B54" s="1">
        <v>45771</v>
      </c>
      <c r="C54">
        <v>57</v>
      </c>
      <c r="D54">
        <v>25</v>
      </c>
      <c r="E54">
        <v>-21</v>
      </c>
      <c r="F54">
        <v>-23</v>
      </c>
      <c r="G54">
        <v>2</v>
      </c>
      <c r="H54">
        <v>58</v>
      </c>
      <c r="I54">
        <v>48</v>
      </c>
      <c r="J54">
        <v>45</v>
      </c>
      <c r="K54">
        <v>44</v>
      </c>
      <c r="L54" t="s">
        <v>290</v>
      </c>
      <c r="N54" t="s">
        <v>286</v>
      </c>
      <c r="O54">
        <v>4.2300000000000004</v>
      </c>
      <c r="P54">
        <v>14.8</v>
      </c>
      <c r="Q54">
        <v>3555</v>
      </c>
      <c r="R54">
        <v>52.6</v>
      </c>
      <c r="S54">
        <v>3554900</v>
      </c>
      <c r="T54" t="s">
        <v>269</v>
      </c>
      <c r="U54" t="s">
        <v>188</v>
      </c>
      <c r="W54" t="s">
        <v>158</v>
      </c>
      <c r="X54">
        <v>14.1</v>
      </c>
      <c r="Y54" t="s">
        <v>291</v>
      </c>
      <c r="Z54">
        <v>4</v>
      </c>
      <c r="AA54">
        <v>3554900</v>
      </c>
      <c r="AB54">
        <v>0</v>
      </c>
      <c r="AD54">
        <v>0</v>
      </c>
      <c r="AE54">
        <v>3554900</v>
      </c>
      <c r="AF54" t="s">
        <v>143</v>
      </c>
      <c r="AI54" t="str">
        <f t="shared" si="0"/>
        <v/>
      </c>
      <c r="AJ54" t="str">
        <f t="shared" si="17"/>
        <v/>
      </c>
      <c r="AK54" t="str">
        <f t="shared" si="18"/>
        <v/>
      </c>
      <c r="AL54" t="str">
        <f t="shared" si="19"/>
        <v/>
      </c>
      <c r="AO54" t="str" cm="1">
        <f t="array" ref="AO54">IFERROR(INDEX($AI$2:$AI$100, SMALL(IF($AI$2:$AI$100&lt;&gt;"", ROW($AI$2:$AI$100)-ROW($AI$2)+1), ROW(53:53))), "")</f>
        <v/>
      </c>
      <c r="AP54" t="str" cm="1">
        <f t="array" ref="AP54">IFERROR(INDEX($AJ$2:$AJ$100, SMALL(IF($AJ$2:$AJ$100&lt;&gt;"", ROW($AJ$2:$AJ$100)-ROW($AK$2)+1), ROW(53:53))), "")</f>
        <v/>
      </c>
      <c r="AQ54" t="str" cm="1">
        <f t="array" ref="AQ54">IFERROR(INDEX($AK$2:$AK$100, SMALL(IF($AK$2:$AK$100&lt;&gt;"", ROW($AK$2:$AK$100)-ROW($AL$2)+1), ROW(53:53))), "")</f>
        <v/>
      </c>
      <c r="AR54" t="str" cm="1">
        <f t="array" ref="AR54">IFERROR(INDEX($AL$2:$AL$100, SMALL(IF($AL$2:$AL$100&lt;&gt;"", ROW($AL$2:$AL$100)-ROW($AM$2)+1), ROW(53:53))), "")</f>
        <v/>
      </c>
    </row>
    <row r="55" spans="1:44" x14ac:dyDescent="0.25">
      <c r="A55" t="s">
        <v>80</v>
      </c>
      <c r="B55" s="1">
        <v>45771</v>
      </c>
      <c r="C55">
        <v>58</v>
      </c>
      <c r="D55">
        <v>15</v>
      </c>
      <c r="E55">
        <v>-45</v>
      </c>
      <c r="F55">
        <v>-43</v>
      </c>
      <c r="G55">
        <v>-5</v>
      </c>
      <c r="H55">
        <v>40</v>
      </c>
      <c r="I55">
        <v>30</v>
      </c>
      <c r="J55">
        <v>29</v>
      </c>
      <c r="K55">
        <v>30</v>
      </c>
      <c r="L55" t="s">
        <v>290</v>
      </c>
      <c r="O55">
        <v>4</v>
      </c>
      <c r="P55">
        <v>7.8</v>
      </c>
      <c r="Q55">
        <v>5395</v>
      </c>
      <c r="R55">
        <v>42.1</v>
      </c>
      <c r="S55">
        <v>5395200</v>
      </c>
      <c r="T55" t="s">
        <v>269</v>
      </c>
      <c r="U55" t="s">
        <v>188</v>
      </c>
      <c r="X55">
        <v>13.6</v>
      </c>
      <c r="Y55" t="s">
        <v>345</v>
      </c>
      <c r="Z55">
        <v>74</v>
      </c>
      <c r="AA55">
        <v>5395200</v>
      </c>
      <c r="AB55">
        <v>0</v>
      </c>
      <c r="AD55">
        <v>0</v>
      </c>
      <c r="AE55">
        <v>5395200</v>
      </c>
      <c r="AF55" t="s">
        <v>142</v>
      </c>
      <c r="AI55" t="str">
        <f t="shared" si="0"/>
        <v/>
      </c>
      <c r="AJ55" t="str">
        <f t="shared" si="17"/>
        <v/>
      </c>
      <c r="AK55" t="str">
        <f t="shared" si="18"/>
        <v/>
      </c>
      <c r="AL55" t="str">
        <f t="shared" si="19"/>
        <v/>
      </c>
      <c r="AO55" t="str" cm="1">
        <f t="array" ref="AO55">IFERROR(INDEX($AI$2:$AI$100, SMALL(IF($AI$2:$AI$100&lt;&gt;"", ROW($AI$2:$AI$100)-ROW($AI$2)+1), ROW(54:54))), "")</f>
        <v/>
      </c>
      <c r="AP55" t="str" cm="1">
        <f t="array" ref="AP55">IFERROR(INDEX($AJ$2:$AJ$100, SMALL(IF($AJ$2:$AJ$100&lt;&gt;"", ROW($AJ$2:$AJ$100)-ROW($AK$2)+1), ROW(54:54))), "")</f>
        <v/>
      </c>
      <c r="AQ55" t="str" cm="1">
        <f t="array" ref="AQ55">IFERROR(INDEX($AK$2:$AK$100, SMALL(IF($AK$2:$AK$100&lt;&gt;"", ROW($AK$2:$AK$100)-ROW($AL$2)+1), ROW(54:54))), "")</f>
        <v/>
      </c>
      <c r="AR55" t="str" cm="1">
        <f t="array" ref="AR55">IFERROR(INDEX($AL$2:$AL$100, SMALL(IF($AL$2:$AL$100&lt;&gt;"", ROW($AL$2:$AL$100)-ROW($AM$2)+1), ROW(54:54))), "")</f>
        <v/>
      </c>
    </row>
    <row r="56" spans="1:44" x14ac:dyDescent="0.25">
      <c r="A56" t="s">
        <v>114</v>
      </c>
      <c r="B56" s="1">
        <v>45771</v>
      </c>
      <c r="C56">
        <v>59</v>
      </c>
      <c r="D56">
        <v>15</v>
      </c>
      <c r="E56">
        <v>-10</v>
      </c>
      <c r="F56">
        <v>-11</v>
      </c>
      <c r="G56">
        <v>-1</v>
      </c>
      <c r="H56">
        <v>45</v>
      </c>
      <c r="I56">
        <v>43</v>
      </c>
      <c r="J56">
        <v>42</v>
      </c>
      <c r="K56">
        <v>43</v>
      </c>
      <c r="L56" t="s">
        <v>290</v>
      </c>
      <c r="O56">
        <v>0.48</v>
      </c>
      <c r="P56">
        <v>20.8</v>
      </c>
      <c r="Q56">
        <v>845</v>
      </c>
      <c r="R56">
        <v>17.600000000000001</v>
      </c>
      <c r="S56">
        <v>845200</v>
      </c>
      <c r="T56" t="s">
        <v>210</v>
      </c>
      <c r="U56" t="s">
        <v>188</v>
      </c>
      <c r="X56">
        <v>0</v>
      </c>
      <c r="Z56">
        <v>0</v>
      </c>
      <c r="AA56">
        <v>845200</v>
      </c>
      <c r="AB56">
        <v>23.7</v>
      </c>
      <c r="AC56" t="s">
        <v>346</v>
      </c>
      <c r="AD56">
        <v>33</v>
      </c>
      <c r="AE56">
        <v>845200</v>
      </c>
      <c r="AF56" t="s">
        <v>148</v>
      </c>
      <c r="AI56" t="str">
        <f t="shared" si="0"/>
        <v/>
      </c>
      <c r="AJ56" t="str">
        <f t="shared" si="17"/>
        <v/>
      </c>
      <c r="AK56" t="str">
        <f t="shared" si="18"/>
        <v/>
      </c>
      <c r="AL56" t="str">
        <f t="shared" si="19"/>
        <v/>
      </c>
      <c r="AO56" t="str" cm="1">
        <f t="array" ref="AO56">IFERROR(INDEX($AI$2:$AI$100, SMALL(IF($AI$2:$AI$100&lt;&gt;"", ROW($AI$2:$AI$100)-ROW($AI$2)+1), ROW(55:55))), "")</f>
        <v/>
      </c>
      <c r="AP56" t="str" cm="1">
        <f t="array" ref="AP56">IFERROR(INDEX($AJ$2:$AJ$100, SMALL(IF($AJ$2:$AJ$100&lt;&gt;"", ROW($AJ$2:$AJ$100)-ROW($AK$2)+1), ROW(55:55))), "")</f>
        <v/>
      </c>
      <c r="AQ56" t="str" cm="1">
        <f t="array" ref="AQ56">IFERROR(INDEX($AK$2:$AK$100, SMALL(IF($AK$2:$AK$100&lt;&gt;"", ROW($AK$2:$AK$100)-ROW($AL$2)+1), ROW(55:55))), "")</f>
        <v/>
      </c>
      <c r="AR56" t="str" cm="1">
        <f t="array" ref="AR56">IFERROR(INDEX($AL$2:$AL$100, SMALL(IF($AL$2:$AL$100&lt;&gt;"", ROW($AL$2:$AL$100)-ROW($AM$2)+1), ROW(55:55))), "")</f>
        <v/>
      </c>
    </row>
    <row r="57" spans="1:44" x14ac:dyDescent="0.25">
      <c r="A57" t="s">
        <v>22</v>
      </c>
      <c r="B57" s="1">
        <v>45771</v>
      </c>
      <c r="C57">
        <v>60</v>
      </c>
      <c r="D57">
        <v>10</v>
      </c>
      <c r="E57">
        <v>-26</v>
      </c>
      <c r="F57">
        <v>-19</v>
      </c>
      <c r="G57">
        <v>-8</v>
      </c>
      <c r="H57">
        <v>38</v>
      </c>
      <c r="I57">
        <v>36</v>
      </c>
      <c r="J57">
        <v>37</v>
      </c>
      <c r="K57">
        <v>38</v>
      </c>
      <c r="L57" t="s">
        <v>290</v>
      </c>
      <c r="O57">
        <v>1.92</v>
      </c>
      <c r="P57">
        <v>15.9</v>
      </c>
      <c r="Q57">
        <v>7477</v>
      </c>
      <c r="R57">
        <v>118.9</v>
      </c>
      <c r="S57">
        <v>7477100</v>
      </c>
      <c r="T57" t="s">
        <v>210</v>
      </c>
      <c r="U57" t="s">
        <v>188</v>
      </c>
      <c r="X57">
        <v>0</v>
      </c>
      <c r="Z57">
        <v>0</v>
      </c>
      <c r="AA57">
        <v>7477100</v>
      </c>
      <c r="AB57">
        <v>19.3</v>
      </c>
      <c r="AC57" t="s">
        <v>347</v>
      </c>
      <c r="AD57">
        <v>19</v>
      </c>
      <c r="AE57">
        <v>7477100</v>
      </c>
      <c r="AF57" t="s">
        <v>143</v>
      </c>
      <c r="AI57" t="str">
        <f t="shared" si="0"/>
        <v/>
      </c>
      <c r="AJ57" t="str">
        <f t="shared" si="17"/>
        <v/>
      </c>
      <c r="AK57" t="str">
        <f t="shared" si="18"/>
        <v/>
      </c>
      <c r="AL57" t="str">
        <f t="shared" si="19"/>
        <v/>
      </c>
      <c r="AP57" t="str" cm="1">
        <f t="array" ref="AP57">IFERROR(INDEX($AJ$2:$AJ$100, SMALL(IF($AJ$2:$AJ$100&lt;&gt;"", ROW($AJ$2:$AJ$100)-ROW($AK$2)+1), ROW(56:56))), "")</f>
        <v/>
      </c>
      <c r="AQ57" t="str" cm="1">
        <f t="array" ref="AQ57">IFERROR(INDEX($AK$2:$AK$100, SMALL(IF($AK$2:$AK$100&lt;&gt;"", ROW($AK$2:$AK$100)-ROW($AL$2)+1), ROW(56:56))), "")</f>
        <v/>
      </c>
      <c r="AR57" t="str" cm="1">
        <f t="array" ref="AR57">IFERROR(INDEX($AL$2:$AL$100, SMALL(IF($AL$2:$AL$100&lt;&gt;"", ROW($AL$2:$AL$100)-ROW($AM$2)+1), ROW(56:56))), "")</f>
        <v/>
      </c>
    </row>
    <row r="58" spans="1:44" x14ac:dyDescent="0.25">
      <c r="A58" t="s">
        <v>97</v>
      </c>
      <c r="B58" s="1">
        <v>45771</v>
      </c>
      <c r="C58">
        <v>61</v>
      </c>
      <c r="D58">
        <v>10</v>
      </c>
      <c r="E58">
        <v>-27</v>
      </c>
      <c r="F58">
        <v>-25</v>
      </c>
      <c r="G58">
        <v>-5</v>
      </c>
      <c r="H58">
        <v>41</v>
      </c>
      <c r="I58">
        <v>38</v>
      </c>
      <c r="J58">
        <v>38</v>
      </c>
      <c r="K58">
        <v>38</v>
      </c>
      <c r="L58" t="s">
        <v>290</v>
      </c>
      <c r="O58">
        <v>0</v>
      </c>
      <c r="P58">
        <v>18.5</v>
      </c>
      <c r="Q58">
        <v>181</v>
      </c>
      <c r="R58">
        <v>3.4</v>
      </c>
      <c r="S58">
        <v>181100</v>
      </c>
      <c r="T58" t="s">
        <v>269</v>
      </c>
      <c r="U58" t="s">
        <v>188</v>
      </c>
      <c r="W58" t="s">
        <v>158</v>
      </c>
      <c r="X58">
        <v>27.5</v>
      </c>
      <c r="Y58" t="s">
        <v>310</v>
      </c>
      <c r="Z58">
        <v>112</v>
      </c>
      <c r="AA58">
        <v>181100</v>
      </c>
      <c r="AB58">
        <v>0</v>
      </c>
      <c r="AD58">
        <v>0</v>
      </c>
      <c r="AE58">
        <v>181100</v>
      </c>
      <c r="AF58" t="s">
        <v>141</v>
      </c>
      <c r="AI58" t="str">
        <f t="shared" si="0"/>
        <v/>
      </c>
      <c r="AJ58" t="str">
        <f t="shared" si="17"/>
        <v/>
      </c>
      <c r="AK58" t="str">
        <f t="shared" si="18"/>
        <v/>
      </c>
      <c r="AL58" t="str">
        <f t="shared" si="19"/>
        <v/>
      </c>
      <c r="AO58" t="str" cm="1">
        <f t="array" ref="AO58">IFERROR(INDEX($AI$2:$AI$100, SMALL(IF($AI$2:$AI$100&lt;&gt;"", ROW($AI$2:$AI$100)-ROW($AI$2)+1), ROW(57:57))), "")</f>
        <v/>
      </c>
      <c r="AP58" t="str" cm="1">
        <f t="array" ref="AP58">IFERROR(INDEX($AJ$2:$AJ$100, SMALL(IF($AJ$2:$AJ$100&lt;&gt;"", ROW($AJ$2:$AJ$100)-ROW($AK$2)+1), ROW(57:57))), "")</f>
        <v/>
      </c>
      <c r="AQ58" t="str" cm="1">
        <f t="array" ref="AQ58">IFERROR(INDEX($AK$2:$AK$100, SMALL(IF($AK$2:$AK$100&lt;&gt;"", ROW($AK$2:$AK$100)-ROW($AL$2)+1), ROW(57:57))), "")</f>
        <v/>
      </c>
      <c r="AR58" t="str" cm="1">
        <f t="array" ref="AR58">IFERROR(INDEX($AL$2:$AL$100, SMALL(IF($AL$2:$AL$100&lt;&gt;"", ROW($AL$2:$AL$100)-ROW($AM$2)+1), ROW(57:57))), "")</f>
        <v/>
      </c>
    </row>
    <row r="59" spans="1:44" x14ac:dyDescent="0.25">
      <c r="A59" t="s">
        <v>231</v>
      </c>
      <c r="B59" s="1">
        <v>45771</v>
      </c>
      <c r="C59">
        <v>62</v>
      </c>
      <c r="D59">
        <v>10</v>
      </c>
      <c r="E59">
        <v>-20</v>
      </c>
      <c r="F59">
        <v>-18</v>
      </c>
      <c r="G59">
        <v>-15</v>
      </c>
      <c r="H59">
        <v>31</v>
      </c>
      <c r="I59">
        <v>30</v>
      </c>
      <c r="J59">
        <v>32</v>
      </c>
      <c r="K59">
        <v>35</v>
      </c>
      <c r="L59" t="s">
        <v>290</v>
      </c>
      <c r="O59">
        <v>2.88</v>
      </c>
      <c r="P59">
        <v>42.9</v>
      </c>
      <c r="Q59">
        <v>778</v>
      </c>
      <c r="R59">
        <v>33.4</v>
      </c>
      <c r="S59">
        <v>778300</v>
      </c>
      <c r="T59" t="s">
        <v>210</v>
      </c>
      <c r="U59" t="s">
        <v>188</v>
      </c>
      <c r="X59">
        <v>0</v>
      </c>
      <c r="Z59">
        <v>0</v>
      </c>
      <c r="AA59">
        <v>778300</v>
      </c>
      <c r="AB59">
        <v>50.7</v>
      </c>
      <c r="AC59" t="s">
        <v>348</v>
      </c>
      <c r="AD59">
        <v>13</v>
      </c>
      <c r="AE59">
        <v>778300</v>
      </c>
      <c r="AF59" t="s">
        <v>147</v>
      </c>
      <c r="AI59" t="str">
        <f t="shared" si="0"/>
        <v/>
      </c>
      <c r="AJ59" t="str">
        <f t="shared" si="17"/>
        <v/>
      </c>
      <c r="AK59" t="str">
        <f t="shared" si="18"/>
        <v/>
      </c>
      <c r="AL59" t="str">
        <f t="shared" si="19"/>
        <v/>
      </c>
      <c r="AO59" t="str" cm="1">
        <f t="array" ref="AO59">IFERROR(INDEX($AI$2:$AI$100, SMALL(IF($AI$2:$AI$100&lt;&gt;"", ROW($AI$2:$AI$100)-ROW($AI$2)+1), ROW(58:58))), "")</f>
        <v/>
      </c>
      <c r="AP59" t="str" cm="1">
        <f t="array" ref="AP59">IFERROR(INDEX($AJ$2:$AJ$100, SMALL(IF($AJ$2:$AJ$100&lt;&gt;"", ROW($AJ$2:$AJ$100)-ROW($AK$2)+1), ROW(58:58))), "")</f>
        <v/>
      </c>
      <c r="AQ59" t="str" cm="1">
        <f t="array" ref="AQ59">IFERROR(INDEX($AK$2:$AK$100, SMALL(IF($AK$2:$AK$100&lt;&gt;"", ROW($AK$2:$AK$100)-ROW($AL$2)+1), ROW(58:58))), "")</f>
        <v/>
      </c>
      <c r="AR59" t="str" cm="1">
        <f t="array" ref="AR59">IFERROR(INDEX($AL$2:$AL$100, SMALL(IF($AL$2:$AL$100&lt;&gt;"", ROW($AL$2:$AL$100)-ROW($AM$2)+1), ROW(58:58))), "")</f>
        <v/>
      </c>
    </row>
    <row r="60" spans="1:44" x14ac:dyDescent="0.25">
      <c r="A60" t="s">
        <v>177</v>
      </c>
      <c r="B60" s="1">
        <v>45771</v>
      </c>
      <c r="C60">
        <v>63</v>
      </c>
      <c r="D60">
        <v>55</v>
      </c>
      <c r="E60">
        <v>-8</v>
      </c>
      <c r="F60">
        <v>0</v>
      </c>
      <c r="G60">
        <v>7</v>
      </c>
      <c r="H60">
        <v>68</v>
      </c>
      <c r="I60">
        <v>57</v>
      </c>
      <c r="J60">
        <v>53</v>
      </c>
      <c r="K60">
        <v>52</v>
      </c>
      <c r="N60" t="s">
        <v>286</v>
      </c>
      <c r="O60">
        <v>2.5299999999999998</v>
      </c>
      <c r="P60">
        <v>24.3</v>
      </c>
      <c r="Q60">
        <v>236</v>
      </c>
      <c r="R60">
        <v>5.7</v>
      </c>
      <c r="S60">
        <v>236200</v>
      </c>
      <c r="T60" t="s">
        <v>210</v>
      </c>
      <c r="U60" t="s">
        <v>188</v>
      </c>
      <c r="X60">
        <v>0</v>
      </c>
      <c r="Z60">
        <v>0</v>
      </c>
      <c r="AA60">
        <v>236200</v>
      </c>
      <c r="AB60">
        <v>24.9</v>
      </c>
      <c r="AC60" t="s">
        <v>224</v>
      </c>
      <c r="AD60">
        <v>58</v>
      </c>
      <c r="AE60">
        <v>236200</v>
      </c>
      <c r="AF60" t="s">
        <v>145</v>
      </c>
      <c r="AI60" t="str">
        <f t="shared" si="0"/>
        <v>PLC</v>
      </c>
      <c r="AJ60">
        <f t="shared" si="17"/>
        <v>68</v>
      </c>
      <c r="AK60">
        <f t="shared" si="18"/>
        <v>57</v>
      </c>
      <c r="AL60">
        <f t="shared" si="19"/>
        <v>53</v>
      </c>
      <c r="AO60" t="str" cm="1">
        <f t="array" ref="AO60">IFERROR(INDEX($AI$2:$AI$100, SMALL(IF($AI$2:$AI$100&lt;&gt;"", ROW($AI$2:$AI$100)-ROW($AI$2)+1), ROW(59:59))), "")</f>
        <v/>
      </c>
      <c r="AP60" t="str" cm="1">
        <f t="array" ref="AP60">IFERROR(INDEX($AJ$2:$AJ$100, SMALL(IF($AJ$2:$AJ$100&lt;&gt;"", ROW($AJ$2:$AJ$100)-ROW($AK$2)+1), ROW(59:59))), "")</f>
        <v/>
      </c>
      <c r="AQ60" t="str" cm="1">
        <f t="array" ref="AQ60">IFERROR(INDEX($AK$2:$AK$100, SMALL(IF($AK$2:$AK$100&lt;&gt;"", ROW($AK$2:$AK$100)-ROW($AL$2)+1), ROW(59:59))), "")</f>
        <v/>
      </c>
      <c r="AR60" t="str" cm="1">
        <f t="array" ref="AR60">IFERROR(INDEX($AL$2:$AL$100, SMALL(IF($AL$2:$AL$100&lt;&gt;"", ROW($AL$2:$AL$100)-ROW($AM$2)+1), ROW(59:59))), "")</f>
        <v/>
      </c>
    </row>
    <row r="61" spans="1:44" x14ac:dyDescent="0.25">
      <c r="A61" t="s">
        <v>126</v>
      </c>
      <c r="B61" s="1">
        <v>45771</v>
      </c>
      <c r="C61">
        <v>65</v>
      </c>
      <c r="D61">
        <v>15</v>
      </c>
      <c r="E61">
        <v>-29</v>
      </c>
      <c r="F61">
        <v>-25</v>
      </c>
      <c r="G61">
        <v>-3</v>
      </c>
      <c r="H61">
        <v>45</v>
      </c>
      <c r="I61">
        <v>41</v>
      </c>
      <c r="J61">
        <v>41</v>
      </c>
      <c r="K61">
        <v>41</v>
      </c>
      <c r="L61" t="s">
        <v>290</v>
      </c>
      <c r="O61">
        <v>0</v>
      </c>
      <c r="P61">
        <v>8.9</v>
      </c>
      <c r="Q61">
        <v>377</v>
      </c>
      <c r="R61">
        <v>3.4</v>
      </c>
      <c r="S61">
        <v>376500</v>
      </c>
      <c r="T61" t="s">
        <v>210</v>
      </c>
      <c r="U61" t="s">
        <v>188</v>
      </c>
      <c r="X61">
        <v>0</v>
      </c>
      <c r="Z61">
        <v>0</v>
      </c>
      <c r="AA61">
        <v>376500</v>
      </c>
      <c r="AB61">
        <v>8.9</v>
      </c>
      <c r="AC61" t="s">
        <v>293</v>
      </c>
      <c r="AD61">
        <v>2</v>
      </c>
      <c r="AE61">
        <v>376500</v>
      </c>
      <c r="AF61" t="s">
        <v>145</v>
      </c>
      <c r="AI61" t="str">
        <f t="shared" si="0"/>
        <v/>
      </c>
      <c r="AJ61" t="str">
        <f t="shared" si="17"/>
        <v/>
      </c>
      <c r="AK61" t="str">
        <f t="shared" si="18"/>
        <v/>
      </c>
      <c r="AL61" t="str">
        <f t="shared" si="19"/>
        <v/>
      </c>
      <c r="AO61" t="str" cm="1">
        <f t="array" ref="AO61">IFERROR(INDEX($AI$2:$AI$100, SMALL(IF($AI$2:$AI$100&lt;&gt;"", ROW($AI$2:$AI$100)-ROW($AI$2)+1), ROW(60:60))), "")</f>
        <v/>
      </c>
      <c r="AP61" t="str" cm="1">
        <f t="array" ref="AP61">IFERROR(INDEX($AJ$2:$AJ$100, SMALL(IF($AJ$2:$AJ$100&lt;&gt;"", ROW($AJ$2:$AJ$100)-ROW($AK$2)+1), ROW(60:60))), "")</f>
        <v/>
      </c>
      <c r="AQ61" t="str" cm="1">
        <f t="array" ref="AQ61">IFERROR(INDEX($AK$2:$AK$100, SMALL(IF($AK$2:$AK$100&lt;&gt;"", ROW($AK$2:$AK$100)-ROW($AL$2)+1), ROW(60:60))), "")</f>
        <v/>
      </c>
      <c r="AR61" t="str" cm="1">
        <f t="array" ref="AR61">IFERROR(INDEX($AL$2:$AL$100, SMALL(IF($AL$2:$AL$100&lt;&gt;"", ROW($AL$2:$AL$100)-ROW($AM$2)+1), ROW(60:60))), "")</f>
        <v/>
      </c>
    </row>
    <row r="62" spans="1:44" x14ac:dyDescent="0.25">
      <c r="A62" t="s">
        <v>112</v>
      </c>
      <c r="B62" s="1">
        <v>45771</v>
      </c>
      <c r="C62">
        <v>66</v>
      </c>
      <c r="D62">
        <v>10</v>
      </c>
      <c r="E62">
        <v>-32</v>
      </c>
      <c r="F62">
        <v>-30</v>
      </c>
      <c r="G62">
        <v>-6</v>
      </c>
      <c r="H62">
        <v>43</v>
      </c>
      <c r="I62">
        <v>36</v>
      </c>
      <c r="J62">
        <v>35</v>
      </c>
      <c r="K62">
        <v>35</v>
      </c>
      <c r="L62" t="s">
        <v>290</v>
      </c>
      <c r="O62">
        <v>1.71</v>
      </c>
      <c r="P62">
        <v>17.8</v>
      </c>
      <c r="Q62">
        <v>5199</v>
      </c>
      <c r="R62">
        <v>92.5</v>
      </c>
      <c r="S62">
        <v>5198500</v>
      </c>
      <c r="T62" t="s">
        <v>210</v>
      </c>
      <c r="U62" t="s">
        <v>188</v>
      </c>
      <c r="X62">
        <v>0</v>
      </c>
      <c r="Z62">
        <v>0</v>
      </c>
      <c r="AA62">
        <v>5198500</v>
      </c>
      <c r="AB62">
        <v>23.7</v>
      </c>
      <c r="AC62" t="s">
        <v>312</v>
      </c>
      <c r="AD62">
        <v>35</v>
      </c>
      <c r="AE62">
        <v>5198500</v>
      </c>
      <c r="AF62" t="s">
        <v>145</v>
      </c>
      <c r="AI62" t="str">
        <f t="shared" si="0"/>
        <v/>
      </c>
      <c r="AJ62" t="str">
        <f t="shared" si="17"/>
        <v/>
      </c>
      <c r="AK62" t="str">
        <f t="shared" si="18"/>
        <v/>
      </c>
      <c r="AL62" t="str">
        <f t="shared" si="19"/>
        <v/>
      </c>
      <c r="AO62" t="str" cm="1">
        <f t="array" ref="AO62">IFERROR(INDEX($AI$2:$AI$100, SMALL(IF($AI$2:$AI$100&lt;&gt;"", ROW($AI$2:$AI$100)-ROW($AI$2)+1), ROW(61:61))), "")</f>
        <v/>
      </c>
      <c r="AP62" t="str" cm="1">
        <f t="array" ref="AP62">IFERROR(INDEX($AJ$2:$AJ$100, SMALL(IF($AJ$2:$AJ$100&lt;&gt;"", ROW($AJ$2:$AJ$100)-ROW($AK$2)+1), ROW(61:61))), "")</f>
        <v/>
      </c>
      <c r="AQ62" t="str" cm="1">
        <f t="array" ref="AQ62">IFERROR(INDEX($AK$2:$AK$100, SMALL(IF($AK$2:$AK$100&lt;&gt;"", ROW($AK$2:$AK$100)-ROW($AL$2)+1), ROW(61:61))), "")</f>
        <v/>
      </c>
      <c r="AR62" t="str" cm="1">
        <f t="array" ref="AR62">IFERROR(INDEX($AL$2:$AL$100, SMALL(IF($AL$2:$AL$100&lt;&gt;"", ROW($AL$2:$AL$100)-ROW($AM$2)+1), ROW(61:61))), "")</f>
        <v/>
      </c>
    </row>
    <row r="63" spans="1:44" x14ac:dyDescent="0.25">
      <c r="A63" t="s">
        <v>89</v>
      </c>
      <c r="B63" s="1">
        <v>45771</v>
      </c>
      <c r="C63">
        <v>67</v>
      </c>
      <c r="D63">
        <v>20</v>
      </c>
      <c r="E63">
        <v>-27</v>
      </c>
      <c r="F63">
        <v>-28</v>
      </c>
      <c r="G63">
        <v>0</v>
      </c>
      <c r="H63">
        <v>48</v>
      </c>
      <c r="I63">
        <v>41</v>
      </c>
      <c r="J63">
        <v>39</v>
      </c>
      <c r="K63">
        <v>39</v>
      </c>
      <c r="L63" t="s">
        <v>290</v>
      </c>
      <c r="O63">
        <v>-1.1299999999999999</v>
      </c>
      <c r="P63">
        <v>26.3</v>
      </c>
      <c r="Q63">
        <v>2733</v>
      </c>
      <c r="R63">
        <v>71.900000000000006</v>
      </c>
      <c r="S63">
        <v>2733200</v>
      </c>
      <c r="T63" t="s">
        <v>269</v>
      </c>
      <c r="U63" t="s">
        <v>188</v>
      </c>
      <c r="X63">
        <v>25</v>
      </c>
      <c r="Y63" t="s">
        <v>254</v>
      </c>
      <c r="Z63">
        <v>7</v>
      </c>
      <c r="AA63">
        <v>2733200</v>
      </c>
      <c r="AB63">
        <v>0</v>
      </c>
      <c r="AD63">
        <v>0</v>
      </c>
      <c r="AE63">
        <v>2733200</v>
      </c>
      <c r="AF63" t="s">
        <v>145</v>
      </c>
      <c r="AI63" t="str">
        <f t="shared" si="0"/>
        <v/>
      </c>
      <c r="AJ63" t="str">
        <f t="shared" si="17"/>
        <v/>
      </c>
      <c r="AK63" t="str">
        <f t="shared" si="18"/>
        <v/>
      </c>
      <c r="AL63" t="str">
        <f t="shared" si="19"/>
        <v/>
      </c>
      <c r="AO63" t="str" cm="1">
        <f t="array" ref="AO63">IFERROR(INDEX($AI$2:$AI$100, SMALL(IF($AI$2:$AI$100&lt;&gt;"", ROW($AI$2:$AI$100)-ROW($AI$2)+1), ROW(62:62))), "")</f>
        <v/>
      </c>
      <c r="AP63" t="str" cm="1">
        <f t="array" ref="AP63">IFERROR(INDEX($AJ$2:$AJ$100, SMALL(IF($AJ$2:$AJ$100&lt;&gt;"", ROW($AJ$2:$AJ$100)-ROW($AK$2)+1), ROW(62:62))), "")</f>
        <v/>
      </c>
      <c r="AQ63" t="str" cm="1">
        <f t="array" ref="AQ63">IFERROR(INDEX($AK$2:$AK$100, SMALL(IF($AK$2:$AK$100&lt;&gt;"", ROW($AK$2:$AK$100)-ROW($AL$2)+1), ROW(62:62))), "")</f>
        <v/>
      </c>
      <c r="AR63" t="str" cm="1">
        <f t="array" ref="AR63">IFERROR(INDEX($AL$2:$AL$100, SMALL(IF($AL$2:$AL$100&lt;&gt;"", ROW($AL$2:$AL$100)-ROW($AM$2)+1), ROW(62:62))), "")</f>
        <v/>
      </c>
    </row>
    <row r="64" spans="1:44" x14ac:dyDescent="0.25">
      <c r="A64" t="s">
        <v>86</v>
      </c>
      <c r="B64" s="1">
        <v>45771</v>
      </c>
      <c r="C64">
        <v>68</v>
      </c>
      <c r="D64">
        <v>10</v>
      </c>
      <c r="E64">
        <v>-22</v>
      </c>
      <c r="F64">
        <v>-24</v>
      </c>
      <c r="G64">
        <v>-4</v>
      </c>
      <c r="H64">
        <v>42</v>
      </c>
      <c r="I64">
        <v>38</v>
      </c>
      <c r="J64">
        <v>37</v>
      </c>
      <c r="K64">
        <v>37</v>
      </c>
      <c r="L64" t="s">
        <v>290</v>
      </c>
      <c r="O64">
        <v>0.98</v>
      </c>
      <c r="P64">
        <v>20.7</v>
      </c>
      <c r="Q64">
        <v>1845</v>
      </c>
      <c r="R64">
        <v>38.200000000000003</v>
      </c>
      <c r="S64">
        <v>1844700</v>
      </c>
      <c r="T64" t="s">
        <v>210</v>
      </c>
      <c r="U64" t="s">
        <v>188</v>
      </c>
      <c r="X64">
        <v>0</v>
      </c>
      <c r="Z64">
        <v>0</v>
      </c>
      <c r="AA64">
        <v>1844700</v>
      </c>
      <c r="AB64">
        <v>26.3</v>
      </c>
      <c r="AC64" t="s">
        <v>308</v>
      </c>
      <c r="AD64">
        <v>37</v>
      </c>
      <c r="AE64">
        <v>1844700</v>
      </c>
      <c r="AF64" t="s">
        <v>140</v>
      </c>
      <c r="AI64" t="str">
        <f t="shared" si="0"/>
        <v/>
      </c>
      <c r="AJ64" t="str">
        <f t="shared" si="17"/>
        <v/>
      </c>
      <c r="AK64" t="str">
        <f t="shared" si="18"/>
        <v/>
      </c>
      <c r="AL64" t="str">
        <f t="shared" si="19"/>
        <v/>
      </c>
      <c r="AO64" t="str" cm="1">
        <f t="array" ref="AO64">IFERROR(INDEX($AI$2:$AI$100, SMALL(IF($AI$2:$AI$100&lt;&gt;"", ROW($AI$2:$AI$100)-ROW($AI$2)+1), ROW(63:63))), "")</f>
        <v/>
      </c>
      <c r="AP64" t="str" cm="1">
        <f t="array" ref="AP64">IFERROR(INDEX($AJ$2:$AJ$100, SMALL(IF($AJ$2:$AJ$100&lt;&gt;"", ROW($AJ$2:$AJ$100)-ROW($AK$2)+1), ROW(63:63))), "")</f>
        <v/>
      </c>
      <c r="AQ64" t="str" cm="1">
        <f t="array" ref="AQ64">IFERROR(INDEX($AK$2:$AK$100, SMALL(IF($AK$2:$AK$100&lt;&gt;"", ROW($AK$2:$AK$100)-ROW($AL$2)+1), ROW(63:63))), "")</f>
        <v/>
      </c>
      <c r="AR64" t="str" cm="1">
        <f t="array" ref="AR64">IFERROR(INDEX($AL$2:$AL$100, SMALL(IF($AL$2:$AL$100&lt;&gt;"", ROW($AL$2:$AL$100)-ROW($AM$2)+1), ROW(63:63))), "")</f>
        <v/>
      </c>
    </row>
    <row r="65" spans="1:44" x14ac:dyDescent="0.25">
      <c r="A65" t="s">
        <v>46</v>
      </c>
      <c r="B65" s="1">
        <v>45771</v>
      </c>
      <c r="C65">
        <v>69</v>
      </c>
      <c r="D65">
        <v>35</v>
      </c>
      <c r="E65">
        <v>-1</v>
      </c>
      <c r="F65">
        <v>2</v>
      </c>
      <c r="G65">
        <v>-3</v>
      </c>
      <c r="H65">
        <v>47</v>
      </c>
      <c r="I65">
        <v>44</v>
      </c>
      <c r="J65">
        <v>45</v>
      </c>
      <c r="K65">
        <v>46</v>
      </c>
      <c r="O65">
        <v>0.53</v>
      </c>
      <c r="P65">
        <v>5.68</v>
      </c>
      <c r="Q65">
        <v>1845</v>
      </c>
      <c r="R65">
        <v>10.5</v>
      </c>
      <c r="S65">
        <v>1845400</v>
      </c>
      <c r="T65" t="s">
        <v>269</v>
      </c>
      <c r="U65" t="s">
        <v>188</v>
      </c>
      <c r="X65">
        <v>5.6</v>
      </c>
      <c r="Y65" t="s">
        <v>288</v>
      </c>
      <c r="Z65">
        <v>7</v>
      </c>
      <c r="AA65">
        <v>1845400</v>
      </c>
      <c r="AB65">
        <v>0</v>
      </c>
      <c r="AD65">
        <v>0</v>
      </c>
      <c r="AE65">
        <v>1845400</v>
      </c>
      <c r="AF65" t="s">
        <v>143</v>
      </c>
      <c r="AI65" t="str">
        <f t="shared" si="0"/>
        <v/>
      </c>
      <c r="AJ65" t="str">
        <f t="shared" si="17"/>
        <v/>
      </c>
      <c r="AK65" t="str">
        <f t="shared" si="18"/>
        <v/>
      </c>
      <c r="AL65" t="str">
        <f t="shared" si="19"/>
        <v/>
      </c>
      <c r="AP65" t="str" cm="1">
        <f t="array" ref="AP65">IFERROR(INDEX($AJ$2:$AJ$100, SMALL(IF($AJ$2:$AJ$100&lt;&gt;"", ROW($AJ$2:$AJ$100)-ROW($AK$2)+1), ROW(64:64))), "")</f>
        <v/>
      </c>
      <c r="AQ65" t="str" cm="1">
        <f t="array" ref="AQ65">IFERROR(INDEX($AK$2:$AK$100, SMALL(IF($AK$2:$AK$100&lt;&gt;"", ROW($AK$2:$AK$100)-ROW($AL$2)+1), ROW(64:64))), "")</f>
        <v/>
      </c>
      <c r="AR65" t="str" cm="1">
        <f t="array" ref="AR65">IFERROR(INDEX($AL$2:$AL$100, SMALL(IF($AL$2:$AL$100&lt;&gt;"", ROW($AL$2:$AL$100)-ROW($AM$2)+1), ROW(64:64))), "")</f>
        <v/>
      </c>
    </row>
    <row r="66" spans="1:44" x14ac:dyDescent="0.25">
      <c r="A66" t="s">
        <v>78</v>
      </c>
      <c r="B66" s="1">
        <v>45771</v>
      </c>
      <c r="C66">
        <v>70</v>
      </c>
      <c r="D66">
        <v>90</v>
      </c>
      <c r="E66">
        <v>37</v>
      </c>
      <c r="F66">
        <v>37</v>
      </c>
      <c r="G66">
        <v>7</v>
      </c>
      <c r="H66">
        <v>63</v>
      </c>
      <c r="I66">
        <v>63</v>
      </c>
      <c r="J66">
        <v>64</v>
      </c>
      <c r="K66">
        <v>64</v>
      </c>
      <c r="M66" t="s">
        <v>286</v>
      </c>
      <c r="N66" t="s">
        <v>286</v>
      </c>
      <c r="O66">
        <v>-0.77</v>
      </c>
      <c r="P66">
        <v>12.9</v>
      </c>
      <c r="Q66">
        <v>87203</v>
      </c>
      <c r="R66">
        <v>1124.9000000000001</v>
      </c>
      <c r="S66">
        <v>87203400</v>
      </c>
      <c r="T66" t="s">
        <v>210</v>
      </c>
      <c r="U66" t="s">
        <v>188</v>
      </c>
      <c r="X66">
        <v>0</v>
      </c>
      <c r="Z66">
        <v>0</v>
      </c>
      <c r="AA66">
        <v>87203400</v>
      </c>
      <c r="AB66">
        <v>13</v>
      </c>
      <c r="AC66" t="s">
        <v>292</v>
      </c>
      <c r="AD66">
        <v>2</v>
      </c>
      <c r="AE66">
        <v>87203400</v>
      </c>
      <c r="AF66" t="s">
        <v>144</v>
      </c>
      <c r="AI66" t="str">
        <f t="shared" si="0"/>
        <v>SHB</v>
      </c>
      <c r="AJ66">
        <f t="shared" si="17"/>
        <v>63</v>
      </c>
      <c r="AK66">
        <f t="shared" si="18"/>
        <v>63</v>
      </c>
      <c r="AL66">
        <f t="shared" si="19"/>
        <v>64</v>
      </c>
      <c r="AO66" t="str" cm="1">
        <f t="array" ref="AO66">IFERROR(INDEX($AI$2:$AI$100, SMALL(IF($AI$2:$AI$100&lt;&gt;"", ROW($AI$2:$AI$100)-ROW($AI$2)+1), ROW(65:65))), "")</f>
        <v/>
      </c>
      <c r="AP66" t="str" cm="1">
        <f t="array" ref="AP66">IFERROR(INDEX($AJ$2:$AJ$100, SMALL(IF($AJ$2:$AJ$100&lt;&gt;"", ROW($AJ$2:$AJ$100)-ROW($AK$2)+1), ROW(65:65))), "")</f>
        <v/>
      </c>
      <c r="AQ66" t="str" cm="1">
        <f t="array" ref="AQ66">IFERROR(INDEX($AK$2:$AK$100, SMALL(IF($AK$2:$AK$100&lt;&gt;"", ROW($AK$2:$AK$100)-ROW($AL$2)+1), ROW(65:65))), "")</f>
        <v/>
      </c>
      <c r="AR66" t="str" cm="1">
        <f t="array" ref="AR66">IFERROR(INDEX($AL$2:$AL$100, SMALL(IF($AL$2:$AL$100&lt;&gt;"", ROW($AL$2:$AL$100)-ROW($AM$2)+1), ROW(65:65))), "")</f>
        <v/>
      </c>
    </row>
    <row r="67" spans="1:44" x14ac:dyDescent="0.25">
      <c r="A67" t="s">
        <v>93</v>
      </c>
      <c r="B67" s="1">
        <v>45771</v>
      </c>
      <c r="C67">
        <v>71</v>
      </c>
      <c r="D67">
        <v>20</v>
      </c>
      <c r="E67">
        <v>-15</v>
      </c>
      <c r="F67">
        <v>-12</v>
      </c>
      <c r="G67">
        <v>-11</v>
      </c>
      <c r="H67">
        <v>28</v>
      </c>
      <c r="I67">
        <v>37</v>
      </c>
      <c r="J67">
        <v>40</v>
      </c>
      <c r="K67">
        <v>42</v>
      </c>
      <c r="L67" t="s">
        <v>290</v>
      </c>
      <c r="O67">
        <v>-13.99</v>
      </c>
      <c r="P67">
        <v>12.3</v>
      </c>
      <c r="Q67">
        <v>18102</v>
      </c>
      <c r="R67">
        <v>222.7</v>
      </c>
      <c r="S67">
        <v>18101700</v>
      </c>
      <c r="T67" t="s">
        <v>210</v>
      </c>
      <c r="U67" t="s">
        <v>188</v>
      </c>
      <c r="X67">
        <v>0</v>
      </c>
      <c r="Z67">
        <v>0</v>
      </c>
      <c r="AA67">
        <v>18101700</v>
      </c>
      <c r="AB67">
        <v>14.3</v>
      </c>
      <c r="AC67" t="s">
        <v>349</v>
      </c>
      <c r="AD67">
        <v>39</v>
      </c>
      <c r="AE67">
        <v>18101700</v>
      </c>
      <c r="AF67" t="s">
        <v>142</v>
      </c>
      <c r="AI67" t="str">
        <f t="shared" ref="AI67:AI90" si="21">IF(AND(H67&gt;=LARGE($H$2:$H$100, 10), I67&gt;=LARGE($I$2:$I$100, 10), J67&gt;=LARGE($J$2:$J$100, 10)), A67, "")</f>
        <v/>
      </c>
      <c r="AJ67" t="str">
        <f t="shared" ref="AJ67:AJ90" si="22">IF(AND(H67&gt;=LARGE($H$2:$H$100, 10), I67&gt;=LARGE($I$2:$I$100, 10), J67&gt;=LARGE($J$2:$J$100, 10)), H67, "")</f>
        <v/>
      </c>
      <c r="AK67" t="str">
        <f t="shared" ref="AK67:AK90" si="23">IF(AND(H67&gt;=LARGE($H$2:$H$100, 10), I67&gt;=LARGE($I$2:$I$100, 10), J67&gt;=LARGE($J$2:$J$100, 10)), I67, "")</f>
        <v/>
      </c>
      <c r="AL67" t="str">
        <f t="shared" ref="AL67:AL90" si="24">IF(AND(H67&gt;=LARGE($H$2:$H$100, 10), I67&gt;=LARGE($I$2:$I$100, 10), J67&gt;=LARGE($J$2:$J$100, 10)), J67, "")</f>
        <v/>
      </c>
      <c r="AO67" t="str" cm="1">
        <f t="array" ref="AO67">IFERROR(INDEX($AI$2:$AI$100, SMALL(IF($AI$2:$AI$100&lt;&gt;"", ROW($AI$2:$AI$100)-ROW($AI$2)+1), ROW(66:66))), "")</f>
        <v/>
      </c>
      <c r="AP67" t="str" cm="1">
        <f t="array" ref="AP67">IFERROR(INDEX($AJ$2:$AJ$100, SMALL(IF($AJ$2:$AJ$100&lt;&gt;"", ROW($AJ$2:$AJ$100)-ROW($AK$2)+1), ROW(66:66))), "")</f>
        <v/>
      </c>
      <c r="AQ67" t="str" cm="1">
        <f t="array" ref="AQ67">IFERROR(INDEX($AK$2:$AK$100, SMALL(IF($AK$2:$AK$100&lt;&gt;"", ROW($AK$2:$AK$100)-ROW($AL$2)+1), ROW(66:66))), "")</f>
        <v/>
      </c>
      <c r="AR67" t="str" cm="1">
        <f t="array" ref="AR67">IFERROR(INDEX($AL$2:$AL$100, SMALL(IF($AL$2:$AL$100&lt;&gt;"", ROW($AL$2:$AL$100)-ROW($AM$2)+1), ROW(66:66))), "")</f>
        <v/>
      </c>
    </row>
    <row r="68" spans="1:44" x14ac:dyDescent="0.25">
      <c r="A68" t="s">
        <v>33</v>
      </c>
      <c r="B68" s="1">
        <v>45771</v>
      </c>
      <c r="C68">
        <v>74</v>
      </c>
      <c r="D68">
        <v>10</v>
      </c>
      <c r="E68">
        <v>-23</v>
      </c>
      <c r="F68">
        <v>-24</v>
      </c>
      <c r="G68">
        <v>-12</v>
      </c>
      <c r="H68">
        <v>40</v>
      </c>
      <c r="I68">
        <v>33</v>
      </c>
      <c r="J68">
        <v>32</v>
      </c>
      <c r="K68">
        <v>33</v>
      </c>
      <c r="L68" t="s">
        <v>290</v>
      </c>
      <c r="O68">
        <v>3.94</v>
      </c>
      <c r="P68">
        <v>30.35</v>
      </c>
      <c r="Q68">
        <v>2621</v>
      </c>
      <c r="R68">
        <v>79.5</v>
      </c>
      <c r="S68">
        <v>2620800</v>
      </c>
      <c r="T68" t="s">
        <v>210</v>
      </c>
      <c r="U68" t="s">
        <v>188</v>
      </c>
      <c r="X68">
        <v>0</v>
      </c>
      <c r="Z68">
        <v>0</v>
      </c>
      <c r="AA68">
        <v>2620800</v>
      </c>
      <c r="AB68">
        <v>42.3</v>
      </c>
      <c r="AC68" t="s">
        <v>306</v>
      </c>
      <c r="AD68">
        <v>61</v>
      </c>
      <c r="AE68">
        <v>2620800</v>
      </c>
      <c r="AF68" t="s">
        <v>147</v>
      </c>
      <c r="AI68" t="str">
        <f t="shared" si="21"/>
        <v/>
      </c>
      <c r="AJ68" t="str">
        <f t="shared" si="22"/>
        <v/>
      </c>
      <c r="AK68" t="str">
        <f t="shared" si="23"/>
        <v/>
      </c>
      <c r="AL68" t="str">
        <f t="shared" si="24"/>
        <v/>
      </c>
      <c r="AO68" t="str" cm="1">
        <f t="array" ref="AO68">IFERROR(INDEX($AI$2:$AI$100, SMALL(IF($AI$2:$AI$100&lt;&gt;"", ROW($AI$2:$AI$100)-ROW($AI$2)+1), ROW(67:67))), "")</f>
        <v/>
      </c>
      <c r="AP68" t="str" cm="1">
        <f t="array" ref="AP68">IFERROR(INDEX($AJ$2:$AJ$100, SMALL(IF($AJ$2:$AJ$100&lt;&gt;"", ROW($AJ$2:$AJ$100)-ROW($AK$2)+1), ROW(67:67))), "")</f>
        <v/>
      </c>
      <c r="AQ68" t="str" cm="1">
        <f t="array" ref="AQ68">IFERROR(INDEX($AK$2:$AK$100, SMALL(IF($AK$2:$AK$100&lt;&gt;"", ROW($AK$2:$AK$100)-ROW($AL$2)+1), ROW(67:67))), "")</f>
        <v/>
      </c>
      <c r="AR68" t="str" cm="1">
        <f t="array" ref="AR68">IFERROR(INDEX($AL$2:$AL$100, SMALL(IF($AL$2:$AL$100&lt;&gt;"", ROW($AL$2:$AL$100)-ROW($AM$2)+1), ROW(67:67))), "")</f>
        <v/>
      </c>
    </row>
    <row r="69" spans="1:44" x14ac:dyDescent="0.25">
      <c r="A69" t="s">
        <v>95</v>
      </c>
      <c r="B69" s="1">
        <v>45771</v>
      </c>
      <c r="C69">
        <v>72</v>
      </c>
      <c r="D69">
        <v>15</v>
      </c>
      <c r="E69">
        <v>-12</v>
      </c>
      <c r="F69">
        <v>-9</v>
      </c>
      <c r="G69">
        <v>-3</v>
      </c>
      <c r="H69">
        <v>46</v>
      </c>
      <c r="I69">
        <v>43</v>
      </c>
      <c r="J69">
        <v>42</v>
      </c>
      <c r="K69">
        <v>43</v>
      </c>
      <c r="L69" t="s">
        <v>290</v>
      </c>
      <c r="O69">
        <v>1.1000000000000001</v>
      </c>
      <c r="P69">
        <v>23</v>
      </c>
      <c r="Q69">
        <v>17946</v>
      </c>
      <c r="R69">
        <v>412.8</v>
      </c>
      <c r="S69">
        <v>17946000</v>
      </c>
      <c r="T69" t="s">
        <v>210</v>
      </c>
      <c r="U69" t="s">
        <v>188</v>
      </c>
      <c r="X69">
        <v>0</v>
      </c>
      <c r="Z69">
        <v>0</v>
      </c>
      <c r="AA69">
        <v>17946000</v>
      </c>
      <c r="AB69">
        <v>26.7</v>
      </c>
      <c r="AC69" t="s">
        <v>295</v>
      </c>
      <c r="AD69">
        <v>31</v>
      </c>
      <c r="AE69">
        <v>17946000</v>
      </c>
      <c r="AF69" t="s">
        <v>142</v>
      </c>
      <c r="AI69" t="str">
        <f t="shared" si="21"/>
        <v/>
      </c>
      <c r="AJ69" t="str">
        <f t="shared" si="22"/>
        <v/>
      </c>
      <c r="AK69" t="str">
        <f t="shared" si="23"/>
        <v/>
      </c>
      <c r="AL69" t="str">
        <f t="shared" si="24"/>
        <v/>
      </c>
      <c r="AO69" t="str" cm="1">
        <f t="array" ref="AO69">IFERROR(INDEX($AI$2:$AI$100, SMALL(IF($AI$2:$AI$100&lt;&gt;"", ROW($AI$2:$AI$100)-ROW($AI$2)+1), ROW(68:68))), "")</f>
        <v/>
      </c>
      <c r="AP69" t="str" cm="1">
        <f t="array" ref="AP69">IFERROR(INDEX($AJ$2:$AJ$100, SMALL(IF($AJ$2:$AJ$100&lt;&gt;"", ROW($AJ$2:$AJ$100)-ROW($AK$2)+1), ROW(68:68))), "")</f>
        <v/>
      </c>
      <c r="AQ69" t="str" cm="1">
        <f t="array" ref="AQ69">IFERROR(INDEX($AK$2:$AK$100, SMALL(IF($AK$2:$AK$100&lt;&gt;"", ROW($AK$2:$AK$100)-ROW($AL$2)+1), ROW(68:68))), "")</f>
        <v/>
      </c>
      <c r="AR69" t="str" cm="1">
        <f t="array" ref="AR69">IFERROR(INDEX($AL$2:$AL$100, SMALL(IF($AL$2:$AL$100&lt;&gt;"", ROW($AL$2:$AL$100)-ROW($AM$2)+1), ROW(68:68))), "")</f>
        <v/>
      </c>
    </row>
    <row r="70" spans="1:44" x14ac:dyDescent="0.25">
      <c r="A70" t="s">
        <v>11</v>
      </c>
      <c r="B70" s="1">
        <v>45771</v>
      </c>
      <c r="C70">
        <v>73</v>
      </c>
      <c r="D70">
        <v>90</v>
      </c>
      <c r="E70">
        <v>23</v>
      </c>
      <c r="F70">
        <v>23</v>
      </c>
      <c r="G70">
        <v>7</v>
      </c>
      <c r="H70">
        <v>65</v>
      </c>
      <c r="I70">
        <v>59</v>
      </c>
      <c r="J70">
        <v>57</v>
      </c>
      <c r="K70">
        <v>57</v>
      </c>
      <c r="M70" t="s">
        <v>286</v>
      </c>
      <c r="N70" t="s">
        <v>286</v>
      </c>
      <c r="O70">
        <v>0</v>
      </c>
      <c r="P70">
        <v>40.200000000000003</v>
      </c>
      <c r="Q70">
        <v>13837</v>
      </c>
      <c r="R70">
        <v>556.20000000000005</v>
      </c>
      <c r="S70">
        <v>13836900</v>
      </c>
      <c r="T70" t="s">
        <v>210</v>
      </c>
      <c r="U70" t="s">
        <v>188</v>
      </c>
      <c r="X70">
        <v>0</v>
      </c>
      <c r="Z70">
        <v>0</v>
      </c>
      <c r="AA70">
        <v>13836900</v>
      </c>
      <c r="AB70">
        <v>39</v>
      </c>
      <c r="AC70" t="s">
        <v>288</v>
      </c>
      <c r="AD70">
        <v>30</v>
      </c>
      <c r="AE70">
        <v>13836900</v>
      </c>
      <c r="AF70" t="s">
        <v>144</v>
      </c>
      <c r="AI70" t="str">
        <f t="shared" si="21"/>
        <v>STB</v>
      </c>
      <c r="AJ70">
        <f t="shared" si="22"/>
        <v>65</v>
      </c>
      <c r="AK70">
        <f t="shared" si="23"/>
        <v>59</v>
      </c>
      <c r="AL70">
        <f t="shared" si="24"/>
        <v>57</v>
      </c>
      <c r="AO70" t="str" cm="1">
        <f t="array" ref="AO70">IFERROR(INDEX($AI$2:$AI$100, SMALL(IF($AI$2:$AI$100&lt;&gt;"", ROW($AI$2:$AI$100)-ROW($AI$2)+1), ROW(69:69))), "")</f>
        <v/>
      </c>
      <c r="AP70" t="str" cm="1">
        <f t="array" ref="AP70">IFERROR(INDEX($AJ$2:$AJ$100, SMALL(IF($AJ$2:$AJ$100&lt;&gt;"", ROW($AJ$2:$AJ$100)-ROW($AK$2)+1), ROW(69:69))), "")</f>
        <v/>
      </c>
      <c r="AQ70" t="str" cm="1">
        <f t="array" ref="AQ70">IFERROR(INDEX($AK$2:$AK$100, SMALL(IF($AK$2:$AK$100&lt;&gt;"", ROW($AK$2:$AK$100)-ROW($AL$2)+1), ROW(69:69))), "")</f>
        <v/>
      </c>
      <c r="AR70" t="str" cm="1">
        <f t="array" ref="AR70">IFERROR(INDEX($AL$2:$AL$100, SMALL(IF($AL$2:$AL$100&lt;&gt;"", ROW($AL$2:$AL$100)-ROW($AM$2)+1), ROW(69:69))), "")</f>
        <v/>
      </c>
    </row>
    <row r="71" spans="1:44" x14ac:dyDescent="0.25">
      <c r="A71" t="s">
        <v>40</v>
      </c>
      <c r="B71" s="1">
        <v>45771</v>
      </c>
      <c r="C71">
        <v>75</v>
      </c>
      <c r="D71">
        <v>10</v>
      </c>
      <c r="E71">
        <v>-51</v>
      </c>
      <c r="F71">
        <v>-52</v>
      </c>
      <c r="G71">
        <v>-22</v>
      </c>
      <c r="H71">
        <v>24</v>
      </c>
      <c r="I71">
        <v>23</v>
      </c>
      <c r="J71">
        <v>24</v>
      </c>
      <c r="K71">
        <v>25</v>
      </c>
      <c r="L71" t="s">
        <v>290</v>
      </c>
      <c r="O71">
        <v>3.28</v>
      </c>
      <c r="P71">
        <v>6.3</v>
      </c>
      <c r="Q71">
        <v>1028</v>
      </c>
      <c r="R71">
        <v>6.5</v>
      </c>
      <c r="S71">
        <v>1028200</v>
      </c>
      <c r="T71" t="s">
        <v>210</v>
      </c>
      <c r="U71" t="s">
        <v>188</v>
      </c>
      <c r="X71">
        <v>0</v>
      </c>
      <c r="Z71">
        <v>0</v>
      </c>
      <c r="AA71">
        <v>1028200</v>
      </c>
      <c r="AB71">
        <v>13.2</v>
      </c>
      <c r="AC71" t="s">
        <v>350</v>
      </c>
      <c r="AD71">
        <v>75</v>
      </c>
      <c r="AE71">
        <v>1028200</v>
      </c>
      <c r="AF71" t="s">
        <v>143</v>
      </c>
      <c r="AI71" t="str">
        <f t="shared" si="21"/>
        <v/>
      </c>
      <c r="AJ71" t="str">
        <f t="shared" si="22"/>
        <v/>
      </c>
      <c r="AK71" t="str">
        <f t="shared" si="23"/>
        <v/>
      </c>
      <c r="AL71" t="str">
        <f t="shared" si="24"/>
        <v/>
      </c>
      <c r="AO71" t="str" cm="1">
        <f t="array" ref="AO71">IFERROR(INDEX($AI$2:$AI$100, SMALL(IF($AI$2:$AI$100&lt;&gt;"", ROW($AI$2:$AI$100)-ROW($AI$2)+1), ROW(70:70))), "")</f>
        <v/>
      </c>
      <c r="AP71" t="str" cm="1">
        <f t="array" ref="AP71">IFERROR(INDEX($AJ$2:$AJ$100, SMALL(IF($AJ$2:$AJ$100&lt;&gt;"", ROW($AJ$2:$AJ$100)-ROW($AK$2)+1), ROW(70:70))), "")</f>
        <v/>
      </c>
      <c r="AQ71" t="str" cm="1">
        <f t="array" ref="AQ71">IFERROR(INDEX($AK$2:$AK$100, SMALL(IF($AK$2:$AK$100&lt;&gt;"", ROW($AK$2:$AK$100)-ROW($AL$2)+1), ROW(70:70))), "")</f>
        <v/>
      </c>
      <c r="AR71" t="str" cm="1">
        <f t="array" ref="AR71">IFERROR(INDEX($AL$2:$AL$100, SMALL(IF($AL$2:$AL$100&lt;&gt;"", ROW($AL$2:$AL$100)-ROW($AM$2)+1), ROW(70:70))), "")</f>
        <v/>
      </c>
    </row>
    <row r="72" spans="1:44" x14ac:dyDescent="0.25">
      <c r="A72" t="s">
        <v>195</v>
      </c>
      <c r="B72" s="1">
        <v>45771</v>
      </c>
      <c r="C72">
        <v>76</v>
      </c>
      <c r="D72">
        <v>40</v>
      </c>
      <c r="E72">
        <v>-5</v>
      </c>
      <c r="F72">
        <v>2</v>
      </c>
      <c r="G72">
        <v>6</v>
      </c>
      <c r="H72">
        <v>68</v>
      </c>
      <c r="I72">
        <v>55</v>
      </c>
      <c r="J72">
        <v>52</v>
      </c>
      <c r="K72">
        <v>52</v>
      </c>
      <c r="N72" t="s">
        <v>286</v>
      </c>
      <c r="O72">
        <v>4.8</v>
      </c>
      <c r="P72">
        <v>5.24</v>
      </c>
      <c r="Q72">
        <v>496</v>
      </c>
      <c r="R72">
        <v>2.6</v>
      </c>
      <c r="S72">
        <v>496100</v>
      </c>
      <c r="T72" t="s">
        <v>210</v>
      </c>
      <c r="U72" t="s">
        <v>188</v>
      </c>
      <c r="X72">
        <v>0</v>
      </c>
      <c r="Z72">
        <v>0</v>
      </c>
      <c r="AA72">
        <v>496100</v>
      </c>
      <c r="AB72">
        <v>5.7</v>
      </c>
      <c r="AC72" t="s">
        <v>351</v>
      </c>
      <c r="AD72">
        <v>26</v>
      </c>
      <c r="AE72">
        <v>496100</v>
      </c>
      <c r="AF72" t="s">
        <v>152</v>
      </c>
      <c r="AI72" t="str">
        <f t="shared" si="21"/>
        <v>TLH</v>
      </c>
      <c r="AJ72">
        <f t="shared" si="22"/>
        <v>68</v>
      </c>
      <c r="AK72">
        <f t="shared" si="23"/>
        <v>55</v>
      </c>
      <c r="AL72">
        <f t="shared" si="24"/>
        <v>52</v>
      </c>
      <c r="AO72" t="str" cm="1">
        <f t="array" ref="AO72">IFERROR(INDEX($AI$2:$AI$100, SMALL(IF($AI$2:$AI$100&lt;&gt;"", ROW($AI$2:$AI$100)-ROW($AI$2)+1), ROW(71:71))), "")</f>
        <v/>
      </c>
      <c r="AP72" t="str" cm="1">
        <f t="array" ref="AP72">IFERROR(INDEX($AJ$2:$AJ$100, SMALL(IF($AJ$2:$AJ$100&lt;&gt;"", ROW($AJ$2:$AJ$100)-ROW($AK$2)+1), ROW(71:71))), "")</f>
        <v/>
      </c>
      <c r="AQ72" t="str" cm="1">
        <f t="array" ref="AQ72">IFERROR(INDEX($AK$2:$AK$100, SMALL(IF($AK$2:$AK$100&lt;&gt;"", ROW($AK$2:$AK$100)-ROW($AL$2)+1), ROW(71:71))), "")</f>
        <v/>
      </c>
      <c r="AR72" t="str" cm="1">
        <f t="array" ref="AR72">IFERROR(INDEX($AL$2:$AL$100, SMALL(IF($AL$2:$AL$100&lt;&gt;"", ROW($AL$2:$AL$100)-ROW($AM$2)+1), ROW(71:71))), "")</f>
        <v/>
      </c>
    </row>
    <row r="73" spans="1:44" x14ac:dyDescent="0.25">
      <c r="A73" t="s">
        <v>113</v>
      </c>
      <c r="B73" s="1">
        <v>45771</v>
      </c>
      <c r="C73">
        <v>78</v>
      </c>
      <c r="D73">
        <v>35</v>
      </c>
      <c r="E73">
        <v>-6</v>
      </c>
      <c r="F73">
        <v>-6</v>
      </c>
      <c r="G73">
        <v>1</v>
      </c>
      <c r="H73">
        <v>50</v>
      </c>
      <c r="I73">
        <v>49</v>
      </c>
      <c r="J73">
        <v>47</v>
      </c>
      <c r="K73">
        <v>47</v>
      </c>
      <c r="L73" t="s">
        <v>290</v>
      </c>
      <c r="N73" t="s">
        <v>286</v>
      </c>
      <c r="O73">
        <v>0</v>
      </c>
      <c r="P73">
        <v>17.850000000000001</v>
      </c>
      <c r="Q73">
        <v>114</v>
      </c>
      <c r="R73">
        <v>2</v>
      </c>
      <c r="S73">
        <v>113700</v>
      </c>
      <c r="T73" t="s">
        <v>269</v>
      </c>
      <c r="U73" t="s">
        <v>188</v>
      </c>
      <c r="X73">
        <v>18.2</v>
      </c>
      <c r="Y73" t="s">
        <v>293</v>
      </c>
      <c r="Z73">
        <v>9</v>
      </c>
      <c r="AA73">
        <v>113700</v>
      </c>
      <c r="AB73">
        <v>0</v>
      </c>
      <c r="AD73">
        <v>0</v>
      </c>
      <c r="AE73">
        <v>113700</v>
      </c>
      <c r="AF73" t="s">
        <v>140</v>
      </c>
      <c r="AI73" t="str">
        <f t="shared" si="21"/>
        <v/>
      </c>
      <c r="AJ73" t="str">
        <f t="shared" si="22"/>
        <v/>
      </c>
      <c r="AK73" t="str">
        <f t="shared" si="23"/>
        <v/>
      </c>
      <c r="AL73" t="str">
        <f t="shared" si="24"/>
        <v/>
      </c>
      <c r="AP73" t="str" cm="1">
        <f t="array" ref="AP73">IFERROR(INDEX($AJ$2:$AJ$100, SMALL(IF($AJ$2:$AJ$100&lt;&gt;"", ROW($AJ$2:$AJ$100)-ROW($AK$2)+1), ROW(72:72))), "")</f>
        <v/>
      </c>
      <c r="AQ73" t="str" cm="1">
        <f t="array" ref="AQ73">IFERROR(INDEX($AK$2:$AK$100, SMALL(IF($AK$2:$AK$100&lt;&gt;"", ROW($AK$2:$AK$100)-ROW($AL$2)+1), ROW(72:72))), "")</f>
        <v/>
      </c>
      <c r="AR73" t="str" cm="1">
        <f t="array" ref="AR73">IFERROR(INDEX($AL$2:$AL$100, SMALL(IF($AL$2:$AL$100&lt;&gt;"", ROW($AL$2:$AL$100)-ROW($AM$2)+1), ROW(72:72))), "")</f>
        <v/>
      </c>
    </row>
    <row r="74" spans="1:44" x14ac:dyDescent="0.25">
      <c r="A74" t="s">
        <v>14</v>
      </c>
      <c r="B74" s="1">
        <v>45771</v>
      </c>
      <c r="C74">
        <v>77</v>
      </c>
      <c r="D74">
        <v>20</v>
      </c>
      <c r="E74">
        <v>-25</v>
      </c>
      <c r="F74">
        <v>-30</v>
      </c>
      <c r="G74">
        <v>-3</v>
      </c>
      <c r="H74">
        <v>48</v>
      </c>
      <c r="I74">
        <v>39</v>
      </c>
      <c r="J74">
        <v>36</v>
      </c>
      <c r="K74">
        <v>36</v>
      </c>
      <c r="L74" t="s">
        <v>290</v>
      </c>
      <c r="O74">
        <v>1.85</v>
      </c>
      <c r="P74">
        <v>16.5</v>
      </c>
      <c r="Q74">
        <v>1723</v>
      </c>
      <c r="R74">
        <v>28.4</v>
      </c>
      <c r="S74">
        <v>1723400</v>
      </c>
      <c r="T74" t="s">
        <v>210</v>
      </c>
      <c r="U74" t="s">
        <v>188</v>
      </c>
      <c r="X74">
        <v>0</v>
      </c>
      <c r="Z74">
        <v>0</v>
      </c>
      <c r="AA74">
        <v>1723400</v>
      </c>
      <c r="AB74">
        <v>15.2</v>
      </c>
      <c r="AC74" t="s">
        <v>352</v>
      </c>
      <c r="AD74">
        <v>6</v>
      </c>
      <c r="AE74">
        <v>1723400</v>
      </c>
      <c r="AF74" t="s">
        <v>149</v>
      </c>
      <c r="AI74" t="str">
        <f t="shared" si="21"/>
        <v/>
      </c>
      <c r="AJ74" t="str">
        <f t="shared" si="22"/>
        <v/>
      </c>
      <c r="AK74" t="str">
        <f t="shared" si="23"/>
        <v/>
      </c>
      <c r="AL74" t="str">
        <f t="shared" si="24"/>
        <v/>
      </c>
      <c r="AO74" t="str" cm="1">
        <f t="array" ref="AO74">IFERROR(INDEX($AI$2:$AI$100, SMALL(IF($AI$2:$AI$100&lt;&gt;"", ROW($AI$2:$AI$100)-ROW($AI$2)+1), ROW(73:73))), "")</f>
        <v/>
      </c>
      <c r="AP74" t="str" cm="1">
        <f t="array" ref="AP74">IFERROR(INDEX($AJ$2:$AJ$100, SMALL(IF($AJ$2:$AJ$100&lt;&gt;"", ROW($AJ$2:$AJ$100)-ROW($AK$2)+1), ROW(73:73))), "")</f>
        <v/>
      </c>
      <c r="AQ74" t="str" cm="1">
        <f t="array" ref="AQ74">IFERROR(INDEX($AK$2:$AK$100, SMALL(IF($AK$2:$AK$100&lt;&gt;"", ROW($AK$2:$AK$100)-ROW($AL$2)+1), ROW(73:73))), "")</f>
        <v/>
      </c>
      <c r="AR74" t="str" cm="1">
        <f t="array" ref="AR74">IFERROR(INDEX($AL$2:$AL$100, SMALL(IF($AL$2:$AL$100&lt;&gt;"", ROW($AL$2:$AL$100)-ROW($AM$2)+1), ROW(73:73))), "")</f>
        <v/>
      </c>
    </row>
    <row r="75" spans="1:44" x14ac:dyDescent="0.25">
      <c r="A75" t="s">
        <v>19</v>
      </c>
      <c r="B75" s="1">
        <v>45771</v>
      </c>
      <c r="C75">
        <v>80</v>
      </c>
      <c r="D75">
        <v>25</v>
      </c>
      <c r="E75">
        <v>-16</v>
      </c>
      <c r="F75">
        <v>-16</v>
      </c>
      <c r="G75">
        <v>2</v>
      </c>
      <c r="H75">
        <v>54</v>
      </c>
      <c r="I75">
        <v>44</v>
      </c>
      <c r="J75">
        <v>41</v>
      </c>
      <c r="K75">
        <v>41</v>
      </c>
      <c r="L75" t="s">
        <v>290</v>
      </c>
      <c r="N75" t="s">
        <v>286</v>
      </c>
      <c r="O75">
        <v>-0.37</v>
      </c>
      <c r="P75">
        <v>13.45</v>
      </c>
      <c r="Q75">
        <v>6905</v>
      </c>
      <c r="R75">
        <v>92.9</v>
      </c>
      <c r="S75">
        <v>6904700</v>
      </c>
      <c r="T75" t="s">
        <v>210</v>
      </c>
      <c r="U75" t="s">
        <v>188</v>
      </c>
      <c r="X75">
        <v>0</v>
      </c>
      <c r="Z75">
        <v>0</v>
      </c>
      <c r="AA75">
        <v>6904700</v>
      </c>
      <c r="AB75">
        <v>16.2</v>
      </c>
      <c r="AC75" t="s">
        <v>353</v>
      </c>
      <c r="AD75">
        <v>37</v>
      </c>
      <c r="AE75">
        <v>6904700</v>
      </c>
      <c r="AF75" t="s">
        <v>144</v>
      </c>
      <c r="AI75" t="str">
        <f t="shared" si="21"/>
        <v/>
      </c>
      <c r="AJ75" t="str">
        <f t="shared" si="22"/>
        <v/>
      </c>
      <c r="AK75" t="str">
        <f t="shared" si="23"/>
        <v/>
      </c>
      <c r="AL75" t="str">
        <f t="shared" si="24"/>
        <v/>
      </c>
      <c r="AO75" t="str" cm="1">
        <f t="array" ref="AO75">IFERROR(INDEX($AI$2:$AI$100, SMALL(IF($AI$2:$AI$100&lt;&gt;"", ROW($AI$2:$AI$100)-ROW($AI$2)+1), ROW(74:74))), "")</f>
        <v/>
      </c>
      <c r="AP75" t="str" cm="1">
        <f t="array" ref="AP75">IFERROR(INDEX($AJ$2:$AJ$100, SMALL(IF($AJ$2:$AJ$100&lt;&gt;"", ROW($AJ$2:$AJ$100)-ROW($AK$2)+1), ROW(74:74))), "")</f>
        <v/>
      </c>
      <c r="AQ75" t="str" cm="1">
        <f t="array" ref="AQ75">IFERROR(INDEX($AK$2:$AK$100, SMALL(IF($AK$2:$AK$100&lt;&gt;"", ROW($AK$2:$AK$100)-ROW($AL$2)+1), ROW(74:74))), "")</f>
        <v/>
      </c>
      <c r="AR75" t="str" cm="1">
        <f t="array" ref="AR75">IFERROR(INDEX($AL$2:$AL$100, SMALL(IF($AL$2:$AL$100&lt;&gt;"", ROW($AL$2:$AL$100)-ROW($AM$2)+1), ROW(74:74))), "")</f>
        <v/>
      </c>
    </row>
    <row r="76" spans="1:44" x14ac:dyDescent="0.25">
      <c r="A76" t="s">
        <v>268</v>
      </c>
      <c r="B76" s="1">
        <v>45771</v>
      </c>
      <c r="C76">
        <v>79</v>
      </c>
      <c r="D76">
        <v>25</v>
      </c>
      <c r="E76">
        <v>1</v>
      </c>
      <c r="F76">
        <v>7</v>
      </c>
      <c r="G76">
        <v>-6</v>
      </c>
      <c r="H76">
        <v>35</v>
      </c>
      <c r="I76">
        <v>41</v>
      </c>
      <c r="J76">
        <v>44</v>
      </c>
      <c r="K76">
        <v>46</v>
      </c>
      <c r="O76">
        <v>-2.54</v>
      </c>
      <c r="P76">
        <v>4.6100000000000003</v>
      </c>
      <c r="Q76">
        <v>57</v>
      </c>
      <c r="R76">
        <v>0.3</v>
      </c>
      <c r="S76">
        <v>57400</v>
      </c>
      <c r="T76" t="s">
        <v>210</v>
      </c>
      <c r="U76" t="s">
        <v>188</v>
      </c>
      <c r="X76">
        <v>0</v>
      </c>
      <c r="Z76">
        <v>0</v>
      </c>
      <c r="AA76">
        <v>57400</v>
      </c>
      <c r="AB76">
        <v>4.7</v>
      </c>
      <c r="AC76" t="s">
        <v>354</v>
      </c>
      <c r="AD76">
        <v>13</v>
      </c>
      <c r="AE76">
        <v>57400</v>
      </c>
      <c r="AF76" t="s">
        <v>213</v>
      </c>
      <c r="AI76" t="str">
        <f t="shared" si="21"/>
        <v/>
      </c>
      <c r="AJ76" t="str">
        <f t="shared" si="22"/>
        <v/>
      </c>
      <c r="AK76" t="str">
        <f t="shared" si="23"/>
        <v/>
      </c>
      <c r="AL76" t="str">
        <f t="shared" si="24"/>
        <v/>
      </c>
      <c r="AO76" t="str" cm="1">
        <f t="array" ref="AO76">IFERROR(INDEX($AI$2:$AI$100, SMALL(IF($AI$2:$AI$100&lt;&gt;"", ROW($AI$2:$AI$100)-ROW($AI$2)+1), ROW(75:75))), "")</f>
        <v/>
      </c>
      <c r="AP76" t="str" cm="1">
        <f t="array" ref="AP76">IFERROR(INDEX($AJ$2:$AJ$100, SMALL(IF($AJ$2:$AJ$100&lt;&gt;"", ROW($AJ$2:$AJ$100)-ROW($AK$2)+1), ROW(75:75))), "")</f>
        <v/>
      </c>
      <c r="AQ76" t="str" cm="1">
        <f t="array" ref="AQ76">IFERROR(INDEX($AK$2:$AK$100, SMALL(IF($AK$2:$AK$100&lt;&gt;"", ROW($AK$2:$AK$100)-ROW($AL$2)+1), ROW(75:75))), "")</f>
        <v/>
      </c>
      <c r="AR76" t="str" cm="1">
        <f t="array" ref="AR76">IFERROR(INDEX($AL$2:$AL$100, SMALL(IF($AL$2:$AL$100&lt;&gt;"", ROW($AL$2:$AL$100)-ROW($AM$2)+1), ROW(75:75))), "")</f>
        <v/>
      </c>
    </row>
    <row r="77" spans="1:44" x14ac:dyDescent="0.25">
      <c r="A77" t="s">
        <v>196</v>
      </c>
      <c r="B77" s="1">
        <v>45771</v>
      </c>
      <c r="C77">
        <v>81</v>
      </c>
      <c r="D77">
        <v>60</v>
      </c>
      <c r="E77">
        <v>7</v>
      </c>
      <c r="F77">
        <v>11</v>
      </c>
      <c r="G77">
        <v>0</v>
      </c>
      <c r="H77">
        <v>54</v>
      </c>
      <c r="I77">
        <v>54</v>
      </c>
      <c r="J77">
        <v>54</v>
      </c>
      <c r="K77">
        <v>54</v>
      </c>
      <c r="M77" t="s">
        <v>286</v>
      </c>
      <c r="N77" t="s">
        <v>286</v>
      </c>
      <c r="O77">
        <v>0</v>
      </c>
      <c r="P77">
        <v>2.87</v>
      </c>
      <c r="Q77">
        <v>547</v>
      </c>
      <c r="R77">
        <v>1.6</v>
      </c>
      <c r="S77">
        <v>547100</v>
      </c>
      <c r="T77" t="s">
        <v>269</v>
      </c>
      <c r="U77" t="s">
        <v>188</v>
      </c>
      <c r="X77">
        <v>2.9</v>
      </c>
      <c r="Y77" t="s">
        <v>223</v>
      </c>
      <c r="Z77">
        <v>7</v>
      </c>
      <c r="AA77">
        <v>547100</v>
      </c>
      <c r="AB77">
        <v>0</v>
      </c>
      <c r="AD77">
        <v>0</v>
      </c>
      <c r="AE77">
        <v>547100</v>
      </c>
      <c r="AF77" t="s">
        <v>251</v>
      </c>
      <c r="AI77" t="str">
        <f t="shared" si="21"/>
        <v/>
      </c>
      <c r="AJ77" t="str">
        <f t="shared" si="22"/>
        <v/>
      </c>
      <c r="AK77" t="str">
        <f t="shared" si="23"/>
        <v/>
      </c>
      <c r="AL77" t="str">
        <f t="shared" si="24"/>
        <v/>
      </c>
      <c r="AO77" t="str" cm="1">
        <f t="array" ref="AO77">IFERROR(INDEX($AI$2:$AI$100, SMALL(IF($AI$2:$AI$100&lt;&gt;"", ROW($AI$2:$AI$100)-ROW($AI$2)+1), ROW(76:76))), "")</f>
        <v/>
      </c>
      <c r="AP77" t="str" cm="1">
        <f t="array" ref="AP77">IFERROR(INDEX($AJ$2:$AJ$100, SMALL(IF($AJ$2:$AJ$100&lt;&gt;"", ROW($AJ$2:$AJ$100)-ROW($AK$2)+1), ROW(76:76))), "")</f>
        <v/>
      </c>
      <c r="AQ77" t="str" cm="1">
        <f t="array" ref="AQ77">IFERROR(INDEX($AK$2:$AK$100, SMALL(IF($AK$2:$AK$100&lt;&gt;"", ROW($AK$2:$AK$100)-ROW($AL$2)+1), ROW(76:76))), "")</f>
        <v/>
      </c>
      <c r="AR77" t="str" cm="1">
        <f t="array" ref="AR77">IFERROR(INDEX($AL$2:$AL$100, SMALL(IF($AL$2:$AL$100&lt;&gt;"", ROW($AL$2:$AL$100)-ROW($AM$2)+1), ROW(76:76))), "")</f>
        <v/>
      </c>
    </row>
    <row r="78" spans="1:44" x14ac:dyDescent="0.25">
      <c r="A78" t="s">
        <v>67</v>
      </c>
      <c r="B78" s="1">
        <v>45771</v>
      </c>
      <c r="C78">
        <v>82</v>
      </c>
      <c r="D78">
        <v>10</v>
      </c>
      <c r="E78">
        <v>-27</v>
      </c>
      <c r="F78">
        <v>-25</v>
      </c>
      <c r="G78">
        <v>-9</v>
      </c>
      <c r="H78">
        <v>33</v>
      </c>
      <c r="I78">
        <v>31</v>
      </c>
      <c r="J78">
        <v>32</v>
      </c>
      <c r="K78">
        <v>33</v>
      </c>
      <c r="L78" t="s">
        <v>290</v>
      </c>
      <c r="O78">
        <v>0.83</v>
      </c>
      <c r="P78">
        <v>2.42</v>
      </c>
      <c r="Q78">
        <v>471</v>
      </c>
      <c r="R78">
        <v>1.1000000000000001</v>
      </c>
      <c r="S78">
        <v>470700</v>
      </c>
      <c r="T78" t="s">
        <v>210</v>
      </c>
      <c r="U78" t="s">
        <v>188</v>
      </c>
      <c r="X78">
        <v>0</v>
      </c>
      <c r="Z78">
        <v>0</v>
      </c>
      <c r="AA78">
        <v>470700</v>
      </c>
      <c r="AB78">
        <v>4.0999999999999996</v>
      </c>
      <c r="AC78" t="s">
        <v>355</v>
      </c>
      <c r="AD78">
        <v>331</v>
      </c>
      <c r="AE78">
        <v>470700</v>
      </c>
      <c r="AF78" t="s">
        <v>140</v>
      </c>
      <c r="AI78" t="str">
        <f t="shared" si="21"/>
        <v/>
      </c>
      <c r="AJ78" t="str">
        <f t="shared" si="22"/>
        <v/>
      </c>
      <c r="AK78" t="str">
        <f t="shared" si="23"/>
        <v/>
      </c>
      <c r="AL78" t="str">
        <f t="shared" si="24"/>
        <v/>
      </c>
      <c r="AO78" t="str" cm="1">
        <f t="array" ref="AO78">IFERROR(INDEX($AI$2:$AI$100, SMALL(IF($AI$2:$AI$100&lt;&gt;"", ROW($AI$2:$AI$100)-ROW($AI$2)+1), ROW(77:77))), "")</f>
        <v/>
      </c>
      <c r="AP78" t="str" cm="1">
        <f t="array" ref="AP78">IFERROR(INDEX($AJ$2:$AJ$100, SMALL(IF($AJ$2:$AJ$100&lt;&gt;"", ROW($AJ$2:$AJ$100)-ROW($AK$2)+1), ROW(77:77))), "")</f>
        <v/>
      </c>
      <c r="AQ78" t="str" cm="1">
        <f t="array" ref="AQ78">IFERROR(INDEX($AK$2:$AK$100, SMALL(IF($AK$2:$AK$100&lt;&gt;"", ROW($AK$2:$AK$100)-ROW($AL$2)+1), ROW(77:77))), "")</f>
        <v/>
      </c>
      <c r="AR78" t="str" cm="1">
        <f t="array" ref="AR78">IFERROR(INDEX($AL$2:$AL$100, SMALL(IF($AL$2:$AL$100&lt;&gt;"", ROW($AL$2:$AL$100)-ROW($AM$2)+1), ROW(77:77))), "")</f>
        <v/>
      </c>
    </row>
    <row r="79" spans="1:44" x14ac:dyDescent="0.25">
      <c r="A79" t="s">
        <v>62</v>
      </c>
      <c r="B79" s="1">
        <v>45771</v>
      </c>
      <c r="C79">
        <v>83</v>
      </c>
      <c r="D79">
        <v>70</v>
      </c>
      <c r="E79">
        <v>6</v>
      </c>
      <c r="F79">
        <v>10</v>
      </c>
      <c r="G79">
        <v>0</v>
      </c>
      <c r="H79">
        <v>52</v>
      </c>
      <c r="I79">
        <v>50</v>
      </c>
      <c r="J79">
        <v>50</v>
      </c>
      <c r="K79">
        <v>51</v>
      </c>
      <c r="N79" t="s">
        <v>286</v>
      </c>
      <c r="O79">
        <v>1.24</v>
      </c>
      <c r="P79">
        <v>36.75</v>
      </c>
      <c r="Q79">
        <v>6725</v>
      </c>
      <c r="R79">
        <v>247.1</v>
      </c>
      <c r="S79">
        <v>6724600</v>
      </c>
      <c r="T79" t="s">
        <v>210</v>
      </c>
      <c r="U79" t="s">
        <v>188</v>
      </c>
      <c r="X79">
        <v>0</v>
      </c>
      <c r="Z79">
        <v>0</v>
      </c>
      <c r="AA79">
        <v>6724600</v>
      </c>
      <c r="AB79">
        <v>38.299999999999997</v>
      </c>
      <c r="AC79" t="s">
        <v>305</v>
      </c>
      <c r="AD79">
        <v>18</v>
      </c>
      <c r="AE79">
        <v>6724600</v>
      </c>
      <c r="AF79" t="s">
        <v>142</v>
      </c>
      <c r="AI79" t="str">
        <f t="shared" si="21"/>
        <v/>
      </c>
      <c r="AJ79" t="str">
        <f t="shared" si="22"/>
        <v/>
      </c>
      <c r="AK79" t="str">
        <f t="shared" si="23"/>
        <v/>
      </c>
      <c r="AL79" t="str">
        <f t="shared" si="24"/>
        <v/>
      </c>
      <c r="AO79" t="str" cm="1">
        <f t="array" ref="AO79">IFERROR(INDEX($AI$2:$AI$100, SMALL(IF($AI$2:$AI$100&lt;&gt;"", ROW($AI$2:$AI$100)-ROW($AI$2)+1), ROW(78:78))), "")</f>
        <v/>
      </c>
      <c r="AP79" t="str" cm="1">
        <f t="array" ref="AP79">IFERROR(INDEX($AJ$2:$AJ$100, SMALL(IF($AJ$2:$AJ$100&lt;&gt;"", ROW($AJ$2:$AJ$100)-ROW($AK$2)+1), ROW(78:78))), "")</f>
        <v/>
      </c>
      <c r="AQ79" t="str" cm="1">
        <f t="array" ref="AQ79">IFERROR(INDEX($AK$2:$AK$100, SMALL(IF($AK$2:$AK$100&lt;&gt;"", ROW($AK$2:$AK$100)-ROW($AL$2)+1), ROW(78:78))), "")</f>
        <v/>
      </c>
      <c r="AR79" t="str" cm="1">
        <f t="array" ref="AR79">IFERROR(INDEX($AL$2:$AL$100, SMALL(IF($AL$2:$AL$100&lt;&gt;"", ROW($AL$2:$AL$100)-ROW($AM$2)+1), ROW(78:78))), "")</f>
        <v/>
      </c>
    </row>
    <row r="80" spans="1:44" x14ac:dyDescent="0.25">
      <c r="A80" t="s">
        <v>43</v>
      </c>
      <c r="B80" s="1">
        <v>45771</v>
      </c>
      <c r="C80">
        <v>84</v>
      </c>
      <c r="D80">
        <v>10</v>
      </c>
      <c r="E80">
        <v>-17</v>
      </c>
      <c r="F80">
        <v>-12</v>
      </c>
      <c r="G80">
        <v>-7</v>
      </c>
      <c r="H80">
        <v>43</v>
      </c>
      <c r="I80">
        <v>39</v>
      </c>
      <c r="J80">
        <v>39</v>
      </c>
      <c r="K80">
        <v>40</v>
      </c>
      <c r="L80" t="s">
        <v>290</v>
      </c>
      <c r="O80">
        <v>1.8</v>
      </c>
      <c r="P80">
        <v>39.65</v>
      </c>
      <c r="Q80">
        <v>698</v>
      </c>
      <c r="R80">
        <v>27.7</v>
      </c>
      <c r="S80">
        <v>697600</v>
      </c>
      <c r="T80" t="s">
        <v>210</v>
      </c>
      <c r="U80" t="s">
        <v>188</v>
      </c>
      <c r="X80">
        <v>0</v>
      </c>
      <c r="Z80">
        <v>0</v>
      </c>
      <c r="AA80">
        <v>697600</v>
      </c>
      <c r="AB80">
        <v>50</v>
      </c>
      <c r="AC80" t="s">
        <v>348</v>
      </c>
      <c r="AD80">
        <v>20</v>
      </c>
      <c r="AE80">
        <v>697600</v>
      </c>
      <c r="AF80" t="s">
        <v>147</v>
      </c>
      <c r="AI80" t="str">
        <f t="shared" si="21"/>
        <v/>
      </c>
      <c r="AJ80" t="str">
        <f t="shared" si="22"/>
        <v/>
      </c>
      <c r="AK80" t="str">
        <f t="shared" si="23"/>
        <v/>
      </c>
      <c r="AL80" t="str">
        <f t="shared" si="24"/>
        <v/>
      </c>
      <c r="AO80" t="str" cm="1">
        <f t="array" ref="AO80">IFERROR(INDEX($AI$2:$AI$100, SMALL(IF($AI$2:$AI$100&lt;&gt;"", ROW($AI$2:$AI$100)-ROW($AI$2)+1), ROW(79:79))), "")</f>
        <v/>
      </c>
      <c r="AP80" t="str" cm="1">
        <f t="array" ref="AP80">IFERROR(INDEX($AJ$2:$AJ$100, SMALL(IF($AJ$2:$AJ$100&lt;&gt;"", ROW($AJ$2:$AJ$100)-ROW($AK$2)+1), ROW(79:79))), "")</f>
        <v/>
      </c>
      <c r="AQ80" t="str" cm="1">
        <f t="array" ref="AQ80">IFERROR(INDEX($AK$2:$AK$100, SMALL(IF($AK$2:$AK$100&lt;&gt;"", ROW($AK$2:$AK$100)-ROW($AL$2)+1), ROW(79:79))), "")</f>
        <v/>
      </c>
      <c r="AR80" t="str" cm="1">
        <f t="array" ref="AR80">IFERROR(INDEX($AL$2:$AL$100, SMALL(IF($AL$2:$AL$100&lt;&gt;"", ROW($AL$2:$AL$100)-ROW($AM$2)+1), ROW(79:79))), "")</f>
        <v/>
      </c>
    </row>
    <row r="81" spans="1:44" x14ac:dyDescent="0.25">
      <c r="A81" t="s">
        <v>170</v>
      </c>
      <c r="B81" s="1">
        <v>45771</v>
      </c>
      <c r="C81">
        <v>85</v>
      </c>
      <c r="D81">
        <v>20</v>
      </c>
      <c r="E81">
        <v>-22</v>
      </c>
      <c r="F81">
        <v>-26</v>
      </c>
      <c r="G81">
        <v>-6</v>
      </c>
      <c r="H81">
        <v>43</v>
      </c>
      <c r="I81">
        <v>38</v>
      </c>
      <c r="J81">
        <v>38</v>
      </c>
      <c r="K81">
        <v>39</v>
      </c>
      <c r="L81" t="s">
        <v>290</v>
      </c>
      <c r="O81">
        <v>0.46</v>
      </c>
      <c r="P81">
        <v>21.7</v>
      </c>
      <c r="Q81">
        <v>649</v>
      </c>
      <c r="R81">
        <v>14.1</v>
      </c>
      <c r="S81">
        <v>648500</v>
      </c>
      <c r="T81" t="s">
        <v>210</v>
      </c>
      <c r="U81" t="s">
        <v>188</v>
      </c>
      <c r="W81" t="s">
        <v>158</v>
      </c>
      <c r="X81">
        <v>0</v>
      </c>
      <c r="Z81">
        <v>0</v>
      </c>
      <c r="AA81">
        <v>648500</v>
      </c>
      <c r="AB81">
        <v>29.3</v>
      </c>
      <c r="AC81" t="s">
        <v>356</v>
      </c>
      <c r="AD81">
        <v>25</v>
      </c>
      <c r="AE81">
        <v>648500</v>
      </c>
      <c r="AF81" t="s">
        <v>152</v>
      </c>
      <c r="AI81" t="str">
        <f t="shared" si="21"/>
        <v/>
      </c>
      <c r="AJ81" t="str">
        <f t="shared" si="22"/>
        <v/>
      </c>
      <c r="AK81" t="str">
        <f t="shared" si="23"/>
        <v/>
      </c>
      <c r="AL81" t="str">
        <f t="shared" si="24"/>
        <v/>
      </c>
      <c r="AP81" t="str" cm="1">
        <f t="array" ref="AP81">IFERROR(INDEX($AJ$2:$AJ$100, SMALL(IF($AJ$2:$AJ$100&lt;&gt;"", ROW($AJ$2:$AJ$100)-ROW($AK$2)+1), ROW(80:80))), "")</f>
        <v/>
      </c>
      <c r="AQ81" t="str" cm="1">
        <f t="array" ref="AQ81">IFERROR(INDEX($AK$2:$AK$100, SMALL(IF($AK$2:$AK$100&lt;&gt;"", ROW($AK$2:$AK$100)-ROW($AL$2)+1), ROW(80:80))), "")</f>
        <v/>
      </c>
      <c r="AR81" t="str" cm="1">
        <f t="array" ref="AR81">IFERROR(INDEX($AL$2:$AL$100, SMALL(IF($AL$2:$AL$100&lt;&gt;"", ROW($AL$2:$AL$100)-ROW($AM$2)+1), ROW(80:80))), "")</f>
        <v/>
      </c>
    </row>
    <row r="82" spans="1:44" x14ac:dyDescent="0.25">
      <c r="A82" t="s">
        <v>56</v>
      </c>
      <c r="B82" s="1">
        <v>45771</v>
      </c>
      <c r="C82">
        <v>86</v>
      </c>
      <c r="D82">
        <v>15</v>
      </c>
      <c r="E82">
        <v>-30</v>
      </c>
      <c r="F82">
        <v>-31</v>
      </c>
      <c r="G82">
        <v>-7</v>
      </c>
      <c r="H82">
        <v>45</v>
      </c>
      <c r="I82">
        <v>38</v>
      </c>
      <c r="J82">
        <v>36</v>
      </c>
      <c r="K82">
        <v>35</v>
      </c>
      <c r="L82" t="s">
        <v>290</v>
      </c>
      <c r="O82">
        <v>7</v>
      </c>
      <c r="P82">
        <v>48.15</v>
      </c>
      <c r="Q82">
        <v>2182</v>
      </c>
      <c r="R82">
        <v>105.1</v>
      </c>
      <c r="S82">
        <v>2182000</v>
      </c>
      <c r="T82" t="s">
        <v>210</v>
      </c>
      <c r="U82" t="s">
        <v>188</v>
      </c>
      <c r="X82">
        <v>0</v>
      </c>
      <c r="Z82">
        <v>0</v>
      </c>
      <c r="AA82">
        <v>2182000</v>
      </c>
      <c r="AB82">
        <v>67.900000000000006</v>
      </c>
      <c r="AC82" t="s">
        <v>321</v>
      </c>
      <c r="AD82">
        <v>30</v>
      </c>
      <c r="AE82">
        <v>2182000</v>
      </c>
      <c r="AF82" t="s">
        <v>153</v>
      </c>
      <c r="AI82" t="str">
        <f t="shared" si="21"/>
        <v/>
      </c>
      <c r="AJ82" t="str">
        <f t="shared" si="22"/>
        <v/>
      </c>
      <c r="AK82" t="str">
        <f t="shared" si="23"/>
        <v/>
      </c>
      <c r="AL82" t="str">
        <f t="shared" si="24"/>
        <v/>
      </c>
      <c r="AO82" t="str" cm="1">
        <f t="array" ref="AO82">IFERROR(INDEX($AI$2:$AI$100, SMALL(IF($AI$2:$AI$100&lt;&gt;"", ROW($AI$2:$AI$100)-ROW($AI$2)+1), ROW(81:81))), "")</f>
        <v/>
      </c>
      <c r="AP82" t="str" cm="1">
        <f t="array" ref="AP82">IFERROR(INDEX($AJ$2:$AJ$100, SMALL(IF($AJ$2:$AJ$100&lt;&gt;"", ROW($AJ$2:$AJ$100)-ROW($AK$2)+1), ROW(81:81))), "")</f>
        <v/>
      </c>
      <c r="AQ82" t="str" cm="1">
        <f t="array" ref="AQ82">IFERROR(INDEX($AK$2:$AK$100, SMALL(IF($AK$2:$AK$100&lt;&gt;"", ROW($AK$2:$AK$100)-ROW($AL$2)+1), ROW(81:81))), "")</f>
        <v/>
      </c>
      <c r="AR82" t="str" cm="1">
        <f t="array" ref="AR82">IFERROR(INDEX($AL$2:$AL$100, SMALL(IF($AL$2:$AL$100&lt;&gt;"", ROW($AL$2:$AL$100)-ROW($AM$2)+1), ROW(81:81))), "")</f>
        <v/>
      </c>
    </row>
    <row r="83" spans="1:44" x14ac:dyDescent="0.25">
      <c r="A83" t="s">
        <v>51</v>
      </c>
      <c r="B83" s="1">
        <v>45771</v>
      </c>
      <c r="C83">
        <v>87</v>
      </c>
      <c r="D83">
        <v>15</v>
      </c>
      <c r="E83">
        <v>-5</v>
      </c>
      <c r="F83">
        <v>-4</v>
      </c>
      <c r="G83">
        <v>-1</v>
      </c>
      <c r="H83">
        <v>47</v>
      </c>
      <c r="I83">
        <v>42</v>
      </c>
      <c r="J83">
        <v>41</v>
      </c>
      <c r="K83">
        <v>42</v>
      </c>
      <c r="L83" t="s">
        <v>290</v>
      </c>
      <c r="O83">
        <v>0</v>
      </c>
      <c r="P83">
        <v>17.649999999999999</v>
      </c>
      <c r="Q83">
        <v>2373</v>
      </c>
      <c r="R83">
        <v>41.9</v>
      </c>
      <c r="S83">
        <v>2372500</v>
      </c>
      <c r="T83" t="s">
        <v>269</v>
      </c>
      <c r="U83" t="s">
        <v>188</v>
      </c>
      <c r="X83">
        <v>19.600000000000001</v>
      </c>
      <c r="Y83" t="s">
        <v>303</v>
      </c>
      <c r="Z83">
        <v>25</v>
      </c>
      <c r="AA83">
        <v>2372500</v>
      </c>
      <c r="AB83">
        <v>0</v>
      </c>
      <c r="AD83">
        <v>0</v>
      </c>
      <c r="AE83">
        <v>2372500</v>
      </c>
      <c r="AF83" t="s">
        <v>144</v>
      </c>
      <c r="AI83" t="str">
        <f t="shared" si="21"/>
        <v/>
      </c>
      <c r="AJ83" t="str">
        <f t="shared" si="22"/>
        <v/>
      </c>
      <c r="AK83" t="str">
        <f t="shared" si="23"/>
        <v/>
      </c>
      <c r="AL83" t="str">
        <f t="shared" si="24"/>
        <v/>
      </c>
      <c r="AO83" t="str" cm="1">
        <f t="array" ref="AO83">IFERROR(INDEX($AI$2:$AI$100, SMALL(IF($AI$2:$AI$100&lt;&gt;"", ROW($AI$2:$AI$100)-ROW($AI$2)+1), ROW(82:82))), "")</f>
        <v/>
      </c>
      <c r="AP83" t="str" cm="1">
        <f t="array" ref="AP83">IFERROR(INDEX($AJ$2:$AJ$100, SMALL(IF($AJ$2:$AJ$100&lt;&gt;"", ROW($AJ$2:$AJ$100)-ROW($AK$2)+1), ROW(82:82))), "")</f>
        <v/>
      </c>
      <c r="AQ83" t="str" cm="1">
        <f t="array" ref="AQ83">IFERROR(INDEX($AK$2:$AK$100, SMALL(IF($AK$2:$AK$100&lt;&gt;"", ROW($AK$2:$AK$100)-ROW($AL$2)+1), ROW(82:82))), "")</f>
        <v/>
      </c>
      <c r="AR83" t="str" cm="1">
        <f t="array" ref="AR83">IFERROR(INDEX($AL$2:$AL$100, SMALL(IF($AL$2:$AL$100&lt;&gt;"", ROW($AL$2:$AL$100)-ROW($AM$2)+1), ROW(82:82))), "")</f>
        <v/>
      </c>
    </row>
    <row r="84" spans="1:44" x14ac:dyDescent="0.25">
      <c r="A84" t="s">
        <v>124</v>
      </c>
      <c r="B84" s="1">
        <v>45771</v>
      </c>
      <c r="C84">
        <v>88</v>
      </c>
      <c r="D84">
        <v>70</v>
      </c>
      <c r="E84">
        <v>8</v>
      </c>
      <c r="F84">
        <v>14</v>
      </c>
      <c r="G84">
        <v>-1</v>
      </c>
      <c r="H84">
        <v>46</v>
      </c>
      <c r="I84">
        <v>50</v>
      </c>
      <c r="J84">
        <v>52</v>
      </c>
      <c r="K84">
        <v>53</v>
      </c>
      <c r="M84" t="s">
        <v>286</v>
      </c>
      <c r="O84">
        <v>-1.22</v>
      </c>
      <c r="P84">
        <v>12.1</v>
      </c>
      <c r="Q84">
        <v>42195</v>
      </c>
      <c r="R84">
        <v>510.6</v>
      </c>
      <c r="S84">
        <v>42194500</v>
      </c>
      <c r="T84" t="s">
        <v>210</v>
      </c>
      <c r="U84" t="s">
        <v>188</v>
      </c>
      <c r="W84" t="s">
        <v>158</v>
      </c>
      <c r="X84">
        <v>0</v>
      </c>
      <c r="Z84">
        <v>0</v>
      </c>
      <c r="AA84">
        <v>42194500</v>
      </c>
      <c r="AB84">
        <v>10.4</v>
      </c>
      <c r="AC84" t="s">
        <v>287</v>
      </c>
      <c r="AD84">
        <v>12</v>
      </c>
      <c r="AE84">
        <v>42194500</v>
      </c>
      <c r="AF84" t="s">
        <v>142</v>
      </c>
      <c r="AI84" t="str">
        <f t="shared" si="21"/>
        <v/>
      </c>
      <c r="AJ84" t="str">
        <f t="shared" si="22"/>
        <v/>
      </c>
      <c r="AK84" t="str">
        <f t="shared" si="23"/>
        <v/>
      </c>
      <c r="AL84" t="str">
        <f t="shared" si="24"/>
        <v/>
      </c>
      <c r="AO84" t="str" cm="1">
        <f t="array" ref="AO84">IFERROR(INDEX($AI$2:$AI$100, SMALL(IF($AI$2:$AI$100&lt;&gt;"", ROW($AI$2:$AI$100)-ROW($AI$2)+1), ROW(83:83))), "")</f>
        <v/>
      </c>
      <c r="AP84" t="str" cm="1">
        <f t="array" ref="AP84">IFERROR(INDEX($AJ$2:$AJ$100, SMALL(IF($AJ$2:$AJ$100&lt;&gt;"", ROW($AJ$2:$AJ$100)-ROW($AK$2)+1), ROW(83:83))), "")</f>
        <v/>
      </c>
      <c r="AQ84" t="str" cm="1">
        <f t="array" ref="AQ84">IFERROR(INDEX($AK$2:$AK$100, SMALL(IF($AK$2:$AK$100&lt;&gt;"", ROW($AK$2:$AK$100)-ROW($AL$2)+1), ROW(83:83))), "")</f>
        <v/>
      </c>
      <c r="AR84" t="str" cm="1">
        <f t="array" ref="AR84">IFERROR(INDEX($AL$2:$AL$100, SMALL(IF($AL$2:$AL$100&lt;&gt;"", ROW($AL$2:$AL$100)-ROW($AM$2)+1), ROW(83:83))), "")</f>
        <v/>
      </c>
    </row>
    <row r="85" spans="1:44" x14ac:dyDescent="0.25">
      <c r="A85" t="s">
        <v>99</v>
      </c>
      <c r="B85" s="1">
        <v>45771</v>
      </c>
      <c r="C85">
        <v>94</v>
      </c>
      <c r="D85">
        <v>55</v>
      </c>
      <c r="E85">
        <v>1</v>
      </c>
      <c r="F85">
        <v>1</v>
      </c>
      <c r="G85">
        <v>0</v>
      </c>
      <c r="H85">
        <v>54</v>
      </c>
      <c r="I85">
        <v>49</v>
      </c>
      <c r="J85">
        <v>48</v>
      </c>
      <c r="K85">
        <v>48</v>
      </c>
      <c r="L85" t="s">
        <v>290</v>
      </c>
      <c r="N85" t="s">
        <v>286</v>
      </c>
      <c r="O85">
        <v>0.66</v>
      </c>
      <c r="P85">
        <v>1311.66</v>
      </c>
      <c r="Q85">
        <v>291873</v>
      </c>
      <c r="R85">
        <v>382838</v>
      </c>
      <c r="S85">
        <v>291872896</v>
      </c>
      <c r="T85" t="s">
        <v>210</v>
      </c>
      <c r="U85" t="s">
        <v>188</v>
      </c>
      <c r="V85" t="s">
        <v>284</v>
      </c>
      <c r="X85">
        <v>0</v>
      </c>
      <c r="Z85">
        <v>0</v>
      </c>
      <c r="AA85">
        <v>291872896</v>
      </c>
      <c r="AB85">
        <v>1337.4</v>
      </c>
      <c r="AC85" t="s">
        <v>300</v>
      </c>
      <c r="AD85">
        <v>47</v>
      </c>
      <c r="AE85">
        <v>291872896</v>
      </c>
      <c r="AF85" t="s">
        <v>140</v>
      </c>
      <c r="AI85" t="str">
        <f t="shared" si="21"/>
        <v/>
      </c>
      <c r="AJ85" t="str">
        <f t="shared" si="22"/>
        <v/>
      </c>
      <c r="AK85" t="str">
        <f t="shared" si="23"/>
        <v/>
      </c>
      <c r="AL85" t="str">
        <f t="shared" si="24"/>
        <v/>
      </c>
      <c r="AO85" t="str" cm="1">
        <f t="array" ref="AO85">IFERROR(INDEX($AI$2:$AI$100, SMALL(IF($AI$2:$AI$100&lt;&gt;"", ROW($AI$2:$AI$100)-ROW($AI$2)+1), ROW(84:84))), "")</f>
        <v/>
      </c>
      <c r="AP85" t="str" cm="1">
        <f t="array" ref="AP85">IFERROR(INDEX($AJ$2:$AJ$100, SMALL(IF($AJ$2:$AJ$100&lt;&gt;"", ROW($AJ$2:$AJ$100)-ROW($AK$2)+1), ROW(84:84))), "")</f>
        <v/>
      </c>
      <c r="AQ85" t="str" cm="1">
        <f t="array" ref="AQ85">IFERROR(INDEX($AK$2:$AK$100, SMALL(IF($AK$2:$AK$100&lt;&gt;"", ROW($AK$2:$AK$100)-ROW($AL$2)+1), ROW(84:84))), "")</f>
        <v/>
      </c>
      <c r="AR85" t="str" cm="1">
        <f t="array" ref="AR85">IFERROR(INDEX($AL$2:$AL$100, SMALL(IF($AL$2:$AL$100&lt;&gt;"", ROW($AL$2:$AL$100)-ROW($AM$2)+1), ROW(84:84))), "")</f>
        <v/>
      </c>
    </row>
    <row r="86" spans="1:44" x14ac:dyDescent="0.25">
      <c r="A86" t="s">
        <v>294</v>
      </c>
      <c r="B86" s="1">
        <v>45771</v>
      </c>
      <c r="C86">
        <v>94</v>
      </c>
      <c r="D86">
        <v>55</v>
      </c>
      <c r="E86">
        <v>0</v>
      </c>
      <c r="F86">
        <v>0</v>
      </c>
      <c r="G86">
        <v>0</v>
      </c>
      <c r="H86">
        <v>55</v>
      </c>
      <c r="I86">
        <v>49</v>
      </c>
      <c r="J86">
        <v>47</v>
      </c>
      <c r="K86">
        <v>47</v>
      </c>
      <c r="L86" t="s">
        <v>290</v>
      </c>
      <c r="N86" t="s">
        <v>286</v>
      </c>
      <c r="O86">
        <v>0.46</v>
      </c>
      <c r="P86">
        <v>1307</v>
      </c>
      <c r="Q86">
        <v>233</v>
      </c>
      <c r="R86">
        <v>304.89999999999998</v>
      </c>
      <c r="S86">
        <v>233290</v>
      </c>
      <c r="T86" t="s">
        <v>269</v>
      </c>
      <c r="U86" t="s">
        <v>188</v>
      </c>
      <c r="V86" t="s">
        <v>284</v>
      </c>
      <c r="X86">
        <v>1307.7</v>
      </c>
      <c r="Y86" t="s">
        <v>323</v>
      </c>
      <c r="Z86">
        <v>8</v>
      </c>
      <c r="AA86">
        <v>233290</v>
      </c>
      <c r="AB86">
        <v>0</v>
      </c>
      <c r="AD86">
        <v>0</v>
      </c>
      <c r="AE86">
        <v>233290</v>
      </c>
      <c r="AF86" t="s">
        <v>140</v>
      </c>
      <c r="AI86" t="str">
        <f t="shared" si="21"/>
        <v/>
      </c>
      <c r="AJ86" t="str">
        <f t="shared" si="22"/>
        <v/>
      </c>
      <c r="AK86" t="str">
        <f t="shared" si="23"/>
        <v/>
      </c>
      <c r="AL86" t="str">
        <f t="shared" si="24"/>
        <v/>
      </c>
      <c r="AO86" t="str" cm="1">
        <f t="array" ref="AO86">IFERROR(INDEX($AI$2:$AI$100, SMALL(IF($AI$2:$AI$100&lt;&gt;"", ROW($AI$2:$AI$100)-ROW($AI$2)+1), ROW(85:85))), "")</f>
        <v/>
      </c>
      <c r="AP86" t="str" cm="1">
        <f t="array" ref="AP86">IFERROR(INDEX($AJ$2:$AJ$100, SMALL(IF($AJ$2:$AJ$100&lt;&gt;"", ROW($AJ$2:$AJ$100)-ROW($AK$2)+1), ROW(85:85))), "")</f>
        <v/>
      </c>
      <c r="AQ86" t="str" cm="1">
        <f t="array" ref="AQ86">IFERROR(INDEX($AK$2:$AK$100, SMALL(IF($AK$2:$AK$100&lt;&gt;"", ROW($AK$2:$AK$100)-ROW($AL$2)+1), ROW(85:85))), "")</f>
        <v/>
      </c>
      <c r="AR86" t="str" cm="1">
        <f t="array" ref="AR86">IFERROR(INDEX($AL$2:$AL$100, SMALL(IF($AL$2:$AL$100&lt;&gt;"", ROW($AL$2:$AL$100)-ROW($AM$2)+1), ROW(85:85))), "")</f>
        <v/>
      </c>
    </row>
    <row r="87" spans="1:44" x14ac:dyDescent="0.25">
      <c r="A87" t="s">
        <v>92</v>
      </c>
      <c r="B87" s="1">
        <v>45771</v>
      </c>
      <c r="C87">
        <v>90</v>
      </c>
      <c r="D87">
        <v>70</v>
      </c>
      <c r="E87">
        <v>7</v>
      </c>
      <c r="F87">
        <v>10</v>
      </c>
      <c r="G87">
        <v>0</v>
      </c>
      <c r="H87">
        <v>48</v>
      </c>
      <c r="I87">
        <v>51</v>
      </c>
      <c r="J87">
        <v>52</v>
      </c>
      <c r="K87">
        <v>53</v>
      </c>
      <c r="M87" t="s">
        <v>286</v>
      </c>
      <c r="O87">
        <v>-1.32</v>
      </c>
      <c r="P87">
        <v>14.9</v>
      </c>
      <c r="Q87">
        <v>13729</v>
      </c>
      <c r="R87">
        <v>204.6</v>
      </c>
      <c r="S87">
        <v>13729000</v>
      </c>
      <c r="T87" t="s">
        <v>269</v>
      </c>
      <c r="U87" t="s">
        <v>188</v>
      </c>
      <c r="X87">
        <v>15.4</v>
      </c>
      <c r="Y87" t="s">
        <v>297</v>
      </c>
      <c r="Z87">
        <v>6</v>
      </c>
      <c r="AA87">
        <v>13729000</v>
      </c>
      <c r="AB87">
        <v>0</v>
      </c>
      <c r="AD87">
        <v>0</v>
      </c>
      <c r="AE87">
        <v>13729000</v>
      </c>
      <c r="AF87" t="s">
        <v>142</v>
      </c>
      <c r="AI87" t="str">
        <f t="shared" si="21"/>
        <v/>
      </c>
      <c r="AJ87" t="str">
        <f t="shared" si="22"/>
        <v/>
      </c>
      <c r="AK87" t="str">
        <f t="shared" si="23"/>
        <v/>
      </c>
      <c r="AL87" t="str">
        <f t="shared" si="24"/>
        <v/>
      </c>
      <c r="AO87" t="str" cm="1">
        <f t="array" ref="AO87">IFERROR(INDEX($AI$2:$AI$100, SMALL(IF($AI$2:$AI$100&lt;&gt;"", ROW($AI$2:$AI$100)-ROW($AI$2)+1), ROW(86:86))), "")</f>
        <v/>
      </c>
      <c r="AP87" t="str" cm="1">
        <f t="array" ref="AP87">IFERROR(INDEX($AJ$2:$AJ$100, SMALL(IF($AJ$2:$AJ$100&lt;&gt;"", ROW($AJ$2:$AJ$100)-ROW($AK$2)+1), ROW(86:86))), "")</f>
        <v/>
      </c>
      <c r="AQ87" t="str" cm="1">
        <f t="array" ref="AQ87">IFERROR(INDEX($AK$2:$AK$100, SMALL(IF($AK$2:$AK$100&lt;&gt;"", ROW($AK$2:$AK$100)-ROW($AL$2)+1), ROW(86:86))), "")</f>
        <v/>
      </c>
      <c r="AR87" t="str" cm="1">
        <f t="array" ref="AR87">IFERROR(INDEX($AL$2:$AL$100, SMALL(IF($AL$2:$AL$100&lt;&gt;"", ROW($AL$2:$AL$100)-ROW($AM$2)+1), ROW(86:86))), "")</f>
        <v/>
      </c>
    </row>
    <row r="88" spans="1:44" x14ac:dyDescent="0.25">
      <c r="A88" t="s">
        <v>98</v>
      </c>
      <c r="B88" s="1">
        <v>45771</v>
      </c>
      <c r="C88">
        <v>91</v>
      </c>
      <c r="D88">
        <v>25</v>
      </c>
      <c r="E88">
        <v>-3</v>
      </c>
      <c r="F88">
        <v>-1</v>
      </c>
      <c r="G88">
        <v>-1</v>
      </c>
      <c r="H88">
        <v>52</v>
      </c>
      <c r="I88">
        <v>46</v>
      </c>
      <c r="J88">
        <v>45</v>
      </c>
      <c r="K88">
        <v>45</v>
      </c>
      <c r="L88" t="s">
        <v>290</v>
      </c>
      <c r="O88">
        <v>1.02</v>
      </c>
      <c r="P88">
        <v>1223.3499999999999</v>
      </c>
      <c r="Q88">
        <v>741426</v>
      </c>
      <c r="R88">
        <v>907023.5</v>
      </c>
      <c r="S88">
        <v>741425984</v>
      </c>
      <c r="T88" t="s">
        <v>309</v>
      </c>
      <c r="U88" t="s">
        <v>188</v>
      </c>
      <c r="V88" t="s">
        <v>284</v>
      </c>
      <c r="Y88" t="s">
        <v>218</v>
      </c>
      <c r="Z88">
        <v>0</v>
      </c>
      <c r="AA88">
        <v>741425984</v>
      </c>
      <c r="AB88">
        <v>0</v>
      </c>
      <c r="AD88">
        <v>0</v>
      </c>
      <c r="AE88">
        <v>741425984</v>
      </c>
      <c r="AF88" t="s">
        <v>140</v>
      </c>
      <c r="AI88" t="str">
        <f t="shared" si="21"/>
        <v/>
      </c>
      <c r="AJ88" t="str">
        <f t="shared" si="22"/>
        <v/>
      </c>
      <c r="AK88" t="str">
        <f t="shared" si="23"/>
        <v/>
      </c>
      <c r="AL88" t="str">
        <f t="shared" si="24"/>
        <v/>
      </c>
      <c r="AO88" t="str" cm="1">
        <f t="array" ref="AO88">IFERROR(INDEX($AI$2:$AI$100, SMALL(IF($AI$2:$AI$100&lt;&gt;"", ROW($AI$2:$AI$100)-ROW($AI$2)+1), ROW(87:87))), "")</f>
        <v/>
      </c>
      <c r="AP88" t="str" cm="1">
        <f t="array" ref="AP88">IFERROR(INDEX($AJ$2:$AJ$100, SMALL(IF($AJ$2:$AJ$100&lt;&gt;"", ROW($AJ$2:$AJ$100)-ROW($AK$2)+1), ROW(87:87))), "")</f>
        <v/>
      </c>
      <c r="AQ88" t="str" cm="1">
        <f t="array" ref="AQ88">IFERROR(INDEX($AK$2:$AK$100, SMALL(IF($AK$2:$AK$100&lt;&gt;"", ROW($AK$2:$AK$100)-ROW($AL$2)+1), ROW(87:87))), "")</f>
        <v/>
      </c>
      <c r="AR88" t="str" cm="1">
        <f t="array" ref="AR88">IFERROR(INDEX($AL$2:$AL$100, SMALL(IF($AL$2:$AL$100&lt;&gt;"", ROW($AL$2:$AL$100)-ROW($AM$2)+1), ROW(87:87))), "")</f>
        <v/>
      </c>
    </row>
    <row r="89" spans="1:44" x14ac:dyDescent="0.25">
      <c r="A89" t="s">
        <v>12</v>
      </c>
      <c r="B89" s="1">
        <v>45771</v>
      </c>
      <c r="C89">
        <v>92</v>
      </c>
      <c r="D89">
        <v>30</v>
      </c>
      <c r="E89">
        <v>-2</v>
      </c>
      <c r="F89">
        <v>-6</v>
      </c>
      <c r="G89">
        <v>5</v>
      </c>
      <c r="H89">
        <v>61</v>
      </c>
      <c r="I89">
        <v>50</v>
      </c>
      <c r="J89">
        <v>47</v>
      </c>
      <c r="K89">
        <v>46</v>
      </c>
      <c r="L89" t="s">
        <v>290</v>
      </c>
      <c r="N89" t="s">
        <v>286</v>
      </c>
      <c r="O89">
        <v>0.72</v>
      </c>
      <c r="P89">
        <v>14</v>
      </c>
      <c r="Q89">
        <v>3015</v>
      </c>
      <c r="R89">
        <v>42.2</v>
      </c>
      <c r="S89">
        <v>3015100</v>
      </c>
      <c r="T89" t="s">
        <v>269</v>
      </c>
      <c r="U89" t="s">
        <v>188</v>
      </c>
      <c r="V89" t="s">
        <v>284</v>
      </c>
      <c r="X89">
        <v>12.4</v>
      </c>
      <c r="Y89" t="s">
        <v>357</v>
      </c>
      <c r="Z89">
        <v>10</v>
      </c>
      <c r="AA89">
        <v>3015100</v>
      </c>
      <c r="AB89">
        <v>0</v>
      </c>
      <c r="AD89">
        <v>0</v>
      </c>
      <c r="AE89">
        <v>3015100</v>
      </c>
      <c r="AF89" t="s">
        <v>150</v>
      </c>
      <c r="AI89" t="str">
        <f t="shared" si="21"/>
        <v/>
      </c>
      <c r="AJ89" t="str">
        <f t="shared" si="22"/>
        <v/>
      </c>
      <c r="AK89" t="str">
        <f t="shared" si="23"/>
        <v/>
      </c>
      <c r="AL89" t="str">
        <f t="shared" si="24"/>
        <v/>
      </c>
      <c r="AP89" t="str" cm="1">
        <f t="array" ref="AP89">IFERROR(INDEX($AJ$2:$AJ$100, SMALL(IF($AJ$2:$AJ$100&lt;&gt;"", ROW($AJ$2:$AJ$100)-ROW($AK$2)+1), ROW(88:88))), "")</f>
        <v/>
      </c>
      <c r="AQ89" t="str" cm="1">
        <f t="array" ref="AQ89">IFERROR(INDEX($AK$2:$AK$100, SMALL(IF($AK$2:$AK$100&lt;&gt;"", ROW($AK$2:$AK$100)-ROW($AL$2)+1), ROW(88:88))), "")</f>
        <v/>
      </c>
      <c r="AR89" t="str" cm="1">
        <f t="array" ref="AR89">IFERROR(INDEX($AL$2:$AL$100, SMALL(IF($AL$2:$AL$100&lt;&gt;"", ROW($AL$2:$AL$100)-ROW($AM$2)+1), ROW(88:88))), "")</f>
        <v/>
      </c>
    </row>
    <row r="90" spans="1:44" x14ac:dyDescent="0.25">
      <c r="A90" t="s">
        <v>45</v>
      </c>
      <c r="B90" s="1">
        <v>45771</v>
      </c>
      <c r="C90">
        <v>89</v>
      </c>
      <c r="D90">
        <v>15</v>
      </c>
      <c r="E90">
        <v>-13</v>
      </c>
      <c r="F90">
        <v>-12</v>
      </c>
      <c r="G90">
        <v>-4</v>
      </c>
      <c r="H90">
        <v>38</v>
      </c>
      <c r="I90">
        <v>37</v>
      </c>
      <c r="J90">
        <v>37</v>
      </c>
      <c r="K90">
        <v>38</v>
      </c>
      <c r="L90" t="s">
        <v>290</v>
      </c>
      <c r="O90">
        <v>-0.3</v>
      </c>
      <c r="P90">
        <v>16.649999999999999</v>
      </c>
      <c r="Q90">
        <v>12821</v>
      </c>
      <c r="R90">
        <v>213.5</v>
      </c>
      <c r="S90">
        <v>12820700</v>
      </c>
      <c r="T90" t="s">
        <v>210</v>
      </c>
      <c r="U90" t="s">
        <v>188</v>
      </c>
      <c r="X90">
        <v>0</v>
      </c>
      <c r="Z90">
        <v>0</v>
      </c>
      <c r="AA90">
        <v>12820700</v>
      </c>
      <c r="AB90">
        <v>20.100000000000001</v>
      </c>
      <c r="AC90" t="s">
        <v>358</v>
      </c>
      <c r="AD90">
        <v>123</v>
      </c>
      <c r="AE90">
        <v>12820700</v>
      </c>
      <c r="AF90" t="s">
        <v>144</v>
      </c>
      <c r="AI90" t="str">
        <f t="shared" si="21"/>
        <v/>
      </c>
      <c r="AJ90" t="str">
        <f t="shared" si="22"/>
        <v/>
      </c>
      <c r="AK90" t="str">
        <f t="shared" si="23"/>
        <v/>
      </c>
      <c r="AL90" t="str">
        <f t="shared" si="24"/>
        <v/>
      </c>
      <c r="AO90" t="str" cm="1">
        <f t="array" ref="AO90">IFERROR(INDEX($AI$2:$AI$100, SMALL(IF($AI$2:$AI$100&lt;&gt;"", ROW($AI$2:$AI$100)-ROW($AI$2)+1), ROW(89:89))), "")</f>
        <v/>
      </c>
      <c r="AP90" t="str" cm="1">
        <f t="array" ref="AP90">IFERROR(INDEX($AJ$2:$AJ$100, SMALL(IF($AJ$2:$AJ$100&lt;&gt;"", ROW($AJ$2:$AJ$100)-ROW($AK$2)+1), ROW(89:89))), "")</f>
        <v/>
      </c>
      <c r="AQ90" t="str" cm="1">
        <f t="array" ref="AQ90">IFERROR(INDEX($AK$2:$AK$100, SMALL(IF($AK$2:$AK$100&lt;&gt;"", ROW($AK$2:$AK$100)-ROW($AL$2)+1), ROW(89:89))), "")</f>
        <v/>
      </c>
      <c r="AR90" t="str" cm="1">
        <f t="array" ref="AR90">IFERROR(INDEX($AL$2:$AL$100, SMALL(IF($AL$2:$AL$100&lt;&gt;"", ROW($AL$2:$AL$100)-ROW($AM$2)+1), ROW(89:89))), "")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</vt:lpstr>
      <vt:lpstr>Chart</vt:lpstr>
      <vt:lpstr>app1</vt:lpstr>
      <vt:lpstr>Tinhieu</vt:lpstr>
      <vt:lpstr>KQ</vt:lpstr>
      <vt:lpstr>Sheet2</vt:lpstr>
      <vt:lpstr>KQ1</vt:lpstr>
      <vt:lpstr>BatDay</vt:lpstr>
      <vt:lpstr>Sheet1</vt:lpstr>
      <vt:lpstr>Sheet3</vt:lpstr>
      <vt:lpstr>Than long rút gọn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7470</dc:creator>
  <cp:lastModifiedBy>Administrator</cp:lastModifiedBy>
  <cp:lastPrinted>2025-03-20T09:51:58Z</cp:lastPrinted>
  <dcterms:created xsi:type="dcterms:W3CDTF">2024-11-26T12:41:13Z</dcterms:created>
  <dcterms:modified xsi:type="dcterms:W3CDTF">2025-05-29T08:27:26Z</dcterms:modified>
</cp:coreProperties>
</file>