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1"/>
  </bookViews>
  <sheets>
    <sheet name="MAIN" sheetId="2" r:id="rId1"/>
    <sheet name="simulator" sheetId="9" r:id="rId2"/>
    <sheet name="aggroTable" sheetId="5" r:id="rId3"/>
    <sheet name="greatPersonSpawning" sheetId="6" r:id="rId4"/>
    <sheet name="fruitSpawning" sheetId="7" r:id="rId5"/>
    <sheet name="score" sheetId="10" r:id="rId6"/>
    <sheet name="flow" sheetId="4" r:id="rId7"/>
    <sheet name="test" sheetId="3" r:id="rId8"/>
    <sheet name="Taul1" sheetId="1" r:id="rId9"/>
  </sheets>
  <calcPr calcId="145621"/>
</workbook>
</file>

<file path=xl/calcChain.xml><?xml version="1.0" encoding="utf-8"?>
<calcChain xmlns="http://schemas.openxmlformats.org/spreadsheetml/2006/main">
  <c r="K5" i="9" l="1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D9" i="10"/>
  <c r="C9" i="10"/>
  <c r="X4" i="6"/>
  <c r="P5" i="9"/>
  <c r="Q4" i="9"/>
  <c r="Q5" i="9"/>
  <c r="S14" i="9"/>
  <c r="I5" i="9"/>
  <c r="J6" i="10" l="1"/>
  <c r="G18" i="10"/>
  <c r="G11" i="10"/>
  <c r="G3" i="10"/>
  <c r="G4" i="10"/>
  <c r="G12" i="10"/>
  <c r="H5" i="10"/>
  <c r="H6" i="10"/>
  <c r="H4" i="10"/>
  <c r="I6" i="10"/>
  <c r="H3" i="10"/>
  <c r="G13" i="10"/>
  <c r="J3" i="10"/>
  <c r="G19" i="10"/>
  <c r="I5" i="10"/>
  <c r="G20" i="10"/>
  <c r="I4" i="10"/>
  <c r="G21" i="10"/>
  <c r="J4" i="10"/>
  <c r="J5" i="10"/>
  <c r="G6" i="10"/>
  <c r="I3" i="10"/>
  <c r="G14" i="10"/>
  <c r="G5" i="10"/>
  <c r="I2" i="5"/>
  <c r="G16" i="10" l="1"/>
  <c r="H11" i="10" s="1"/>
  <c r="I11" i="10" s="1"/>
  <c r="G23" i="10"/>
  <c r="H21" i="10" s="1"/>
  <c r="K6" i="10"/>
  <c r="I7" i="10"/>
  <c r="G7" i="10"/>
  <c r="J7" i="10"/>
  <c r="H7" i="10"/>
  <c r="L18" i="10"/>
  <c r="K4" i="10"/>
  <c r="K11" i="10"/>
  <c r="K5" i="10"/>
  <c r="N11" i="10"/>
  <c r="N25" i="10" s="1"/>
  <c r="G15" i="10"/>
  <c r="P6" i="10" s="1"/>
  <c r="G22" i="10"/>
  <c r="K3" i="10"/>
  <c r="X5" i="9"/>
  <c r="AB5" i="9"/>
  <c r="P4" i="9"/>
  <c r="X10" i="9"/>
  <c r="W10" i="9"/>
  <c r="W8" i="9" s="1"/>
  <c r="U9" i="9"/>
  <c r="S10" i="9"/>
  <c r="O5" i="9"/>
  <c r="AH5" i="9" s="1"/>
  <c r="N5" i="9"/>
  <c r="AK5" i="9" s="1"/>
  <c r="M5" i="9"/>
  <c r="AJ5" i="9" s="1"/>
  <c r="L5" i="9"/>
  <c r="AI5" i="9" s="1"/>
  <c r="AD5" i="9"/>
  <c r="J5" i="9"/>
  <c r="AC5" i="9" s="1"/>
  <c r="H5" i="9"/>
  <c r="W5" i="9" s="1"/>
  <c r="F5" i="9"/>
  <c r="E5" i="9"/>
  <c r="C5" i="9"/>
  <c r="D5" i="9"/>
  <c r="G5" i="9"/>
  <c r="O4" i="9"/>
  <c r="AL4" i="9" s="1"/>
  <c r="N4" i="9"/>
  <c r="AK4" i="9" s="1"/>
  <c r="M4" i="9"/>
  <c r="AJ4" i="9" s="1"/>
  <c r="L4" i="9"/>
  <c r="AI4" i="9" s="1"/>
  <c r="K4" i="9"/>
  <c r="Z4" i="9" s="1"/>
  <c r="J4" i="9"/>
  <c r="AC4" i="9" s="1"/>
  <c r="I4" i="9"/>
  <c r="AB4" i="9" s="1"/>
  <c r="H4" i="9"/>
  <c r="W4" i="9" s="1"/>
  <c r="G4" i="9"/>
  <c r="F4" i="9"/>
  <c r="E4" i="9"/>
  <c r="D4" i="9"/>
  <c r="C4" i="9"/>
  <c r="P11" i="7"/>
  <c r="P4" i="7"/>
  <c r="P10" i="7" s="1"/>
  <c r="X11" i="6"/>
  <c r="W8" i="6"/>
  <c r="X5" i="6" s="1"/>
  <c r="N3" i="5"/>
  <c r="AH23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D2" i="5"/>
  <c r="C2" i="5"/>
  <c r="H14" i="10" l="1"/>
  <c r="I14" i="10" s="1"/>
  <c r="H13" i="10"/>
  <c r="L13" i="10" s="1"/>
  <c r="H12" i="10"/>
  <c r="L12" i="10" s="1"/>
  <c r="H19" i="10"/>
  <c r="K19" i="10" s="1"/>
  <c r="H18" i="10"/>
  <c r="I18" i="10" s="1"/>
  <c r="H20" i="10"/>
  <c r="I20" i="10" s="1"/>
  <c r="L11" i="10"/>
  <c r="I21" i="10"/>
  <c r="K21" i="10"/>
  <c r="Y4" i="9"/>
  <c r="AL5" i="9"/>
  <c r="Z5" i="9"/>
  <c r="AA5" i="9"/>
  <c r="Y5" i="9"/>
  <c r="AD4" i="9"/>
  <c r="U8" i="9"/>
  <c r="V4" i="9" s="1"/>
  <c r="AA4" i="9"/>
  <c r="AF4" i="9"/>
  <c r="T8" i="9"/>
  <c r="V8" i="9"/>
  <c r="AE4" i="9" s="1"/>
  <c r="AH4" i="9"/>
  <c r="X4" i="9"/>
  <c r="V9" i="9"/>
  <c r="AE5" i="9" s="1"/>
  <c r="S8" i="9"/>
  <c r="X9" i="9"/>
  <c r="AG5" i="9" s="1"/>
  <c r="W9" i="9"/>
  <c r="AF5" i="9" s="1"/>
  <c r="X8" i="9"/>
  <c r="AG4" i="9" s="1"/>
  <c r="E2" i="5"/>
  <c r="F2" i="5" s="1"/>
  <c r="G2" i="5" s="1"/>
  <c r="W15" i="6"/>
  <c r="W14" i="6"/>
  <c r="X7" i="6"/>
  <c r="W17" i="6" s="1"/>
  <c r="X6" i="6"/>
  <c r="W16" i="6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C5" i="2"/>
  <c r="V10" i="2"/>
  <c r="I232" i="5"/>
  <c r="D232" i="5"/>
  <c r="C232" i="5"/>
  <c r="E232" i="5" s="1"/>
  <c r="F232" i="5" s="1"/>
  <c r="G232" i="5" s="1"/>
  <c r="I231" i="5"/>
  <c r="D231" i="5"/>
  <c r="C231" i="5"/>
  <c r="I230" i="5"/>
  <c r="D230" i="5"/>
  <c r="C230" i="5"/>
  <c r="I229" i="5"/>
  <c r="D229" i="5"/>
  <c r="C229" i="5"/>
  <c r="I228" i="5"/>
  <c r="D228" i="5"/>
  <c r="C228" i="5"/>
  <c r="E228" i="5" s="1"/>
  <c r="F228" i="5" s="1"/>
  <c r="G228" i="5" s="1"/>
  <c r="I227" i="5"/>
  <c r="D227" i="5"/>
  <c r="C227" i="5"/>
  <c r="I226" i="5"/>
  <c r="D226" i="5"/>
  <c r="C226" i="5"/>
  <c r="I225" i="5"/>
  <c r="D225" i="5"/>
  <c r="C225" i="5"/>
  <c r="I224" i="5"/>
  <c r="D224" i="5"/>
  <c r="C224" i="5"/>
  <c r="I223" i="5"/>
  <c r="D223" i="5"/>
  <c r="C223" i="5"/>
  <c r="I222" i="5"/>
  <c r="D222" i="5"/>
  <c r="C222" i="5"/>
  <c r="E222" i="5" s="1"/>
  <c r="F222" i="5" s="1"/>
  <c r="I221" i="5"/>
  <c r="D221" i="5"/>
  <c r="C221" i="5"/>
  <c r="I220" i="5"/>
  <c r="D220" i="5"/>
  <c r="C220" i="5"/>
  <c r="I219" i="5"/>
  <c r="D219" i="5"/>
  <c r="C219" i="5"/>
  <c r="I218" i="5"/>
  <c r="D218" i="5"/>
  <c r="C218" i="5"/>
  <c r="I217" i="5"/>
  <c r="D217" i="5"/>
  <c r="C217" i="5"/>
  <c r="I216" i="5"/>
  <c r="D216" i="5"/>
  <c r="C216" i="5"/>
  <c r="I215" i="5"/>
  <c r="D215" i="5"/>
  <c r="C215" i="5"/>
  <c r="I214" i="5"/>
  <c r="D214" i="5"/>
  <c r="C214" i="5"/>
  <c r="I213" i="5"/>
  <c r="D213" i="5"/>
  <c r="C213" i="5"/>
  <c r="I212" i="5"/>
  <c r="D212" i="5"/>
  <c r="C212" i="5"/>
  <c r="E212" i="5" s="1"/>
  <c r="F212" i="5" s="1"/>
  <c r="G212" i="5" s="1"/>
  <c r="I211" i="5"/>
  <c r="D211" i="5"/>
  <c r="C211" i="5"/>
  <c r="I210" i="5"/>
  <c r="D210" i="5"/>
  <c r="C210" i="5"/>
  <c r="I209" i="5"/>
  <c r="D209" i="5"/>
  <c r="C209" i="5"/>
  <c r="I208" i="5"/>
  <c r="D208" i="5"/>
  <c r="C208" i="5"/>
  <c r="I207" i="5"/>
  <c r="D207" i="5"/>
  <c r="C207" i="5"/>
  <c r="I206" i="5"/>
  <c r="D206" i="5"/>
  <c r="C206" i="5"/>
  <c r="I205" i="5"/>
  <c r="D205" i="5"/>
  <c r="C205" i="5"/>
  <c r="I204" i="5"/>
  <c r="D204" i="5"/>
  <c r="C204" i="5"/>
  <c r="E204" i="5" s="1"/>
  <c r="F204" i="5" s="1"/>
  <c r="G204" i="5" s="1"/>
  <c r="I203" i="5"/>
  <c r="D203" i="5"/>
  <c r="C203" i="5"/>
  <c r="I202" i="5"/>
  <c r="D202" i="5"/>
  <c r="C202" i="5"/>
  <c r="I201" i="5"/>
  <c r="D201" i="5"/>
  <c r="C201" i="5"/>
  <c r="I200" i="5"/>
  <c r="D200" i="5"/>
  <c r="C200" i="5"/>
  <c r="I199" i="5"/>
  <c r="D199" i="5"/>
  <c r="C199" i="5"/>
  <c r="I198" i="5"/>
  <c r="D198" i="5"/>
  <c r="C198" i="5"/>
  <c r="I197" i="5"/>
  <c r="D197" i="5"/>
  <c r="C197" i="5"/>
  <c r="I196" i="5"/>
  <c r="D196" i="5"/>
  <c r="C196" i="5"/>
  <c r="E196" i="5" s="1"/>
  <c r="F196" i="5" s="1"/>
  <c r="G196" i="5" s="1"/>
  <c r="I195" i="5"/>
  <c r="D195" i="5"/>
  <c r="C195" i="5"/>
  <c r="E195" i="5" s="1"/>
  <c r="F195" i="5" s="1"/>
  <c r="G195" i="5" s="1"/>
  <c r="I194" i="5"/>
  <c r="D194" i="5"/>
  <c r="C194" i="5"/>
  <c r="I193" i="5"/>
  <c r="D193" i="5"/>
  <c r="C193" i="5"/>
  <c r="I192" i="5"/>
  <c r="D192" i="5"/>
  <c r="C192" i="5"/>
  <c r="I191" i="5"/>
  <c r="D191" i="5"/>
  <c r="C191" i="5"/>
  <c r="I190" i="5"/>
  <c r="D190" i="5"/>
  <c r="C190" i="5"/>
  <c r="E190" i="5" s="1"/>
  <c r="F190" i="5" s="1"/>
  <c r="I189" i="5"/>
  <c r="D189" i="5"/>
  <c r="C189" i="5"/>
  <c r="I188" i="5"/>
  <c r="D188" i="5"/>
  <c r="C188" i="5"/>
  <c r="I187" i="5"/>
  <c r="D187" i="5"/>
  <c r="C187" i="5"/>
  <c r="I186" i="5"/>
  <c r="D186" i="5"/>
  <c r="C186" i="5"/>
  <c r="I185" i="5"/>
  <c r="D185" i="5"/>
  <c r="C185" i="5"/>
  <c r="I184" i="5"/>
  <c r="D184" i="5"/>
  <c r="C184" i="5"/>
  <c r="I183" i="5"/>
  <c r="D183" i="5"/>
  <c r="C183" i="5"/>
  <c r="I182" i="5"/>
  <c r="D182" i="5"/>
  <c r="C182" i="5"/>
  <c r="I181" i="5"/>
  <c r="D181" i="5"/>
  <c r="C181" i="5"/>
  <c r="I180" i="5"/>
  <c r="D180" i="5"/>
  <c r="C180" i="5"/>
  <c r="E180" i="5" s="1"/>
  <c r="F180" i="5" s="1"/>
  <c r="G180" i="5" s="1"/>
  <c r="I179" i="5"/>
  <c r="D179" i="5"/>
  <c r="C179" i="5"/>
  <c r="E179" i="5" s="1"/>
  <c r="F179" i="5" s="1"/>
  <c r="G179" i="5" s="1"/>
  <c r="I178" i="5"/>
  <c r="D178" i="5"/>
  <c r="C178" i="5"/>
  <c r="I177" i="5"/>
  <c r="D177" i="5"/>
  <c r="C177" i="5"/>
  <c r="I176" i="5"/>
  <c r="D176" i="5"/>
  <c r="C176" i="5"/>
  <c r="I175" i="5"/>
  <c r="D175" i="5"/>
  <c r="C175" i="5"/>
  <c r="I174" i="5"/>
  <c r="D174" i="5"/>
  <c r="C174" i="5"/>
  <c r="E174" i="5" s="1"/>
  <c r="F174" i="5" s="1"/>
  <c r="I173" i="5"/>
  <c r="D173" i="5"/>
  <c r="C173" i="5"/>
  <c r="I172" i="5"/>
  <c r="D172" i="5"/>
  <c r="C172" i="5"/>
  <c r="E172" i="5" s="1"/>
  <c r="F172" i="5" s="1"/>
  <c r="G172" i="5" s="1"/>
  <c r="I171" i="5"/>
  <c r="D171" i="5"/>
  <c r="C171" i="5"/>
  <c r="I170" i="5"/>
  <c r="D170" i="5"/>
  <c r="C170" i="5"/>
  <c r="I169" i="5"/>
  <c r="D169" i="5"/>
  <c r="C169" i="5"/>
  <c r="I168" i="5"/>
  <c r="D168" i="5"/>
  <c r="C168" i="5"/>
  <c r="I167" i="5"/>
  <c r="D167" i="5"/>
  <c r="C167" i="5"/>
  <c r="I166" i="5"/>
  <c r="D166" i="5"/>
  <c r="C166" i="5"/>
  <c r="I165" i="5"/>
  <c r="D165" i="5"/>
  <c r="C165" i="5"/>
  <c r="I164" i="5"/>
  <c r="D164" i="5"/>
  <c r="C164" i="5"/>
  <c r="I163" i="5"/>
  <c r="D163" i="5"/>
  <c r="C163" i="5"/>
  <c r="I162" i="5"/>
  <c r="D162" i="5"/>
  <c r="C162" i="5"/>
  <c r="I161" i="5"/>
  <c r="D161" i="5"/>
  <c r="C161" i="5"/>
  <c r="I160" i="5"/>
  <c r="D160" i="5"/>
  <c r="C160" i="5"/>
  <c r="I159" i="5"/>
  <c r="D159" i="5"/>
  <c r="C159" i="5"/>
  <c r="I158" i="5"/>
  <c r="D158" i="5"/>
  <c r="C158" i="5"/>
  <c r="E158" i="5" s="1"/>
  <c r="F158" i="5" s="1"/>
  <c r="I157" i="5"/>
  <c r="D157" i="5"/>
  <c r="C157" i="5"/>
  <c r="I156" i="5"/>
  <c r="D156" i="5"/>
  <c r="C156" i="5"/>
  <c r="E156" i="5" s="1"/>
  <c r="F156" i="5" s="1"/>
  <c r="G156" i="5" s="1"/>
  <c r="I155" i="5"/>
  <c r="D155" i="5"/>
  <c r="C155" i="5"/>
  <c r="I154" i="5"/>
  <c r="D154" i="5"/>
  <c r="C154" i="5"/>
  <c r="I153" i="5"/>
  <c r="D153" i="5"/>
  <c r="C153" i="5"/>
  <c r="I152" i="5"/>
  <c r="D152" i="5"/>
  <c r="C152" i="5"/>
  <c r="I151" i="5"/>
  <c r="D151" i="5"/>
  <c r="C151" i="5"/>
  <c r="I150" i="5"/>
  <c r="D150" i="5"/>
  <c r="C150" i="5"/>
  <c r="I149" i="5"/>
  <c r="D149" i="5"/>
  <c r="C149" i="5"/>
  <c r="I148" i="5"/>
  <c r="D148" i="5"/>
  <c r="C148" i="5"/>
  <c r="I147" i="5"/>
  <c r="D147" i="5"/>
  <c r="C147" i="5"/>
  <c r="E147" i="5" s="1"/>
  <c r="F147" i="5" s="1"/>
  <c r="G147" i="5" s="1"/>
  <c r="I146" i="5"/>
  <c r="D146" i="5"/>
  <c r="C146" i="5"/>
  <c r="I145" i="5"/>
  <c r="D145" i="5"/>
  <c r="C145" i="5"/>
  <c r="I144" i="5"/>
  <c r="D144" i="5"/>
  <c r="C144" i="5"/>
  <c r="I143" i="5"/>
  <c r="D143" i="5"/>
  <c r="C143" i="5"/>
  <c r="I142" i="5"/>
  <c r="D142" i="5"/>
  <c r="C142" i="5"/>
  <c r="I141" i="5"/>
  <c r="D141" i="5"/>
  <c r="C141" i="5"/>
  <c r="I140" i="5"/>
  <c r="D140" i="5"/>
  <c r="C140" i="5"/>
  <c r="I139" i="5"/>
  <c r="D139" i="5"/>
  <c r="C139" i="5"/>
  <c r="I138" i="5"/>
  <c r="D138" i="5"/>
  <c r="C138" i="5"/>
  <c r="I137" i="5"/>
  <c r="D137" i="5"/>
  <c r="C137" i="5"/>
  <c r="I136" i="5"/>
  <c r="D136" i="5"/>
  <c r="C136" i="5"/>
  <c r="I135" i="5"/>
  <c r="D135" i="5"/>
  <c r="C135" i="5"/>
  <c r="I134" i="5"/>
  <c r="D134" i="5"/>
  <c r="C134" i="5"/>
  <c r="I133" i="5"/>
  <c r="D133" i="5"/>
  <c r="C133" i="5"/>
  <c r="I132" i="5"/>
  <c r="D132" i="5"/>
  <c r="C132" i="5"/>
  <c r="I131" i="5"/>
  <c r="D131" i="5"/>
  <c r="C131" i="5"/>
  <c r="I130" i="5"/>
  <c r="D130" i="5"/>
  <c r="C130" i="5"/>
  <c r="I129" i="5"/>
  <c r="D129" i="5"/>
  <c r="C129" i="5"/>
  <c r="I128" i="5"/>
  <c r="D128" i="5"/>
  <c r="C128" i="5"/>
  <c r="I127" i="5"/>
  <c r="D127" i="5"/>
  <c r="C127" i="5"/>
  <c r="I126" i="5"/>
  <c r="D126" i="5"/>
  <c r="C126" i="5"/>
  <c r="E126" i="5" s="1"/>
  <c r="F126" i="5" s="1"/>
  <c r="I125" i="5"/>
  <c r="D125" i="5"/>
  <c r="C125" i="5"/>
  <c r="I124" i="5"/>
  <c r="D124" i="5"/>
  <c r="C124" i="5"/>
  <c r="I123" i="5"/>
  <c r="D123" i="5"/>
  <c r="C123" i="5"/>
  <c r="I122" i="5"/>
  <c r="D122" i="5"/>
  <c r="C122" i="5"/>
  <c r="I121" i="5"/>
  <c r="D121" i="5"/>
  <c r="C121" i="5"/>
  <c r="I120" i="5"/>
  <c r="D120" i="5"/>
  <c r="C120" i="5"/>
  <c r="I119" i="5"/>
  <c r="D119" i="5"/>
  <c r="C119" i="5"/>
  <c r="I118" i="5"/>
  <c r="D118" i="5"/>
  <c r="C118" i="5"/>
  <c r="E118" i="5" s="1"/>
  <c r="F118" i="5" s="1"/>
  <c r="I117" i="5"/>
  <c r="D117" i="5"/>
  <c r="C117" i="5"/>
  <c r="I116" i="5"/>
  <c r="D116" i="5"/>
  <c r="C116" i="5"/>
  <c r="E116" i="5" s="1"/>
  <c r="F116" i="5" s="1"/>
  <c r="G116" i="5" s="1"/>
  <c r="I115" i="5"/>
  <c r="D115" i="5"/>
  <c r="C115" i="5"/>
  <c r="I114" i="5"/>
  <c r="D114" i="5"/>
  <c r="C114" i="5"/>
  <c r="I113" i="5"/>
  <c r="D113" i="5"/>
  <c r="C113" i="5"/>
  <c r="I112" i="5"/>
  <c r="D112" i="5"/>
  <c r="C112" i="5"/>
  <c r="I111" i="5"/>
  <c r="D111" i="5"/>
  <c r="C111" i="5"/>
  <c r="I110" i="5"/>
  <c r="D110" i="5"/>
  <c r="C110" i="5"/>
  <c r="I109" i="5"/>
  <c r="D109" i="5"/>
  <c r="C109" i="5"/>
  <c r="I108" i="5"/>
  <c r="D108" i="5"/>
  <c r="C108" i="5"/>
  <c r="E108" i="5" s="1"/>
  <c r="F108" i="5" s="1"/>
  <c r="G108" i="5" s="1"/>
  <c r="I107" i="5"/>
  <c r="D107" i="5"/>
  <c r="C107" i="5"/>
  <c r="I106" i="5"/>
  <c r="D106" i="5"/>
  <c r="C106" i="5"/>
  <c r="I105" i="5"/>
  <c r="D105" i="5"/>
  <c r="C105" i="5"/>
  <c r="I104" i="5"/>
  <c r="D104" i="5"/>
  <c r="C104" i="5"/>
  <c r="I103" i="5"/>
  <c r="D103" i="5"/>
  <c r="C103" i="5"/>
  <c r="I102" i="5"/>
  <c r="D102" i="5"/>
  <c r="C102" i="5"/>
  <c r="I101" i="5"/>
  <c r="D101" i="5"/>
  <c r="C101" i="5"/>
  <c r="I100" i="5"/>
  <c r="D100" i="5"/>
  <c r="C100" i="5"/>
  <c r="E100" i="5" s="1"/>
  <c r="F100" i="5" s="1"/>
  <c r="G100" i="5" s="1"/>
  <c r="I99" i="5"/>
  <c r="D99" i="5"/>
  <c r="C99" i="5"/>
  <c r="E99" i="5" s="1"/>
  <c r="F99" i="5" s="1"/>
  <c r="G99" i="5" s="1"/>
  <c r="I98" i="5"/>
  <c r="D98" i="5"/>
  <c r="C98" i="5"/>
  <c r="I97" i="5"/>
  <c r="D97" i="5"/>
  <c r="C97" i="5"/>
  <c r="I96" i="5"/>
  <c r="D96" i="5"/>
  <c r="C96" i="5"/>
  <c r="I95" i="5"/>
  <c r="D95" i="5"/>
  <c r="C95" i="5"/>
  <c r="I94" i="5"/>
  <c r="D94" i="5"/>
  <c r="C94" i="5"/>
  <c r="E94" i="5" s="1"/>
  <c r="F94" i="5" s="1"/>
  <c r="I93" i="5"/>
  <c r="D93" i="5"/>
  <c r="C93" i="5"/>
  <c r="I92" i="5"/>
  <c r="D92" i="5"/>
  <c r="C92" i="5"/>
  <c r="E92" i="5" s="1"/>
  <c r="F92" i="5" s="1"/>
  <c r="G92" i="5" s="1"/>
  <c r="I91" i="5"/>
  <c r="D91" i="5"/>
  <c r="C91" i="5"/>
  <c r="I90" i="5"/>
  <c r="D90" i="5"/>
  <c r="C90" i="5"/>
  <c r="I89" i="5"/>
  <c r="D89" i="5"/>
  <c r="C89" i="5"/>
  <c r="I88" i="5"/>
  <c r="D88" i="5"/>
  <c r="C88" i="5"/>
  <c r="I87" i="5"/>
  <c r="D87" i="5"/>
  <c r="C87" i="5"/>
  <c r="I86" i="5"/>
  <c r="D86" i="5"/>
  <c r="C86" i="5"/>
  <c r="E86" i="5" s="1"/>
  <c r="F86" i="5" s="1"/>
  <c r="I85" i="5"/>
  <c r="D85" i="5"/>
  <c r="C85" i="5"/>
  <c r="I84" i="5"/>
  <c r="D84" i="5"/>
  <c r="C84" i="5"/>
  <c r="I83" i="5"/>
  <c r="D83" i="5"/>
  <c r="C83" i="5"/>
  <c r="E83" i="5" s="1"/>
  <c r="F83" i="5" s="1"/>
  <c r="G83" i="5" s="1"/>
  <c r="I82" i="5"/>
  <c r="D82" i="5"/>
  <c r="C82" i="5"/>
  <c r="I81" i="5"/>
  <c r="D81" i="5"/>
  <c r="C81" i="5"/>
  <c r="I80" i="5"/>
  <c r="D80" i="5"/>
  <c r="C80" i="5"/>
  <c r="I79" i="5"/>
  <c r="D79" i="5"/>
  <c r="C79" i="5"/>
  <c r="I78" i="5"/>
  <c r="D78" i="5"/>
  <c r="C78" i="5"/>
  <c r="I77" i="5"/>
  <c r="D77" i="5"/>
  <c r="C77" i="5"/>
  <c r="I76" i="5"/>
  <c r="D76" i="5"/>
  <c r="C76" i="5"/>
  <c r="E76" i="5" s="1"/>
  <c r="F76" i="5" s="1"/>
  <c r="G76" i="5" s="1"/>
  <c r="I75" i="5"/>
  <c r="D75" i="5"/>
  <c r="C75" i="5"/>
  <c r="I74" i="5"/>
  <c r="D74" i="5"/>
  <c r="C74" i="5"/>
  <c r="I73" i="5"/>
  <c r="D73" i="5"/>
  <c r="C73" i="5"/>
  <c r="I72" i="5"/>
  <c r="D72" i="5"/>
  <c r="C72" i="5"/>
  <c r="I71" i="5"/>
  <c r="D71" i="5"/>
  <c r="C71" i="5"/>
  <c r="I70" i="5"/>
  <c r="D70" i="5"/>
  <c r="C70" i="5"/>
  <c r="I69" i="5"/>
  <c r="D69" i="5"/>
  <c r="C69" i="5"/>
  <c r="I68" i="5"/>
  <c r="D68" i="5"/>
  <c r="C68" i="5"/>
  <c r="I67" i="5"/>
  <c r="D67" i="5"/>
  <c r="C67" i="5"/>
  <c r="E67" i="5" s="1"/>
  <c r="F67" i="5" s="1"/>
  <c r="G67" i="5" s="1"/>
  <c r="I66" i="5"/>
  <c r="D66" i="5"/>
  <c r="C66" i="5"/>
  <c r="I65" i="5"/>
  <c r="D65" i="5"/>
  <c r="C65" i="5"/>
  <c r="I64" i="5"/>
  <c r="D64" i="5"/>
  <c r="C64" i="5"/>
  <c r="I63" i="5"/>
  <c r="D63" i="5"/>
  <c r="C63" i="5"/>
  <c r="I62" i="5"/>
  <c r="D62" i="5"/>
  <c r="C62" i="5"/>
  <c r="I61" i="5"/>
  <c r="D61" i="5"/>
  <c r="C61" i="5"/>
  <c r="E61" i="5" s="1"/>
  <c r="F61" i="5" s="1"/>
  <c r="I60" i="5"/>
  <c r="D60" i="5"/>
  <c r="C60" i="5"/>
  <c r="I59" i="5"/>
  <c r="D59" i="5"/>
  <c r="C59" i="5"/>
  <c r="I58" i="5"/>
  <c r="D58" i="5"/>
  <c r="C58" i="5"/>
  <c r="I57" i="5"/>
  <c r="D57" i="5"/>
  <c r="C57" i="5"/>
  <c r="I56" i="5"/>
  <c r="D56" i="5"/>
  <c r="C56" i="5"/>
  <c r="I55" i="5"/>
  <c r="D55" i="5"/>
  <c r="C55" i="5"/>
  <c r="I54" i="5"/>
  <c r="D54" i="5"/>
  <c r="C54" i="5"/>
  <c r="E54" i="5" s="1"/>
  <c r="F54" i="5" s="1"/>
  <c r="I53" i="5"/>
  <c r="D53" i="5"/>
  <c r="C53" i="5"/>
  <c r="I52" i="5"/>
  <c r="D52" i="5"/>
  <c r="C52" i="5"/>
  <c r="I51" i="5"/>
  <c r="D51" i="5"/>
  <c r="C51" i="5"/>
  <c r="I50" i="5"/>
  <c r="D50" i="5"/>
  <c r="C50" i="5"/>
  <c r="I49" i="5"/>
  <c r="D49" i="5"/>
  <c r="C49" i="5"/>
  <c r="I48" i="5"/>
  <c r="D48" i="5"/>
  <c r="C48" i="5"/>
  <c r="I47" i="5"/>
  <c r="D47" i="5"/>
  <c r="C47" i="5"/>
  <c r="I46" i="5"/>
  <c r="D46" i="5"/>
  <c r="C46" i="5"/>
  <c r="I45" i="5"/>
  <c r="D45" i="5"/>
  <c r="C45" i="5"/>
  <c r="I44" i="5"/>
  <c r="D44" i="5"/>
  <c r="C44" i="5"/>
  <c r="I43" i="5"/>
  <c r="D43" i="5"/>
  <c r="C43" i="5"/>
  <c r="I42" i="5"/>
  <c r="D42" i="5"/>
  <c r="C42" i="5"/>
  <c r="I41" i="5"/>
  <c r="D41" i="5"/>
  <c r="C41" i="5"/>
  <c r="I40" i="5"/>
  <c r="D40" i="5"/>
  <c r="C40" i="5"/>
  <c r="I39" i="5"/>
  <c r="D39" i="5"/>
  <c r="C39" i="5"/>
  <c r="I38" i="5"/>
  <c r="D38" i="5"/>
  <c r="C38" i="5"/>
  <c r="E38" i="5" s="1"/>
  <c r="F38" i="5" s="1"/>
  <c r="I37" i="5"/>
  <c r="D37" i="5"/>
  <c r="C37" i="5"/>
  <c r="I36" i="5"/>
  <c r="D36" i="5"/>
  <c r="C36" i="5"/>
  <c r="I35" i="5"/>
  <c r="D35" i="5"/>
  <c r="C35" i="5"/>
  <c r="I34" i="5"/>
  <c r="D34" i="5"/>
  <c r="C34" i="5"/>
  <c r="I33" i="5"/>
  <c r="D33" i="5"/>
  <c r="C33" i="5"/>
  <c r="I32" i="5"/>
  <c r="D32" i="5"/>
  <c r="C32" i="5"/>
  <c r="I31" i="5"/>
  <c r="D31" i="5"/>
  <c r="C31" i="5"/>
  <c r="I30" i="5"/>
  <c r="D30" i="5"/>
  <c r="C30" i="5"/>
  <c r="I29" i="5"/>
  <c r="D29" i="5"/>
  <c r="C29" i="5"/>
  <c r="I28" i="5"/>
  <c r="D28" i="5"/>
  <c r="C28" i="5"/>
  <c r="I27" i="5"/>
  <c r="D27" i="5"/>
  <c r="C27" i="5"/>
  <c r="I26" i="5"/>
  <c r="D26" i="5"/>
  <c r="C26" i="5"/>
  <c r="I25" i="5"/>
  <c r="D25" i="5"/>
  <c r="C25" i="5"/>
  <c r="I24" i="5"/>
  <c r="D24" i="5"/>
  <c r="C24" i="5"/>
  <c r="I23" i="5"/>
  <c r="D23" i="5"/>
  <c r="C23" i="5"/>
  <c r="I22" i="5"/>
  <c r="D22" i="5"/>
  <c r="C22" i="5"/>
  <c r="E22" i="5" s="1"/>
  <c r="F22" i="5" s="1"/>
  <c r="I21" i="5"/>
  <c r="D21" i="5"/>
  <c r="C21" i="5"/>
  <c r="I20" i="5"/>
  <c r="D20" i="5"/>
  <c r="C20" i="5"/>
  <c r="I19" i="5"/>
  <c r="D19" i="5"/>
  <c r="C19" i="5"/>
  <c r="I18" i="5"/>
  <c r="D18" i="5"/>
  <c r="C18" i="5"/>
  <c r="I17" i="5"/>
  <c r="D17" i="5"/>
  <c r="C17" i="5"/>
  <c r="I16" i="5"/>
  <c r="D16" i="5"/>
  <c r="C16" i="5"/>
  <c r="I15" i="5"/>
  <c r="D15" i="5"/>
  <c r="C15" i="5"/>
  <c r="I14" i="5"/>
  <c r="D14" i="5"/>
  <c r="C14" i="5"/>
  <c r="I13" i="5"/>
  <c r="D13" i="5"/>
  <c r="C13" i="5"/>
  <c r="I12" i="5"/>
  <c r="D12" i="5"/>
  <c r="C12" i="5"/>
  <c r="I11" i="5"/>
  <c r="D11" i="5"/>
  <c r="C11" i="5"/>
  <c r="I10" i="5"/>
  <c r="D10" i="5"/>
  <c r="C10" i="5"/>
  <c r="I9" i="5"/>
  <c r="D9" i="5"/>
  <c r="C9" i="5"/>
  <c r="I8" i="5"/>
  <c r="D8" i="5"/>
  <c r="C8" i="5"/>
  <c r="I7" i="5"/>
  <c r="D7" i="5"/>
  <c r="C7" i="5"/>
  <c r="I6" i="5"/>
  <c r="D6" i="5"/>
  <c r="C6" i="5"/>
  <c r="E6" i="5" s="1"/>
  <c r="F6" i="5" s="1"/>
  <c r="I5" i="5"/>
  <c r="D5" i="5"/>
  <c r="C5" i="5"/>
  <c r="I4" i="5"/>
  <c r="D4" i="5"/>
  <c r="C4" i="5"/>
  <c r="E4" i="5" s="1"/>
  <c r="F4" i="5" s="1"/>
  <c r="G4" i="5" s="1"/>
  <c r="I3" i="5"/>
  <c r="D3" i="5"/>
  <c r="C3" i="5"/>
  <c r="AC5" i="2"/>
  <c r="V11" i="2" s="1"/>
  <c r="AC4" i="2"/>
  <c r="AB3" i="2"/>
  <c r="AA3" i="2"/>
  <c r="AC3" i="2"/>
  <c r="L14" i="10" l="1"/>
  <c r="L15" i="10" s="1"/>
  <c r="L25" i="10" s="1"/>
  <c r="I13" i="10"/>
  <c r="I12" i="10"/>
  <c r="I19" i="10"/>
  <c r="I22" i="10" s="1"/>
  <c r="K18" i="10"/>
  <c r="H15" i="10"/>
  <c r="K20" i="10"/>
  <c r="H22" i="10"/>
  <c r="S5" i="9"/>
  <c r="G61" i="5"/>
  <c r="E8" i="5"/>
  <c r="F8" i="5" s="1"/>
  <c r="G8" i="5" s="1"/>
  <c r="E24" i="5"/>
  <c r="F24" i="5" s="1"/>
  <c r="G24" i="5" s="1"/>
  <c r="E40" i="5"/>
  <c r="F40" i="5" s="1"/>
  <c r="G40" i="5" s="1"/>
  <c r="E56" i="5"/>
  <c r="F56" i="5" s="1"/>
  <c r="G56" i="5" s="1"/>
  <c r="E88" i="5"/>
  <c r="F88" i="5" s="1"/>
  <c r="G88" i="5" s="1"/>
  <c r="E96" i="5"/>
  <c r="F96" i="5" s="1"/>
  <c r="G96" i="5" s="1"/>
  <c r="E112" i="5"/>
  <c r="F112" i="5" s="1"/>
  <c r="G112" i="5" s="1"/>
  <c r="E120" i="5"/>
  <c r="F120" i="5" s="1"/>
  <c r="G120" i="5" s="1"/>
  <c r="E136" i="5"/>
  <c r="F136" i="5" s="1"/>
  <c r="G136" i="5" s="1"/>
  <c r="E152" i="5"/>
  <c r="F152" i="5" s="1"/>
  <c r="G152" i="5" s="1"/>
  <c r="E176" i="5"/>
  <c r="F176" i="5" s="1"/>
  <c r="G176" i="5" s="1"/>
  <c r="E192" i="5"/>
  <c r="F192" i="5" s="1"/>
  <c r="G192" i="5" s="1"/>
  <c r="E208" i="5"/>
  <c r="F208" i="5" s="1"/>
  <c r="G208" i="5" s="1"/>
  <c r="E216" i="5"/>
  <c r="F216" i="5" s="1"/>
  <c r="G216" i="5" s="1"/>
  <c r="G6" i="5"/>
  <c r="G22" i="5"/>
  <c r="G38" i="5"/>
  <c r="G54" i="5"/>
  <c r="G86" i="5"/>
  <c r="G94" i="5"/>
  <c r="G118" i="5"/>
  <c r="G126" i="5"/>
  <c r="G158" i="5"/>
  <c r="G174" i="5"/>
  <c r="G190" i="5"/>
  <c r="G222" i="5"/>
  <c r="E87" i="5"/>
  <c r="F87" i="5" s="1"/>
  <c r="G87" i="5" s="1"/>
  <c r="E119" i="5"/>
  <c r="F119" i="5" s="1"/>
  <c r="G119" i="5" s="1"/>
  <c r="E151" i="5"/>
  <c r="F151" i="5" s="1"/>
  <c r="G151" i="5" s="1"/>
  <c r="E167" i="5"/>
  <c r="F167" i="5" s="1"/>
  <c r="G167" i="5" s="1"/>
  <c r="E183" i="5"/>
  <c r="F183" i="5" s="1"/>
  <c r="G183" i="5" s="1"/>
  <c r="E215" i="5"/>
  <c r="F215" i="5" s="1"/>
  <c r="G215" i="5" s="1"/>
  <c r="E231" i="5"/>
  <c r="F231" i="5" s="1"/>
  <c r="G231" i="5" s="1"/>
  <c r="E18" i="5"/>
  <c r="F18" i="5" s="1"/>
  <c r="G18" i="5" s="1"/>
  <c r="E26" i="5"/>
  <c r="F26" i="5" s="1"/>
  <c r="G26" i="5" s="1"/>
  <c r="E34" i="5"/>
  <c r="F34" i="5" s="1"/>
  <c r="G34" i="5" s="1"/>
  <c r="E42" i="5"/>
  <c r="F42" i="5" s="1"/>
  <c r="G42" i="5" s="1"/>
  <c r="E50" i="5"/>
  <c r="F50" i="5" s="1"/>
  <c r="G50" i="5" s="1"/>
  <c r="E58" i="5"/>
  <c r="F58" i="5" s="1"/>
  <c r="G58" i="5" s="1"/>
  <c r="E66" i="5"/>
  <c r="F66" i="5" s="1"/>
  <c r="G66" i="5" s="1"/>
  <c r="E98" i="5"/>
  <c r="F98" i="5" s="1"/>
  <c r="G98" i="5" s="1"/>
  <c r="E114" i="5"/>
  <c r="F114" i="5" s="1"/>
  <c r="G114" i="5" s="1"/>
  <c r="E178" i="5"/>
  <c r="F178" i="5" s="1"/>
  <c r="G178" i="5" s="1"/>
  <c r="E194" i="5"/>
  <c r="F194" i="5" s="1"/>
  <c r="G194" i="5" s="1"/>
  <c r="E210" i="5"/>
  <c r="F210" i="5" s="1"/>
  <c r="G210" i="5" s="1"/>
  <c r="E109" i="5"/>
  <c r="F109" i="5" s="1"/>
  <c r="G109" i="5" s="1"/>
  <c r="E187" i="5"/>
  <c r="F187" i="5" s="1"/>
  <c r="G187" i="5" s="1"/>
  <c r="E10" i="5"/>
  <c r="F10" i="5" s="1"/>
  <c r="G10" i="5" s="1"/>
  <c r="E33" i="5"/>
  <c r="F33" i="5" s="1"/>
  <c r="G33" i="5" s="1"/>
  <c r="E15" i="5"/>
  <c r="F15" i="5" s="1"/>
  <c r="G15" i="5" s="1"/>
  <c r="E47" i="5"/>
  <c r="F47" i="5" s="1"/>
  <c r="G47" i="5" s="1"/>
  <c r="E74" i="5"/>
  <c r="F74" i="5" s="1"/>
  <c r="G74" i="5" s="1"/>
  <c r="E123" i="5"/>
  <c r="F123" i="5" s="1"/>
  <c r="G123" i="5" s="1"/>
  <c r="E134" i="5"/>
  <c r="F134" i="5" s="1"/>
  <c r="G134" i="5" s="1"/>
  <c r="E185" i="5"/>
  <c r="F185" i="5" s="1"/>
  <c r="G185" i="5" s="1"/>
  <c r="E219" i="5"/>
  <c r="F219" i="5" s="1"/>
  <c r="G219" i="5" s="1"/>
  <c r="E13" i="5"/>
  <c r="F13" i="5" s="1"/>
  <c r="G13" i="5" s="1"/>
  <c r="E20" i="5"/>
  <c r="F20" i="5" s="1"/>
  <c r="G20" i="5" s="1"/>
  <c r="E29" i="5"/>
  <c r="F29" i="5" s="1"/>
  <c r="G29" i="5" s="1"/>
  <c r="E36" i="5"/>
  <c r="F36" i="5" s="1"/>
  <c r="G36" i="5" s="1"/>
  <c r="E45" i="5"/>
  <c r="F45" i="5" s="1"/>
  <c r="G45" i="5" s="1"/>
  <c r="E52" i="5"/>
  <c r="F52" i="5" s="1"/>
  <c r="G52" i="5" s="1"/>
  <c r="E72" i="5"/>
  <c r="F72" i="5" s="1"/>
  <c r="G72" i="5" s="1"/>
  <c r="E79" i="5"/>
  <c r="F79" i="5" s="1"/>
  <c r="G79" i="5" s="1"/>
  <c r="E90" i="5"/>
  <c r="F90" i="5" s="1"/>
  <c r="G90" i="5" s="1"/>
  <c r="E103" i="5"/>
  <c r="F103" i="5" s="1"/>
  <c r="G103" i="5" s="1"/>
  <c r="E105" i="5"/>
  <c r="F105" i="5" s="1"/>
  <c r="G105" i="5" s="1"/>
  <c r="E110" i="5"/>
  <c r="F110" i="5" s="1"/>
  <c r="G110" i="5" s="1"/>
  <c r="E128" i="5"/>
  <c r="F128" i="5" s="1"/>
  <c r="G128" i="5" s="1"/>
  <c r="E130" i="5"/>
  <c r="F130" i="5" s="1"/>
  <c r="G130" i="5" s="1"/>
  <c r="E132" i="5"/>
  <c r="F132" i="5" s="1"/>
  <c r="G132" i="5" s="1"/>
  <c r="E141" i="5"/>
  <c r="F141" i="5" s="1"/>
  <c r="G141" i="5" s="1"/>
  <c r="E143" i="5"/>
  <c r="F143" i="5" s="1"/>
  <c r="G143" i="5" s="1"/>
  <c r="F154" i="5"/>
  <c r="G154" i="5" s="1"/>
  <c r="E154" i="5"/>
  <c r="E163" i="5"/>
  <c r="F163" i="5" s="1"/>
  <c r="G163" i="5" s="1"/>
  <c r="E165" i="5"/>
  <c r="F165" i="5" s="1"/>
  <c r="G165" i="5" s="1"/>
  <c r="E188" i="5"/>
  <c r="F188" i="5" s="1"/>
  <c r="G188" i="5" s="1"/>
  <c r="E199" i="5"/>
  <c r="F199" i="5" s="1"/>
  <c r="G199" i="5" s="1"/>
  <c r="E201" i="5"/>
  <c r="F201" i="5" s="1"/>
  <c r="G201" i="5" s="1"/>
  <c r="E206" i="5"/>
  <c r="F206" i="5" s="1"/>
  <c r="G206" i="5" s="1"/>
  <c r="E224" i="5"/>
  <c r="F224" i="5" s="1"/>
  <c r="G224" i="5" s="1"/>
  <c r="E226" i="5"/>
  <c r="F226" i="5" s="1"/>
  <c r="G226" i="5" s="1"/>
  <c r="E230" i="5"/>
  <c r="F230" i="5" s="1"/>
  <c r="G230" i="5" s="1"/>
  <c r="E35" i="5"/>
  <c r="F35" i="5" s="1"/>
  <c r="G35" i="5" s="1"/>
  <c r="E127" i="5"/>
  <c r="F127" i="5" s="1"/>
  <c r="G127" i="5" s="1"/>
  <c r="E229" i="5"/>
  <c r="F229" i="5" s="1"/>
  <c r="G229" i="5" s="1"/>
  <c r="F49" i="5"/>
  <c r="G49" i="5" s="1"/>
  <c r="E49" i="5"/>
  <c r="E138" i="5"/>
  <c r="F138" i="5" s="1"/>
  <c r="G138" i="5" s="1"/>
  <c r="F203" i="5"/>
  <c r="G203" i="5" s="1"/>
  <c r="E203" i="5"/>
  <c r="E214" i="5"/>
  <c r="F214" i="5" s="1"/>
  <c r="G214" i="5" s="1"/>
  <c r="F81" i="5"/>
  <c r="G81" i="5" s="1"/>
  <c r="E81" i="5"/>
  <c r="E11" i="5"/>
  <c r="F11" i="5" s="1"/>
  <c r="G11" i="5" s="1"/>
  <c r="E59" i="5"/>
  <c r="F59" i="5" s="1"/>
  <c r="G59" i="5" s="1"/>
  <c r="E97" i="5"/>
  <c r="F97" i="5" s="1"/>
  <c r="G97" i="5" s="1"/>
  <c r="E121" i="5"/>
  <c r="F121" i="5" s="1"/>
  <c r="G121" i="5" s="1"/>
  <c r="E139" i="5"/>
  <c r="F139" i="5" s="1"/>
  <c r="G139" i="5" s="1"/>
  <c r="E159" i="5"/>
  <c r="F159" i="5" s="1"/>
  <c r="G159" i="5" s="1"/>
  <c r="E161" i="5"/>
  <c r="F161" i="5" s="1"/>
  <c r="G161" i="5" s="1"/>
  <c r="E170" i="5"/>
  <c r="F170" i="5" s="1"/>
  <c r="G170" i="5" s="1"/>
  <c r="E181" i="5"/>
  <c r="F181" i="5" s="1"/>
  <c r="G181" i="5" s="1"/>
  <c r="E217" i="5"/>
  <c r="F217" i="5" s="1"/>
  <c r="G217" i="5" s="1"/>
  <c r="E16" i="5"/>
  <c r="F16" i="5" s="1"/>
  <c r="G16" i="5" s="1"/>
  <c r="E25" i="5"/>
  <c r="F25" i="5" s="1"/>
  <c r="G25" i="5" s="1"/>
  <c r="E32" i="5"/>
  <c r="F32" i="5" s="1"/>
  <c r="G32" i="5" s="1"/>
  <c r="E41" i="5"/>
  <c r="F41" i="5" s="1"/>
  <c r="G41" i="5" s="1"/>
  <c r="E48" i="5"/>
  <c r="F48" i="5" s="1"/>
  <c r="G48" i="5" s="1"/>
  <c r="E57" i="5"/>
  <c r="F57" i="5" s="1"/>
  <c r="G57" i="5" s="1"/>
  <c r="E64" i="5"/>
  <c r="F64" i="5" s="1"/>
  <c r="G64" i="5" s="1"/>
  <c r="E68" i="5"/>
  <c r="F68" i="5" s="1"/>
  <c r="G68" i="5" s="1"/>
  <c r="E75" i="5"/>
  <c r="F75" i="5" s="1"/>
  <c r="G75" i="5" s="1"/>
  <c r="E82" i="5"/>
  <c r="F82" i="5" s="1"/>
  <c r="G82" i="5" s="1"/>
  <c r="E84" i="5"/>
  <c r="F84" i="5" s="1"/>
  <c r="G84" i="5" s="1"/>
  <c r="F93" i="5"/>
  <c r="G93" i="5" s="1"/>
  <c r="E93" i="5"/>
  <c r="E95" i="5"/>
  <c r="F95" i="5" s="1"/>
  <c r="G95" i="5" s="1"/>
  <c r="E101" i="5"/>
  <c r="F101" i="5" s="1"/>
  <c r="G101" i="5" s="1"/>
  <c r="E115" i="5"/>
  <c r="F115" i="5" s="1"/>
  <c r="G115" i="5" s="1"/>
  <c r="F117" i="5"/>
  <c r="G117" i="5" s="1"/>
  <c r="E117" i="5"/>
  <c r="E124" i="5"/>
  <c r="F124" i="5" s="1"/>
  <c r="G124" i="5" s="1"/>
  <c r="E135" i="5"/>
  <c r="F135" i="5" s="1"/>
  <c r="G135" i="5" s="1"/>
  <c r="E150" i="5"/>
  <c r="F150" i="5" s="1"/>
  <c r="G150" i="5" s="1"/>
  <c r="E157" i="5"/>
  <c r="F157" i="5" s="1"/>
  <c r="G157" i="5" s="1"/>
  <c r="E168" i="5"/>
  <c r="F168" i="5" s="1"/>
  <c r="G168" i="5" s="1"/>
  <c r="F175" i="5"/>
  <c r="G175" i="5" s="1"/>
  <c r="E175" i="5"/>
  <c r="E177" i="5"/>
  <c r="F177" i="5" s="1"/>
  <c r="G177" i="5" s="1"/>
  <c r="E186" i="5"/>
  <c r="F186" i="5" s="1"/>
  <c r="G186" i="5" s="1"/>
  <c r="E193" i="5"/>
  <c r="F193" i="5" s="1"/>
  <c r="G193" i="5" s="1"/>
  <c r="E197" i="5"/>
  <c r="F197" i="5" s="1"/>
  <c r="G197" i="5" s="1"/>
  <c r="E220" i="5"/>
  <c r="F220" i="5" s="1"/>
  <c r="G220" i="5" s="1"/>
  <c r="F51" i="5"/>
  <c r="G51" i="5" s="1"/>
  <c r="E51" i="5"/>
  <c r="E205" i="5"/>
  <c r="F205" i="5" s="1"/>
  <c r="G205" i="5" s="1"/>
  <c r="F17" i="5"/>
  <c r="G17" i="5" s="1"/>
  <c r="E17" i="5"/>
  <c r="E69" i="5"/>
  <c r="F69" i="5" s="1"/>
  <c r="G69" i="5" s="1"/>
  <c r="F107" i="5"/>
  <c r="G107" i="5" s="1"/>
  <c r="E107" i="5"/>
  <c r="E125" i="5"/>
  <c r="F125" i="5" s="1"/>
  <c r="G125" i="5" s="1"/>
  <c r="E169" i="5"/>
  <c r="F169" i="5" s="1"/>
  <c r="G169" i="5" s="1"/>
  <c r="E145" i="5"/>
  <c r="F145" i="5" s="1"/>
  <c r="G145" i="5" s="1"/>
  <c r="E70" i="5"/>
  <c r="F70" i="5" s="1"/>
  <c r="G70" i="5" s="1"/>
  <c r="E3" i="5"/>
  <c r="F3" i="5" s="1"/>
  <c r="G3" i="5" s="1"/>
  <c r="E5" i="5"/>
  <c r="F5" i="5" s="1"/>
  <c r="G5" i="5" s="1"/>
  <c r="E7" i="5"/>
  <c r="F7" i="5" s="1"/>
  <c r="G7" i="5" s="1"/>
  <c r="E9" i="5"/>
  <c r="F9" i="5" s="1"/>
  <c r="G9" i="5" s="1"/>
  <c r="E14" i="5"/>
  <c r="F14" i="5" s="1"/>
  <c r="G14" i="5" s="1"/>
  <c r="E23" i="5"/>
  <c r="F23" i="5" s="1"/>
  <c r="G23" i="5" s="1"/>
  <c r="E30" i="5"/>
  <c r="F30" i="5" s="1"/>
  <c r="G30" i="5" s="1"/>
  <c r="F39" i="5"/>
  <c r="G39" i="5" s="1"/>
  <c r="E39" i="5"/>
  <c r="E46" i="5"/>
  <c r="F46" i="5" s="1"/>
  <c r="G46" i="5" s="1"/>
  <c r="E55" i="5"/>
  <c r="F55" i="5" s="1"/>
  <c r="G55" i="5" s="1"/>
  <c r="E62" i="5"/>
  <c r="F62" i="5" s="1"/>
  <c r="G62" i="5" s="1"/>
  <c r="E80" i="5"/>
  <c r="F80" i="5" s="1"/>
  <c r="G80" i="5" s="1"/>
  <c r="E91" i="5"/>
  <c r="F91" i="5" s="1"/>
  <c r="G91" i="5" s="1"/>
  <c r="E106" i="5"/>
  <c r="F106" i="5" s="1"/>
  <c r="G106" i="5" s="1"/>
  <c r="F113" i="5"/>
  <c r="G113" i="5" s="1"/>
  <c r="E113" i="5"/>
  <c r="E137" i="5"/>
  <c r="F137" i="5" s="1"/>
  <c r="G137" i="5" s="1"/>
  <c r="E144" i="5"/>
  <c r="F144" i="5" s="1"/>
  <c r="G144" i="5" s="1"/>
  <c r="E146" i="5"/>
  <c r="F146" i="5" s="1"/>
  <c r="G146" i="5" s="1"/>
  <c r="E148" i="5"/>
  <c r="F148" i="5" s="1"/>
  <c r="G148" i="5" s="1"/>
  <c r="E155" i="5"/>
  <c r="F155" i="5" s="1"/>
  <c r="G155" i="5" s="1"/>
  <c r="E166" i="5"/>
  <c r="F166" i="5" s="1"/>
  <c r="G166" i="5" s="1"/>
  <c r="E173" i="5"/>
  <c r="F173" i="5" s="1"/>
  <c r="G173" i="5" s="1"/>
  <c r="E184" i="5"/>
  <c r="F184" i="5" s="1"/>
  <c r="G184" i="5" s="1"/>
  <c r="E191" i="5"/>
  <c r="F191" i="5" s="1"/>
  <c r="G191" i="5" s="1"/>
  <c r="F202" i="5"/>
  <c r="G202" i="5" s="1"/>
  <c r="E202" i="5"/>
  <c r="E211" i="5"/>
  <c r="F211" i="5" s="1"/>
  <c r="G211" i="5" s="1"/>
  <c r="E213" i="5"/>
  <c r="F213" i="5" s="1"/>
  <c r="G213" i="5" s="1"/>
  <c r="E19" i="5"/>
  <c r="F19" i="5" s="1"/>
  <c r="G19" i="5" s="1"/>
  <c r="E89" i="5"/>
  <c r="F89" i="5" s="1"/>
  <c r="G89" i="5" s="1"/>
  <c r="E102" i="5"/>
  <c r="F102" i="5" s="1"/>
  <c r="G102" i="5" s="1"/>
  <c r="E129" i="5"/>
  <c r="F129" i="5" s="1"/>
  <c r="G129" i="5" s="1"/>
  <c r="E153" i="5"/>
  <c r="F153" i="5" s="1"/>
  <c r="G153" i="5" s="1"/>
  <c r="E198" i="5"/>
  <c r="F198" i="5" s="1"/>
  <c r="G198" i="5" s="1"/>
  <c r="E223" i="5"/>
  <c r="F223" i="5" s="1"/>
  <c r="G223" i="5" s="1"/>
  <c r="E65" i="5"/>
  <c r="F65" i="5" s="1"/>
  <c r="G65" i="5" s="1"/>
  <c r="E85" i="5"/>
  <c r="F85" i="5" s="1"/>
  <c r="G85" i="5" s="1"/>
  <c r="E221" i="5"/>
  <c r="F221" i="5" s="1"/>
  <c r="G221" i="5" s="1"/>
  <c r="E31" i="5"/>
  <c r="F31" i="5" s="1"/>
  <c r="G31" i="5" s="1"/>
  <c r="E63" i="5"/>
  <c r="F63" i="5" s="1"/>
  <c r="G63" i="5" s="1"/>
  <c r="F149" i="5"/>
  <c r="G149" i="5" s="1"/>
  <c r="E149" i="5"/>
  <c r="E27" i="5"/>
  <c r="F27" i="5" s="1"/>
  <c r="G27" i="5" s="1"/>
  <c r="E43" i="5"/>
  <c r="F43" i="5" s="1"/>
  <c r="G43" i="5" s="1"/>
  <c r="E77" i="5"/>
  <c r="F77" i="5" s="1"/>
  <c r="G77" i="5" s="1"/>
  <c r="E12" i="5"/>
  <c r="F12" i="5" s="1"/>
  <c r="G12" i="5" s="1"/>
  <c r="E21" i="5"/>
  <c r="F21" i="5" s="1"/>
  <c r="G21" i="5" s="1"/>
  <c r="E28" i="5"/>
  <c r="F28" i="5" s="1"/>
  <c r="G28" i="5" s="1"/>
  <c r="E37" i="5"/>
  <c r="F37" i="5" s="1"/>
  <c r="G37" i="5" s="1"/>
  <c r="E44" i="5"/>
  <c r="F44" i="5" s="1"/>
  <c r="G44" i="5" s="1"/>
  <c r="F53" i="5"/>
  <c r="G53" i="5" s="1"/>
  <c r="E53" i="5"/>
  <c r="E60" i="5"/>
  <c r="F60" i="5" s="1"/>
  <c r="G60" i="5" s="1"/>
  <c r="E71" i="5"/>
  <c r="F71" i="5" s="1"/>
  <c r="G71" i="5" s="1"/>
  <c r="E73" i="5"/>
  <c r="F73" i="5" s="1"/>
  <c r="G73" i="5" s="1"/>
  <c r="E78" i="5"/>
  <c r="F78" i="5" s="1"/>
  <c r="G78" i="5" s="1"/>
  <c r="E104" i="5"/>
  <c r="F104" i="5" s="1"/>
  <c r="G104" i="5" s="1"/>
  <c r="E111" i="5"/>
  <c r="F111" i="5" s="1"/>
  <c r="G111" i="5" s="1"/>
  <c r="E122" i="5"/>
  <c r="F122" i="5" s="1"/>
  <c r="G122" i="5" s="1"/>
  <c r="E131" i="5"/>
  <c r="F131" i="5" s="1"/>
  <c r="G131" i="5" s="1"/>
  <c r="E133" i="5"/>
  <c r="F133" i="5" s="1"/>
  <c r="G133" i="5" s="1"/>
  <c r="E140" i="5"/>
  <c r="F140" i="5" s="1"/>
  <c r="G140" i="5" s="1"/>
  <c r="E142" i="5"/>
  <c r="F142" i="5" s="1"/>
  <c r="G142" i="5" s="1"/>
  <c r="E160" i="5"/>
  <c r="F160" i="5" s="1"/>
  <c r="G160" i="5" s="1"/>
  <c r="E162" i="5"/>
  <c r="F162" i="5" s="1"/>
  <c r="G162" i="5" s="1"/>
  <c r="E164" i="5"/>
  <c r="F164" i="5" s="1"/>
  <c r="G164" i="5" s="1"/>
  <c r="E171" i="5"/>
  <c r="F171" i="5" s="1"/>
  <c r="G171" i="5" s="1"/>
  <c r="E182" i="5"/>
  <c r="F182" i="5" s="1"/>
  <c r="G182" i="5" s="1"/>
  <c r="F189" i="5"/>
  <c r="G189" i="5" s="1"/>
  <c r="E189" i="5"/>
  <c r="E200" i="5"/>
  <c r="F200" i="5" s="1"/>
  <c r="G200" i="5" s="1"/>
  <c r="F207" i="5"/>
  <c r="G207" i="5" s="1"/>
  <c r="E207" i="5"/>
  <c r="E209" i="5"/>
  <c r="F209" i="5" s="1"/>
  <c r="G209" i="5" s="1"/>
  <c r="E218" i="5"/>
  <c r="F218" i="5" s="1"/>
  <c r="G218" i="5" s="1"/>
  <c r="E225" i="5"/>
  <c r="F225" i="5" s="1"/>
  <c r="G225" i="5" s="1"/>
  <c r="E227" i="5"/>
  <c r="F227" i="5" s="1"/>
  <c r="G227" i="5" s="1"/>
  <c r="X8" i="6"/>
  <c r="V8" i="2"/>
  <c r="V7" i="2"/>
  <c r="V9" i="2"/>
  <c r="I15" i="10" l="1"/>
  <c r="I25" i="10" s="1"/>
  <c r="K22" i="10"/>
  <c r="K25" i="10" s="1"/>
</calcChain>
</file>

<file path=xl/sharedStrings.xml><?xml version="1.0" encoding="utf-8"?>
<sst xmlns="http://schemas.openxmlformats.org/spreadsheetml/2006/main" count="316" uniqueCount="211">
  <si>
    <t>hyljeksimisprosentti</t>
  </si>
  <si>
    <t>puhumisprosentti</t>
  </si>
  <si>
    <t>vaikutusvalta</t>
  </si>
  <si>
    <t>kääntymisprosentti Sininen</t>
  </si>
  <si>
    <t>kääntymisprosentti Punainen</t>
  </si>
  <si>
    <t>kääntymisprosentti Vihreä</t>
  </si>
  <si>
    <t>kääntymisprosentti Keltainen</t>
  </si>
  <si>
    <t>tarkastusväli (puhuminen)</t>
  </si>
  <si>
    <t>Entiteetti</t>
  </si>
  <si>
    <t>Omena 1</t>
  </si>
  <si>
    <t>Omena 2</t>
  </si>
  <si>
    <t>Omena 3</t>
  </si>
  <si>
    <t>Omena 4</t>
  </si>
  <si>
    <t>Banaani 1</t>
  </si>
  <si>
    <t>Banaani 2</t>
  </si>
  <si>
    <t>Banaani 3</t>
  </si>
  <si>
    <t>Banaani 4</t>
  </si>
  <si>
    <t>Munakoiso 1</t>
  </si>
  <si>
    <t>Munakoiso 2</t>
  </si>
  <si>
    <t>Munakoiso 3</t>
  </si>
  <si>
    <t>Munakoiso 4</t>
  </si>
  <si>
    <t>Sitruuna 1</t>
  </si>
  <si>
    <t>Sitruuna 2</t>
  </si>
  <si>
    <t>Sitruuna 3</t>
  </si>
  <si>
    <t>Sitruuna 4</t>
  </si>
  <si>
    <t>valta</t>
  </si>
  <si>
    <t>vihr%</t>
  </si>
  <si>
    <t>pun%</t>
  </si>
  <si>
    <t>sin%</t>
  </si>
  <si>
    <t>kelt%</t>
  </si>
  <si>
    <t>puh%</t>
  </si>
  <si>
    <t>hylj%</t>
  </si>
  <si>
    <t>a</t>
  </si>
  <si>
    <t>b</t>
  </si>
  <si>
    <t>c</t>
  </si>
  <si>
    <t>m</t>
  </si>
  <si>
    <t>krtOma</t>
  </si>
  <si>
    <t>krtMuu</t>
  </si>
  <si>
    <t>RND 1-100</t>
  </si>
  <si>
    <t>RND 1-4</t>
  </si>
  <si>
    <t>RND 1-3</t>
  </si>
  <si>
    <t>aggro</t>
  </si>
  <si>
    <t>aggPun</t>
  </si>
  <si>
    <t>aggVih</t>
  </si>
  <si>
    <t>aggSin</t>
  </si>
  <si>
    <t>aggKelt</t>
  </si>
  <si>
    <t>Tekijä</t>
  </si>
  <si>
    <t>Kohde</t>
  </si>
  <si>
    <t>puhe</t>
  </si>
  <si>
    <t>käännytys</t>
  </si>
  <si>
    <t>kään%</t>
  </si>
  <si>
    <t>kansa</t>
  </si>
  <si>
    <t>aate</t>
  </si>
  <si>
    <t>aggKerroin</t>
  </si>
  <si>
    <t>erotus</t>
  </si>
  <si>
    <t>1-</t>
  </si>
  <si>
    <t>jako</t>
  </si>
  <si>
    <t>tulema</t>
  </si>
  <si>
    <t>lista</t>
  </si>
  <si>
    <t>aggro+</t>
  </si>
  <si>
    <t>sum</t>
  </si>
  <si>
    <t>pun</t>
  </si>
  <si>
    <t>sin</t>
  </si>
  <si>
    <t>vih</t>
  </si>
  <si>
    <t>kel</t>
  </si>
  <si>
    <t>DATA</t>
  </si>
  <si>
    <t>GREAT PERSON CHANCE</t>
  </si>
  <si>
    <t>%</t>
  </si>
  <si>
    <t>muuttuja</t>
  </si>
  <si>
    <t>GREAT PERSONS (AMOUNT)</t>
  </si>
  <si>
    <t>spawnChance</t>
  </si>
  <si>
    <t>percentageOfMaxPopulation</t>
  </si>
  <si>
    <t>controllerValue</t>
  </si>
  <si>
    <t>population</t>
  </si>
  <si>
    <t>maxPopulation</t>
  </si>
  <si>
    <t>finalRollBonus</t>
  </si>
  <si>
    <t>finalChance</t>
  </si>
  <si>
    <t>Ome 1</t>
  </si>
  <si>
    <t>Ome 2</t>
  </si>
  <si>
    <t>Ome 3</t>
  </si>
  <si>
    <t>Ome 4</t>
  </si>
  <si>
    <t>Mun 1</t>
  </si>
  <si>
    <t>Mun 2</t>
  </si>
  <si>
    <t>Mun 3</t>
  </si>
  <si>
    <t>Mun 4</t>
  </si>
  <si>
    <t>Ban 1</t>
  </si>
  <si>
    <t>Ban 2</t>
  </si>
  <si>
    <t>Ban 3</t>
  </si>
  <si>
    <t>Ban 4</t>
  </si>
  <si>
    <t>Sit 1</t>
  </si>
  <si>
    <t>Sit 2</t>
  </si>
  <si>
    <t>Sit 3</t>
  </si>
  <si>
    <t>Sit 4</t>
  </si>
  <si>
    <t>Ome 5</t>
  </si>
  <si>
    <t>Ome 6</t>
  </si>
  <si>
    <t>Ome 7</t>
  </si>
  <si>
    <t>Ome 8</t>
  </si>
  <si>
    <t>Ome 9</t>
  </si>
  <si>
    <t>Ome 10</t>
  </si>
  <si>
    <t>Ome 11</t>
  </si>
  <si>
    <t>Ome 12</t>
  </si>
  <si>
    <t>Ome 13</t>
  </si>
  <si>
    <t>Ome 14</t>
  </si>
  <si>
    <t>Ome 15</t>
  </si>
  <si>
    <t>Ome 16</t>
  </si>
  <si>
    <t>Ome 17</t>
  </si>
  <si>
    <t>Ome 18</t>
  </si>
  <si>
    <t>Ome 19</t>
  </si>
  <si>
    <t>Ome 20</t>
  </si>
  <si>
    <t>Mun 5</t>
  </si>
  <si>
    <t>Mun 6</t>
  </si>
  <si>
    <t>Mun 7</t>
  </si>
  <si>
    <t>Mun 8</t>
  </si>
  <si>
    <t>Mun 9</t>
  </si>
  <si>
    <t>Mun 10</t>
  </si>
  <si>
    <t>Mun 11</t>
  </si>
  <si>
    <t>Mun 12</t>
  </si>
  <si>
    <t>Mun 13</t>
  </si>
  <si>
    <t>Mun 14</t>
  </si>
  <si>
    <t>Mun 15</t>
  </si>
  <si>
    <t>Mun 16</t>
  </si>
  <si>
    <t>Mun 17</t>
  </si>
  <si>
    <t>Mun 18</t>
  </si>
  <si>
    <t>Mun 19</t>
  </si>
  <si>
    <t>Mun 20</t>
  </si>
  <si>
    <t>Ban 5</t>
  </si>
  <si>
    <t>Ban 6</t>
  </si>
  <si>
    <t>Ban 7</t>
  </si>
  <si>
    <t>Ban 8</t>
  </si>
  <si>
    <t>Ban 9</t>
  </si>
  <si>
    <t>Ban 10</t>
  </si>
  <si>
    <t>Ban 11</t>
  </si>
  <si>
    <t>Ban 12</t>
  </si>
  <si>
    <t>Ban 13</t>
  </si>
  <si>
    <t>Ban 14</t>
  </si>
  <si>
    <t>Ban 15</t>
  </si>
  <si>
    <t>Ban 16</t>
  </si>
  <si>
    <t>Ban 17</t>
  </si>
  <si>
    <t>Ban 18</t>
  </si>
  <si>
    <t>Ban 19</t>
  </si>
  <si>
    <t>Ban 20</t>
  </si>
  <si>
    <t>Sit 5</t>
  </si>
  <si>
    <t>Sit 6</t>
  </si>
  <si>
    <t>Sit 7</t>
  </si>
  <si>
    <t>Sit 8</t>
  </si>
  <si>
    <t>Sit 9</t>
  </si>
  <si>
    <t>Sit 10</t>
  </si>
  <si>
    <t>Sit 11</t>
  </si>
  <si>
    <t>Sit 12</t>
  </si>
  <si>
    <t>Sit 13</t>
  </si>
  <si>
    <t>Sit 14</t>
  </si>
  <si>
    <t>Sit 15</t>
  </si>
  <si>
    <t>Sit 16</t>
  </si>
  <si>
    <t>Sit 17</t>
  </si>
  <si>
    <t>Sit 18</t>
  </si>
  <si>
    <t>Sit 19</t>
  </si>
  <si>
    <t>Sit 20</t>
  </si>
  <si>
    <t>puheCheck</t>
  </si>
  <si>
    <t>aateCheck</t>
  </si>
  <si>
    <t>kääntymisCheck</t>
  </si>
  <si>
    <t>aggroCheck</t>
  </si>
  <si>
    <t>aggroRise</t>
  </si>
  <si>
    <t>maanpakoCheck</t>
  </si>
  <si>
    <t>kääntymisVaikeus</t>
  </si>
  <si>
    <t>aggroAate</t>
  </si>
  <si>
    <t>tekijä</t>
  </si>
  <si>
    <t>kohde</t>
  </si>
  <si>
    <t>roll</t>
  </si>
  <si>
    <t>vihr%Up</t>
  </si>
  <si>
    <t>pun%Up</t>
  </si>
  <si>
    <t>sin%Up</t>
  </si>
  <si>
    <t>kelt%Up</t>
  </si>
  <si>
    <t>vihr%Down</t>
  </si>
  <si>
    <t>pun%Down</t>
  </si>
  <si>
    <t>sin%Down</t>
  </si>
  <si>
    <t>kelt%Down</t>
  </si>
  <si>
    <t>hylj%Up</t>
  </si>
  <si>
    <t>hylj%Down</t>
  </si>
  <si>
    <t>Down</t>
  </si>
  <si>
    <t>Up</t>
  </si>
  <si>
    <t>Up%</t>
  </si>
  <si>
    <t>Down%</t>
  </si>
  <si>
    <t>rand 20</t>
  </si>
  <si>
    <t>vendettaConstant</t>
  </si>
  <si>
    <t>vendettaBaseMultiplier</t>
  </si>
  <si>
    <t>vendettaRadius</t>
  </si>
  <si>
    <t>fruitSpawnController</t>
  </si>
  <si>
    <t>fruitSpawnChance</t>
  </si>
  <si>
    <t>ome</t>
  </si>
  <si>
    <t>pää</t>
  </si>
  <si>
    <t>ban</t>
  </si>
  <si>
    <t>ryp</t>
  </si>
  <si>
    <t>#</t>
  </si>
  <si>
    <t>1 = ome</t>
  </si>
  <si>
    <t>2 = ban</t>
  </si>
  <si>
    <t>3 = ryp</t>
  </si>
  <si>
    <t>4 = pää</t>
  </si>
  <si>
    <t>1 = pun</t>
  </si>
  <si>
    <t>2 = sin</t>
  </si>
  <si>
    <t>3 = vih</t>
  </si>
  <si>
    <t>4 = kel</t>
  </si>
  <si>
    <t>ka</t>
  </si>
  <si>
    <t>diversity</t>
  </si>
  <si>
    <t>SCORE</t>
  </si>
  <si>
    <t>base diversity score</t>
  </si>
  <si>
    <t>full unity</t>
  </si>
  <si>
    <t>1 nation</t>
  </si>
  <si>
    <t>1 belief</t>
  </si>
  <si>
    <t>SCORE TOTAL</t>
  </si>
  <si>
    <t>populationBalancer</t>
  </si>
  <si>
    <t>populationMultiplier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</si>
</sst>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1" xfId="0" applyBorder="1"/>
    <xf numFmtId="0" fontId="1" fillId="0" borderId="10" xfId="0" applyFont="1" applyBorder="1"/>
    <xf numFmtId="0" fontId="2" fillId="0" borderId="0" xfId="0" applyFont="1"/>
    <xf numFmtId="0" fontId="2" fillId="0" borderId="12" xfId="0" applyFont="1" applyBorder="1"/>
    <xf numFmtId="0" fontId="0" fillId="0" borderId="12" xfId="0" applyBorder="1"/>
    <xf numFmtId="0" fontId="1" fillId="0" borderId="12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greatPersonSpawning!$V$14:$V$17</c:f>
              <c:strCache>
                <c:ptCount val="4"/>
                <c:pt idx="0">
                  <c:v>pun</c:v>
                </c:pt>
                <c:pt idx="1">
                  <c:v>sin</c:v>
                </c:pt>
                <c:pt idx="2">
                  <c:v>vih</c:v>
                </c:pt>
                <c:pt idx="3">
                  <c:v>kel</c:v>
                </c:pt>
              </c:strCache>
            </c:strRef>
          </c:cat>
          <c:val>
            <c:numRef>
              <c:f>greatPersonSpawning!$W$14:$W$17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25.305882352941179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10"/>
        <c:axId val="121565952"/>
        <c:axId val="121567488"/>
      </c:barChart>
      <c:catAx>
        <c:axId val="1215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567488"/>
        <c:crosses val="autoZero"/>
        <c:auto val="1"/>
        <c:lblAlgn val="ctr"/>
        <c:lblOffset val="100"/>
        <c:noMultiLvlLbl val="0"/>
      </c:catAx>
      <c:valAx>
        <c:axId val="12156748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6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W$4" horiz="1" max="25" page="10" val="25"/>
</file>

<file path=xl/ctrlProps/ctrlProp10.xml><?xml version="1.0" encoding="utf-8"?>
<formControlPr xmlns="http://schemas.microsoft.com/office/spreadsheetml/2009/9/main" objectType="Scroll" dx="16" fmlaLink="$P$3" horiz="1" max="100" page="10" val="25"/>
</file>

<file path=xl/ctrlProps/ctrlProp11.xml><?xml version="1.0" encoding="utf-8"?>
<formControlPr xmlns="http://schemas.microsoft.com/office/spreadsheetml/2009/9/main" objectType="Scroll" dx="16" fmlaLink="$P$5" horiz="1" max="100" page="10" val="25"/>
</file>

<file path=xl/ctrlProps/ctrlProp12.xml><?xml version="1.0" encoding="utf-8"?>
<formControlPr xmlns="http://schemas.microsoft.com/office/spreadsheetml/2009/9/main" objectType="Scroll" dx="16" fmlaLink="$P$8" horiz="1" max="100" page="10" val="25"/>
</file>

<file path=xl/ctrlProps/ctrlProp13.xml><?xml version="1.0" encoding="utf-8"?>
<formControlPr xmlns="http://schemas.microsoft.com/office/spreadsheetml/2009/9/main" objectType="Scroll" dx="16" fmlaLink="$P$7" horiz="1" max="100" page="10" val="10"/>
</file>

<file path=xl/ctrlProps/ctrlProp2.xml><?xml version="1.0" encoding="utf-8"?>
<formControlPr xmlns="http://schemas.microsoft.com/office/spreadsheetml/2009/9/main" objectType="Scroll" dx="16" fmlaLink="$W$5" horiz="1" max="25" page="10" val="19"/>
</file>

<file path=xl/ctrlProps/ctrlProp3.xml><?xml version="1.0" encoding="utf-8"?>
<formControlPr xmlns="http://schemas.microsoft.com/office/spreadsheetml/2009/9/main" objectType="Scroll" dx="16" fmlaLink="$W$6" horiz="1" max="25" page="10" val="11"/>
</file>

<file path=xl/ctrlProps/ctrlProp4.xml><?xml version="1.0" encoding="utf-8"?>
<formControlPr xmlns="http://schemas.microsoft.com/office/spreadsheetml/2009/9/main" objectType="Scroll" dx="16" fmlaLink="$W$7" horiz="1" max="25" page="10" val="8"/>
</file>

<file path=xl/ctrlProps/ctrlProp5.xml><?xml version="1.0" encoding="utf-8"?>
<formControlPr xmlns="http://schemas.microsoft.com/office/spreadsheetml/2009/9/main" objectType="Scroll" dx="16" fmlaLink="$Y$11" horiz="1" max="100" page="10" val="17"/>
</file>

<file path=xl/ctrlProps/ctrlProp6.xml><?xml version="1.0" encoding="utf-8"?>
<formControlPr xmlns="http://schemas.microsoft.com/office/spreadsheetml/2009/9/main" objectType="Scroll" dx="16" fmlaLink="$W$20" horiz="1" max="10" page="10" val="0"/>
</file>

<file path=xl/ctrlProps/ctrlProp7.xml><?xml version="1.0" encoding="utf-8"?>
<formControlPr xmlns="http://schemas.microsoft.com/office/spreadsheetml/2009/9/main" objectType="Scroll" dx="16" fmlaLink="$W$21" horiz="1" max="10" page="10" val="0"/>
</file>

<file path=xl/ctrlProps/ctrlProp8.xml><?xml version="1.0" encoding="utf-8"?>
<formControlPr xmlns="http://schemas.microsoft.com/office/spreadsheetml/2009/9/main" objectType="Scroll" dx="16" fmlaLink="$W$22" horiz="1" max="10" page="10" val="0"/>
</file>

<file path=xl/ctrlProps/ctrlProp9.xml><?xml version="1.0" encoding="utf-8"?>
<formControlPr xmlns="http://schemas.microsoft.com/office/spreadsheetml/2009/9/main" objectType="Scroll" dx="16" fmlaLink="$W$23" horiz="1" max="10" page="10" val="0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22</xdr:row>
      <xdr:rowOff>0</xdr:rowOff>
    </xdr:from>
    <xdr:to>
      <xdr:col>32</xdr:col>
      <xdr:colOff>0</xdr:colOff>
      <xdr:row>41</xdr:row>
      <xdr:rowOff>0</xdr:rowOff>
    </xdr:to>
    <xdr:sp macro="" textlink="">
      <xdr:nvSpPr>
        <xdr:cNvPr id="2" name="Rounded Rectangle 1"/>
        <xdr:cNvSpPr/>
      </xdr:nvSpPr>
      <xdr:spPr>
        <a:xfrm>
          <a:off x="11991975" y="4191000"/>
          <a:ext cx="41052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25</xdr:col>
      <xdr:colOff>0</xdr:colOff>
      <xdr:row>6</xdr:row>
      <xdr:rowOff>0</xdr:rowOff>
    </xdr:from>
    <xdr:to>
      <xdr:col>32</xdr:col>
      <xdr:colOff>0</xdr:colOff>
      <xdr:row>11</xdr:row>
      <xdr:rowOff>0</xdr:rowOff>
    </xdr:to>
    <xdr:sp macro="" textlink="">
      <xdr:nvSpPr>
        <xdr:cNvPr id="3" name="Rounded Rectangle 2"/>
        <xdr:cNvSpPr/>
      </xdr:nvSpPr>
      <xdr:spPr>
        <a:xfrm>
          <a:off x="11991975" y="1143000"/>
          <a:ext cx="41052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4" name="Rounded Rectangle 3"/>
        <xdr:cNvSpPr/>
      </xdr:nvSpPr>
      <xdr:spPr>
        <a:xfrm>
          <a:off x="11991975" y="2286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0</xdr:colOff>
      <xdr:row>56</xdr:row>
      <xdr:rowOff>0</xdr:rowOff>
    </xdr:to>
    <xdr:sp macro="" textlink="">
      <xdr:nvSpPr>
        <xdr:cNvPr id="5" name="Rounded Rectangle 4"/>
        <xdr:cNvSpPr/>
      </xdr:nvSpPr>
      <xdr:spPr>
        <a:xfrm>
          <a:off x="11991975" y="9906000"/>
          <a:ext cx="41052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0</xdr:colOff>
      <xdr:row>51</xdr:row>
      <xdr:rowOff>0</xdr:rowOff>
    </xdr:to>
    <xdr:sp macro="" textlink="">
      <xdr:nvSpPr>
        <xdr:cNvPr id="6" name="Rounded Rectangle 5"/>
        <xdr:cNvSpPr/>
      </xdr:nvSpPr>
      <xdr:spPr>
        <a:xfrm>
          <a:off x="11991975" y="8001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200025</xdr:colOff>
      <xdr:row>35</xdr:row>
      <xdr:rowOff>0</xdr:rowOff>
    </xdr:to>
    <xdr:sp macro="" textlink="">
      <xdr:nvSpPr>
        <xdr:cNvPr id="8" name="Rounded Rectangle 7"/>
        <xdr:cNvSpPr/>
      </xdr:nvSpPr>
      <xdr:spPr>
        <a:xfrm>
          <a:off x="7762875" y="55245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20</xdr:col>
      <xdr:colOff>523875</xdr:colOff>
      <xdr:row>42</xdr:row>
      <xdr:rowOff>0</xdr:rowOff>
    </xdr:to>
    <xdr:sp macro="" textlink="">
      <xdr:nvSpPr>
        <xdr:cNvPr id="9" name="Rounded Rectangle 8"/>
        <xdr:cNvSpPr/>
      </xdr:nvSpPr>
      <xdr:spPr>
        <a:xfrm>
          <a:off x="7762875" y="6858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38</xdr:row>
      <xdr:rowOff>0</xdr:rowOff>
    </xdr:from>
    <xdr:to>
      <xdr:col>31</xdr:col>
      <xdr:colOff>0</xdr:colOff>
      <xdr:row>57</xdr:row>
      <xdr:rowOff>0</xdr:rowOff>
    </xdr:to>
    <xdr:sp macro="" textlink="">
      <xdr:nvSpPr>
        <xdr:cNvPr id="2" name="Rounded Rectangle 1"/>
        <xdr:cNvSpPr/>
      </xdr:nvSpPr>
      <xdr:spPr>
        <a:xfrm>
          <a:off x="10944225" y="7239000"/>
          <a:ext cx="31146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24</xdr:col>
      <xdr:colOff>19050</xdr:colOff>
      <xdr:row>22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3" name="Rounded Rectangle 2"/>
        <xdr:cNvSpPr/>
      </xdr:nvSpPr>
      <xdr:spPr>
        <a:xfrm>
          <a:off x="10944225" y="4191000"/>
          <a:ext cx="31146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28</xdr:row>
      <xdr:rowOff>0</xdr:rowOff>
    </xdr:from>
    <xdr:to>
      <xdr:col>31</xdr:col>
      <xdr:colOff>0</xdr:colOff>
      <xdr:row>37</xdr:row>
      <xdr:rowOff>0</xdr:rowOff>
    </xdr:to>
    <xdr:sp macro="" textlink="">
      <xdr:nvSpPr>
        <xdr:cNvPr id="4" name="Rounded Rectangle 3"/>
        <xdr:cNvSpPr/>
      </xdr:nvSpPr>
      <xdr:spPr>
        <a:xfrm>
          <a:off x="10944225" y="5334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68</xdr:row>
      <xdr:rowOff>0</xdr:rowOff>
    </xdr:from>
    <xdr:to>
      <xdr:col>31</xdr:col>
      <xdr:colOff>0</xdr:colOff>
      <xdr:row>72</xdr:row>
      <xdr:rowOff>0</xdr:rowOff>
    </xdr:to>
    <xdr:sp macro="" textlink="">
      <xdr:nvSpPr>
        <xdr:cNvPr id="5" name="Rounded Rectangle 4"/>
        <xdr:cNvSpPr/>
      </xdr:nvSpPr>
      <xdr:spPr>
        <a:xfrm>
          <a:off x="10944225" y="12954000"/>
          <a:ext cx="31146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58</xdr:row>
      <xdr:rowOff>0</xdr:rowOff>
    </xdr:from>
    <xdr:to>
      <xdr:col>31</xdr:col>
      <xdr:colOff>0</xdr:colOff>
      <xdr:row>67</xdr:row>
      <xdr:rowOff>0</xdr:rowOff>
    </xdr:to>
    <xdr:sp macro="" textlink="">
      <xdr:nvSpPr>
        <xdr:cNvPr id="6" name="Rounded Rectangle 5"/>
        <xdr:cNvSpPr/>
      </xdr:nvSpPr>
      <xdr:spPr>
        <a:xfrm>
          <a:off x="10944225" y="11049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</xdr:row>
          <xdr:rowOff>0</xdr:rowOff>
        </xdr:from>
        <xdr:to>
          <xdr:col>21</xdr:col>
          <xdr:colOff>0</xdr:colOff>
          <xdr:row>4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6147" name="Scroll Ba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6148" name="Scroll Bar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</xdr:row>
          <xdr:rowOff>0</xdr:rowOff>
        </xdr:from>
        <xdr:to>
          <xdr:col>21</xdr:col>
          <xdr:colOff>0</xdr:colOff>
          <xdr:row>7</xdr:row>
          <xdr:rowOff>0</xdr:rowOff>
        </xdr:to>
        <xdr:sp macro="" textlink="">
          <xdr:nvSpPr>
            <xdr:cNvPr id="6149" name="Scroll Ba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10</xdr:row>
          <xdr:rowOff>0</xdr:rowOff>
        </xdr:from>
        <xdr:to>
          <xdr:col>26</xdr:col>
          <xdr:colOff>0</xdr:colOff>
          <xdr:row>11</xdr:row>
          <xdr:rowOff>0</xdr:rowOff>
        </xdr:to>
        <xdr:sp macro="" textlink="">
          <xdr:nvSpPr>
            <xdr:cNvPr id="6151" name="Scroll Bar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29</xdr:col>
      <xdr:colOff>0</xdr:colOff>
      <xdr:row>3</xdr:row>
      <xdr:rowOff>0</xdr:rowOff>
    </xdr:from>
    <xdr:to>
      <xdr:col>46</xdr:col>
      <xdr:colOff>200025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19</xdr:row>
          <xdr:rowOff>0</xdr:rowOff>
        </xdr:from>
        <xdr:to>
          <xdr:col>24</xdr:col>
          <xdr:colOff>0</xdr:colOff>
          <xdr:row>20</xdr:row>
          <xdr:rowOff>0</xdr:rowOff>
        </xdr:to>
        <xdr:sp macro="" textlink="">
          <xdr:nvSpPr>
            <xdr:cNvPr id="6152" name="Scroll Bar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20</xdr:row>
          <xdr:rowOff>0</xdr:rowOff>
        </xdr:from>
        <xdr:to>
          <xdr:col>24</xdr:col>
          <xdr:colOff>0</xdr:colOff>
          <xdr:row>21</xdr:row>
          <xdr:rowOff>0</xdr:rowOff>
        </xdr:to>
        <xdr:sp macro="" textlink="">
          <xdr:nvSpPr>
            <xdr:cNvPr id="6154" name="Scroll Bar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21</xdr:row>
          <xdr:rowOff>0</xdr:rowOff>
        </xdr:from>
        <xdr:to>
          <xdr:col>24</xdr:col>
          <xdr:colOff>0</xdr:colOff>
          <xdr:row>22</xdr:row>
          <xdr:rowOff>0</xdr:rowOff>
        </xdr:to>
        <xdr:sp macro="" textlink="">
          <xdr:nvSpPr>
            <xdr:cNvPr id="6155" name="Scroll Bar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22</xdr:row>
          <xdr:rowOff>0</xdr:rowOff>
        </xdr:from>
        <xdr:to>
          <xdr:col>24</xdr:col>
          <xdr:colOff>0</xdr:colOff>
          <xdr:row>23</xdr:row>
          <xdr:rowOff>0</xdr:rowOff>
        </xdr:to>
        <xdr:sp macro="" textlink="">
          <xdr:nvSpPr>
            <xdr:cNvPr id="6157" name="Scroll Bar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</xdr:row>
          <xdr:rowOff>0</xdr:rowOff>
        </xdr:from>
        <xdr:to>
          <xdr:col>19</xdr:col>
          <xdr:colOff>0</xdr:colOff>
          <xdr:row>3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19</xdr:col>
          <xdr:colOff>0</xdr:colOff>
          <xdr:row>5</xdr:row>
          <xdr:rowOff>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19</xdr:col>
          <xdr:colOff>0</xdr:colOff>
          <xdr:row>8</xdr:row>
          <xdr:rowOff>0</xdr:rowOff>
        </xdr:to>
        <xdr:sp macro="" textlink="">
          <xdr:nvSpPr>
            <xdr:cNvPr id="7171" name="Scroll Bar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</xdr:row>
          <xdr:rowOff>0</xdr:rowOff>
        </xdr:from>
        <xdr:to>
          <xdr:col>19</xdr:col>
          <xdr:colOff>0</xdr:colOff>
          <xdr:row>7</xdr:row>
          <xdr:rowOff>0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35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9515475" y="381000"/>
          <a:ext cx="4114800" cy="2476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1: LET ALL THE FLOWERS BLOOM</a:t>
          </a:r>
        </a:p>
        <a:p>
          <a:pPr algn="l"/>
          <a:r>
            <a:rPr lang="fi-FI" sz="1100" baseline="0"/>
            <a:t>Aim for ultimate diversity: equal amounts of all fruits and ideals.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((diversityBaseScore - (amountOmena - kansat.Keskiarvo)) +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(amountBanaani - kansat.Keskiarvo)) +</a:t>
          </a: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(amountRypale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(amountPaaryna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(amountPunainen - aatteet.Keskiarvo)) +</a:t>
          </a:r>
        </a:p>
        <a:p>
          <a:pPr eaLnBrk="1" fontAlgn="auto" latinLnBrk="0" hangingPunct="1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(amountSininen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(amountVihrea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(amountKeltainen - aatteet.Keskiarvo))) 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populationMultiplier</a:t>
          </a:r>
          <a:endParaRPr lang="fi-FI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35</xdr:col>
      <xdr:colOff>0</xdr:colOff>
      <xdr:row>26</xdr:row>
      <xdr:rowOff>0</xdr:rowOff>
    </xdr:to>
    <xdr:sp macro="" textlink="">
      <xdr:nvSpPr>
        <xdr:cNvPr id="13" name="Rounded Rectangle 12"/>
        <xdr:cNvSpPr/>
      </xdr:nvSpPr>
      <xdr:spPr>
        <a:xfrm>
          <a:off x="9515475" y="3048000"/>
          <a:ext cx="4114800" cy="1905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2: UNITED PEOPLE, FREE THINKING</a:t>
          </a:r>
        </a:p>
        <a:p>
          <a:pPr algn="l"/>
          <a:r>
            <a:rPr lang="fi-FI" sz="1100" baseline="0"/>
            <a:t>Aim for one great fruit people with equal ideals.</a:t>
          </a:r>
        </a:p>
        <a:p>
          <a:pPr algn="l"/>
          <a:endParaRPr lang="fi-FI" sz="1100" baseline="0"/>
        </a:p>
        <a:p>
          <a:pPr algn="l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(largestNationCount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(amountPunainen - aatteet.Keskiarvo)) +</a:t>
          </a:r>
        </a:p>
        <a:p>
          <a:pPr eaLnBrk="1" fontAlgn="auto" latinLnBrk="0" hangingPunct="1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(amountSininen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(amountVihrea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(amountKeltainen - aatteet.Keskiarvo))</a:t>
          </a:r>
          <a:r>
            <a:rPr lang="fi-FI" sz="1100"/>
            <a:t>)</a:t>
          </a:r>
          <a:r>
            <a:rPr lang="fi-FI" sz="1100" baseline="0"/>
            <a:t> </a:t>
          </a:r>
          <a:r>
            <a:rPr lang="fi-FI" sz="1100"/>
            <a:t>* populationMultiplier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 sz="1100"/>
        </a:p>
      </xdr:txBody>
    </xdr:sp>
    <xdr:clientData/>
  </xdr:twoCellAnchor>
  <xdr:twoCellAnchor>
    <xdr:from>
      <xdr:col>19</xdr:col>
      <xdr:colOff>0</xdr:colOff>
      <xdr:row>27</xdr:row>
      <xdr:rowOff>0</xdr:rowOff>
    </xdr:from>
    <xdr:to>
      <xdr:col>35</xdr:col>
      <xdr:colOff>0</xdr:colOff>
      <xdr:row>37</xdr:row>
      <xdr:rowOff>0</xdr:rowOff>
    </xdr:to>
    <xdr:sp macro="" textlink="">
      <xdr:nvSpPr>
        <xdr:cNvPr id="14" name="Rounded Rectangle 13"/>
        <xdr:cNvSpPr/>
      </xdr:nvSpPr>
      <xdr:spPr>
        <a:xfrm>
          <a:off x="9515475" y="5143500"/>
          <a:ext cx="4114800" cy="1905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3: HEGEMONY</a:t>
          </a:r>
        </a:p>
        <a:p>
          <a:pPr algn="l"/>
          <a:r>
            <a:rPr lang="fi-FI" sz="1100" baseline="0"/>
            <a:t>Unite all different fruits under one ideal.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(largestIdealCount +</a:t>
          </a:r>
        </a:p>
        <a:p>
          <a:pPr algn="l"/>
          <a:r>
            <a:rPr lang="fi-FI" sz="1100" baseline="0"/>
            <a:t>(diversityBaseScore - (amountOmena - kansat.Keskiarvo)) +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(amountBanaani - kansat.Keskiarvo)) +</a:t>
          </a: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(amountRypale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(amountPaaryna - kansat.Keskiarvo))) *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populationMultiplier</a:t>
          </a:r>
          <a:endParaRPr lang="fi-FI">
            <a:effectLst/>
          </a:endParaRP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19</xdr:col>
      <xdr:colOff>0</xdr:colOff>
      <xdr:row>38</xdr:row>
      <xdr:rowOff>0</xdr:rowOff>
    </xdr:from>
    <xdr:to>
      <xdr:col>35</xdr:col>
      <xdr:colOff>0</xdr:colOff>
      <xdr:row>43</xdr:row>
      <xdr:rowOff>0</xdr:rowOff>
    </xdr:to>
    <xdr:sp macro="" textlink="">
      <xdr:nvSpPr>
        <xdr:cNvPr id="15" name="Rounded Rectangle 14"/>
        <xdr:cNvSpPr/>
      </xdr:nvSpPr>
      <xdr:spPr>
        <a:xfrm>
          <a:off x="9515475" y="7239000"/>
          <a:ext cx="41148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4: THERE CAN BE ONLY ONE</a:t>
          </a:r>
        </a:p>
        <a:p>
          <a:pPr algn="l"/>
          <a:r>
            <a:rPr lang="fi-FI" sz="1100" baseline="0"/>
            <a:t>Aim for one fruit people with one ideal.</a:t>
          </a:r>
        </a:p>
        <a:p>
          <a:pPr algn="l"/>
          <a:endParaRPr lang="fi-FI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>
              <a:effectLst/>
            </a:rPr>
            <a:t>highestComboCount * population Multiplier</a:t>
          </a: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2" name="Rounded Rectangle 1"/>
        <xdr:cNvSpPr/>
      </xdr:nvSpPr>
      <xdr:spPr>
        <a:xfrm>
          <a:off x="771525" y="38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Interval: Puhe%</a:t>
          </a:r>
          <a:r>
            <a:rPr lang="fi-FI" sz="1100" baseline="0"/>
            <a:t> check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771525" y="133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771525" y="2286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Eri aate?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" name="Rounded Rectangle 4"/>
        <xdr:cNvSpPr/>
      </xdr:nvSpPr>
      <xdr:spPr>
        <a:xfrm>
          <a:off x="771525" y="3238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" name="Rounded Rectangle 5"/>
        <xdr:cNvSpPr/>
      </xdr:nvSpPr>
      <xdr:spPr>
        <a:xfrm>
          <a:off x="771525" y="419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Kääntymis check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7" name="Rounded Rectangle 6"/>
        <xdr:cNvSpPr/>
      </xdr:nvSpPr>
      <xdr:spPr>
        <a:xfrm>
          <a:off x="771525" y="514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8" name="Rounded Rectangle 7"/>
        <xdr:cNvSpPr/>
      </xdr:nvSpPr>
      <xdr:spPr>
        <a:xfrm>
          <a:off x="771525" y="609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kohteen aatteet = aate% * 0,8 </a:t>
          </a: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9" name="Rounded Rectangle 8"/>
        <xdr:cNvSpPr/>
      </xdr:nvSpPr>
      <xdr:spPr>
        <a:xfrm>
          <a:off x="2571750" y="38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15</xdr:row>
      <xdr:rowOff>0</xdr:rowOff>
    </xdr:to>
    <xdr:sp macro="" textlink="">
      <xdr:nvSpPr>
        <xdr:cNvPr id="10" name="Rounded Rectangle 9"/>
        <xdr:cNvSpPr/>
      </xdr:nvSpPr>
      <xdr:spPr>
        <a:xfrm>
          <a:off x="2571750" y="2286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1" name="Rounded Rectangle 10"/>
        <xdr:cNvSpPr/>
      </xdr:nvSpPr>
      <xdr:spPr>
        <a:xfrm>
          <a:off x="2571750" y="419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22</xdr:col>
      <xdr:colOff>0</xdr:colOff>
      <xdr:row>26</xdr:row>
      <xdr:rowOff>0</xdr:rowOff>
    </xdr:to>
    <xdr:sp macro="" textlink="">
      <xdr:nvSpPr>
        <xdr:cNvPr id="12" name="Rounded Rectangle 11"/>
        <xdr:cNvSpPr/>
      </xdr:nvSpPr>
      <xdr:spPr>
        <a:xfrm>
          <a:off x="4371975" y="4191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hylj% * 1,3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3" name="Rounded Rectangle 12"/>
        <xdr:cNvSpPr/>
      </xdr:nvSpPr>
      <xdr:spPr>
        <a:xfrm>
          <a:off x="4371975" y="228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Kohde: molempien aatteet = aate% * 0,8 </a:t>
          </a:r>
          <a:endParaRPr lang="fi-FI">
            <a:effectLst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4" name="Rounded Rectangle 13"/>
        <xdr:cNvSpPr/>
      </xdr:nvSpPr>
      <xdr:spPr>
        <a:xfrm>
          <a:off x="771525" y="704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5" name="Rounded Rectangle 14"/>
        <xdr:cNvSpPr/>
      </xdr:nvSpPr>
      <xdr:spPr>
        <a:xfrm>
          <a:off x="4371975" y="4953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krtMuu++;</a:t>
          </a:r>
        </a:p>
      </xdr:txBody>
    </xdr:sp>
    <xdr:clientData/>
  </xdr:twoCellAnchor>
  <xdr:twoCellAnchor>
    <xdr:from>
      <xdr:col>5</xdr:col>
      <xdr:colOff>128588</xdr:colOff>
      <xdr:row>5</xdr:row>
      <xdr:rowOff>0</xdr:rowOff>
    </xdr:from>
    <xdr:to>
      <xdr:col>5</xdr:col>
      <xdr:colOff>128588</xdr:colOff>
      <xdr:row>7</xdr:row>
      <xdr:rowOff>0</xdr:rowOff>
    </xdr:to>
    <xdr:cxnSp macro="">
      <xdr:nvCxnSpPr>
        <xdr:cNvPr id="19" name="Straight Arrow Connector 18"/>
        <xdr:cNvCxnSpPr>
          <a:stCxn id="2" idx="2"/>
          <a:endCxn id="3" idx="0"/>
        </xdr:cNvCxnSpPr>
      </xdr:nvCxnSpPr>
      <xdr:spPr>
        <a:xfrm>
          <a:off x="1414463" y="95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10</xdr:row>
      <xdr:rowOff>0</xdr:rowOff>
    </xdr:from>
    <xdr:to>
      <xdr:col>5</xdr:col>
      <xdr:colOff>128588</xdr:colOff>
      <xdr:row>12</xdr:row>
      <xdr:rowOff>0</xdr:rowOff>
    </xdr:to>
    <xdr:cxnSp macro="">
      <xdr:nvCxnSpPr>
        <xdr:cNvPr id="22" name="Straight Arrow Connector 21"/>
        <xdr:cNvCxnSpPr>
          <a:stCxn id="3" idx="2"/>
          <a:endCxn id="4" idx="0"/>
        </xdr:cNvCxnSpPr>
      </xdr:nvCxnSpPr>
      <xdr:spPr>
        <a:xfrm>
          <a:off x="1414463" y="190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95250</xdr:rowOff>
    </xdr:from>
    <xdr:to>
      <xdr:col>10</xdr:col>
      <xdr:colOff>0</xdr:colOff>
      <xdr:row>3</xdr:row>
      <xdr:rowOff>95250</xdr:rowOff>
    </xdr:to>
    <xdr:cxnSp macro="">
      <xdr:nvCxnSpPr>
        <xdr:cNvPr id="25" name="Straight Arrow Connector 24"/>
        <xdr:cNvCxnSpPr>
          <a:stCxn id="2" idx="3"/>
          <a:endCxn id="9" idx="1"/>
        </xdr:cNvCxnSpPr>
      </xdr:nvCxnSpPr>
      <xdr:spPr>
        <a:xfrm>
          <a:off x="2057400" y="66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15</xdr:row>
      <xdr:rowOff>0</xdr:rowOff>
    </xdr:from>
    <xdr:to>
      <xdr:col>5</xdr:col>
      <xdr:colOff>128588</xdr:colOff>
      <xdr:row>17</xdr:row>
      <xdr:rowOff>0</xdr:rowOff>
    </xdr:to>
    <xdr:cxnSp macro="">
      <xdr:nvCxnSpPr>
        <xdr:cNvPr id="27" name="Straight Arrow Connector 26"/>
        <xdr:cNvCxnSpPr>
          <a:stCxn id="4" idx="2"/>
          <a:endCxn id="5" idx="0"/>
        </xdr:cNvCxnSpPr>
      </xdr:nvCxnSpPr>
      <xdr:spPr>
        <a:xfrm>
          <a:off x="1414463" y="2857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20</xdr:row>
      <xdr:rowOff>0</xdr:rowOff>
    </xdr:from>
    <xdr:to>
      <xdr:col>5</xdr:col>
      <xdr:colOff>128588</xdr:colOff>
      <xdr:row>22</xdr:row>
      <xdr:rowOff>0</xdr:rowOff>
    </xdr:to>
    <xdr:cxnSp macro="">
      <xdr:nvCxnSpPr>
        <xdr:cNvPr id="29" name="Straight Arrow Connector 28"/>
        <xdr:cNvCxnSpPr>
          <a:stCxn id="5" idx="2"/>
          <a:endCxn id="6" idx="0"/>
        </xdr:cNvCxnSpPr>
      </xdr:nvCxnSpPr>
      <xdr:spPr>
        <a:xfrm>
          <a:off x="1414463" y="3810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25</xdr:row>
      <xdr:rowOff>0</xdr:rowOff>
    </xdr:from>
    <xdr:to>
      <xdr:col>5</xdr:col>
      <xdr:colOff>128588</xdr:colOff>
      <xdr:row>27</xdr:row>
      <xdr:rowOff>0</xdr:rowOff>
    </xdr:to>
    <xdr:cxnSp macro="">
      <xdr:nvCxnSpPr>
        <xdr:cNvPr id="33" name="Straight Arrow Connector 32"/>
        <xdr:cNvCxnSpPr>
          <a:stCxn id="6" idx="2"/>
          <a:endCxn id="7" idx="0"/>
        </xdr:cNvCxnSpPr>
      </xdr:nvCxnSpPr>
      <xdr:spPr>
        <a:xfrm>
          <a:off x="1414463" y="476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30</xdr:row>
      <xdr:rowOff>0</xdr:rowOff>
    </xdr:from>
    <xdr:to>
      <xdr:col>5</xdr:col>
      <xdr:colOff>128588</xdr:colOff>
      <xdr:row>32</xdr:row>
      <xdr:rowOff>0</xdr:rowOff>
    </xdr:to>
    <xdr:cxnSp macro="">
      <xdr:nvCxnSpPr>
        <xdr:cNvPr id="36" name="Straight Arrow Connector 35"/>
        <xdr:cNvCxnSpPr>
          <a:stCxn id="7" idx="2"/>
          <a:endCxn id="8" idx="0"/>
        </xdr:cNvCxnSpPr>
      </xdr:nvCxnSpPr>
      <xdr:spPr>
        <a:xfrm>
          <a:off x="1414463" y="571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10</xdr:col>
      <xdr:colOff>0</xdr:colOff>
      <xdr:row>23</xdr:row>
      <xdr:rowOff>95250</xdr:rowOff>
    </xdr:to>
    <xdr:cxnSp macro="">
      <xdr:nvCxnSpPr>
        <xdr:cNvPr id="39" name="Straight Arrow Connector 38"/>
        <xdr:cNvCxnSpPr>
          <a:stCxn id="6" idx="3"/>
          <a:endCxn id="11" idx="1"/>
        </xdr:cNvCxnSpPr>
      </xdr:nvCxnSpPr>
      <xdr:spPr>
        <a:xfrm>
          <a:off x="2057400" y="447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10</xdr:col>
      <xdr:colOff>0</xdr:colOff>
      <xdr:row>13</xdr:row>
      <xdr:rowOff>95250</xdr:rowOff>
    </xdr:to>
    <xdr:cxnSp macro="">
      <xdr:nvCxnSpPr>
        <xdr:cNvPr id="41" name="Straight Arrow Connector 40"/>
        <xdr:cNvCxnSpPr>
          <a:stCxn id="4" idx="3"/>
          <a:endCxn id="10" idx="1"/>
        </xdr:cNvCxnSpPr>
      </xdr:nvCxnSpPr>
      <xdr:spPr>
        <a:xfrm>
          <a:off x="2057400" y="2571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</xdr:row>
      <xdr:rowOff>95250</xdr:rowOff>
    </xdr:from>
    <xdr:to>
      <xdr:col>17</xdr:col>
      <xdr:colOff>0</xdr:colOff>
      <xdr:row>14</xdr:row>
      <xdr:rowOff>95250</xdr:rowOff>
    </xdr:to>
    <xdr:cxnSp macro="">
      <xdr:nvCxnSpPr>
        <xdr:cNvPr id="43" name="Straight Arrow Connector 42"/>
        <xdr:cNvCxnSpPr>
          <a:stCxn id="10" idx="3"/>
          <a:endCxn id="13" idx="1"/>
        </xdr:cNvCxnSpPr>
      </xdr:nvCxnSpPr>
      <xdr:spPr>
        <a:xfrm>
          <a:off x="3857625" y="2571750"/>
          <a:ext cx="51435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95250</xdr:rowOff>
    </xdr:from>
    <xdr:to>
      <xdr:col>17</xdr:col>
      <xdr:colOff>0</xdr:colOff>
      <xdr:row>24</xdr:row>
      <xdr:rowOff>0</xdr:rowOff>
    </xdr:to>
    <xdr:cxnSp macro="">
      <xdr:nvCxnSpPr>
        <xdr:cNvPr id="45" name="Straight Arrow Connector 44"/>
        <xdr:cNvCxnSpPr>
          <a:stCxn id="11" idx="3"/>
          <a:endCxn id="12" idx="1"/>
        </xdr:cNvCxnSpPr>
      </xdr:nvCxnSpPr>
      <xdr:spPr>
        <a:xfrm>
          <a:off x="3857625" y="4476750"/>
          <a:ext cx="514350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46" name="Rounded Rectangle 45"/>
        <xdr:cNvSpPr/>
      </xdr:nvSpPr>
      <xdr:spPr>
        <a:xfrm>
          <a:off x="4371975" y="323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6:Q86" totalsRowShown="0">
  <autoFilter ref="B6:Q86"/>
  <tableColumns count="16">
    <tableColumn id="1" name="Entiteetti"/>
    <tableColumn id="2" name="aate"/>
    <tableColumn id="3" name="kansa"/>
    <tableColumn id="4" name="puh%"/>
    <tableColumn id="5" name="hylj%"/>
    <tableColumn id="6" name="valta"/>
    <tableColumn id="7" name="vihr%"/>
    <tableColumn id="8" name="pun%"/>
    <tableColumn id="9" name="sin%"/>
    <tableColumn id="10" name="kelt%"/>
    <tableColumn id="11" name="aggVih"/>
    <tableColumn id="12" name="aggPun"/>
    <tableColumn id="13" name="aggSin"/>
    <tableColumn id="14" name="aggKelt"/>
    <tableColumn id="15" name="krtOma"/>
    <tableColumn id="16" name="krtMuu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8"/>
  <sheetViews>
    <sheetView zoomScaleNormal="100" workbookViewId="0">
      <selection activeCell="E39" sqref="E39"/>
    </sheetView>
  </sheetViews>
  <sheetFormatPr defaultRowHeight="15" x14ac:dyDescent="0.25"/>
  <cols>
    <col min="2" max="2" width="13.28515625" customWidth="1"/>
    <col min="3" max="20" width="6.7109375" customWidth="1"/>
    <col min="21" max="21" width="9.7109375" customWidth="1"/>
    <col min="22" max="26" width="6.7109375" customWidth="1"/>
  </cols>
  <sheetData>
    <row r="2" spans="2:34" x14ac:dyDescent="0.25">
      <c r="B2" s="1" t="s">
        <v>8</v>
      </c>
      <c r="C2" t="s">
        <v>52</v>
      </c>
      <c r="D2" t="s">
        <v>51</v>
      </c>
      <c r="E2" t="s">
        <v>30</v>
      </c>
      <c r="F2" t="s">
        <v>31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43</v>
      </c>
      <c r="M2" t="s">
        <v>42</v>
      </c>
      <c r="N2" t="s">
        <v>44</v>
      </c>
      <c r="O2" t="s">
        <v>45</v>
      </c>
      <c r="P2" t="s">
        <v>36</v>
      </c>
      <c r="Q2" t="s">
        <v>37</v>
      </c>
      <c r="U2" t="s">
        <v>50</v>
      </c>
      <c r="AA2" t="s">
        <v>40</v>
      </c>
      <c r="AB2" t="s">
        <v>39</v>
      </c>
      <c r="AC2" t="s">
        <v>38</v>
      </c>
      <c r="AD2">
        <v>0.75</v>
      </c>
      <c r="AE2">
        <v>0.8</v>
      </c>
      <c r="AF2">
        <v>0.9</v>
      </c>
      <c r="AG2">
        <v>1.1000000000000001</v>
      </c>
      <c r="AH2">
        <v>1.2</v>
      </c>
    </row>
    <row r="3" spans="2:34" x14ac:dyDescent="0.25">
      <c r="U3" t="s">
        <v>41</v>
      </c>
      <c r="AA3">
        <f ca="1">RANDBETWEEN(1,3)</f>
        <v>3</v>
      </c>
      <c r="AB3">
        <f ca="1">RANDBETWEEN(1,4)</f>
        <v>4</v>
      </c>
      <c r="AC3">
        <f ca="1">RANDBETWEEN(1, 100)</f>
        <v>11</v>
      </c>
    </row>
    <row r="4" spans="2:34" x14ac:dyDescent="0.25">
      <c r="B4" t="s">
        <v>46</v>
      </c>
      <c r="C4">
        <f>C12</f>
        <v>4</v>
      </c>
      <c r="D4">
        <f t="shared" ref="D4:Q4" si="0">D12</f>
        <v>2</v>
      </c>
      <c r="E4">
        <f t="shared" si="0"/>
        <v>70</v>
      </c>
      <c r="F4">
        <f t="shared" si="0"/>
        <v>10</v>
      </c>
      <c r="G4">
        <f t="shared" si="0"/>
        <v>0</v>
      </c>
      <c r="H4">
        <f t="shared" si="0"/>
        <v>20</v>
      </c>
      <c r="I4">
        <f t="shared" si="0"/>
        <v>20</v>
      </c>
      <c r="J4">
        <f t="shared" si="0"/>
        <v>20</v>
      </c>
      <c r="K4">
        <f t="shared" si="0"/>
        <v>20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AC4">
        <f ca="1">RANDBETWEEN(1, 100)</f>
        <v>71</v>
      </c>
    </row>
    <row r="5" spans="2:34" x14ac:dyDescent="0.25">
      <c r="B5" t="s">
        <v>47</v>
      </c>
      <c r="C5">
        <f>C9</f>
        <v>3</v>
      </c>
      <c r="D5">
        <f t="shared" ref="D5:P5" si="1">D9</f>
        <v>1</v>
      </c>
      <c r="E5">
        <f t="shared" si="1"/>
        <v>70</v>
      </c>
      <c r="F5">
        <f t="shared" si="1"/>
        <v>10</v>
      </c>
      <c r="G5">
        <f t="shared" si="1"/>
        <v>0</v>
      </c>
      <c r="H5">
        <f t="shared" si="1"/>
        <v>20</v>
      </c>
      <c r="I5">
        <f t="shared" si="1"/>
        <v>20</v>
      </c>
      <c r="J5">
        <f t="shared" si="1"/>
        <v>20</v>
      </c>
      <c r="K5">
        <f t="shared" si="1"/>
        <v>20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v>1</v>
      </c>
      <c r="AC5">
        <f ca="1">RANDBETWEEN(1, 100)</f>
        <v>46</v>
      </c>
    </row>
    <row r="7" spans="2:34" x14ac:dyDescent="0.25">
      <c r="B7" t="s">
        <v>9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U7" t="s">
        <v>48</v>
      </c>
      <c r="V7">
        <f ca="1">IF(AC3&lt;E4, 1, 0)</f>
        <v>1</v>
      </c>
    </row>
    <row r="8" spans="2:34" x14ac:dyDescent="0.25">
      <c r="B8" t="s">
        <v>10</v>
      </c>
      <c r="C8">
        <v>1</v>
      </c>
      <c r="D8">
        <v>1</v>
      </c>
      <c r="E8">
        <v>70</v>
      </c>
      <c r="F8">
        <v>10</v>
      </c>
      <c r="G8">
        <v>0</v>
      </c>
      <c r="H8">
        <v>20</v>
      </c>
      <c r="I8">
        <v>20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U8" t="s">
        <v>52</v>
      </c>
      <c r="V8">
        <f>IF(C4=C5, 1, 0)</f>
        <v>0</v>
      </c>
    </row>
    <row r="9" spans="2:34" x14ac:dyDescent="0.25">
      <c r="B9" t="s">
        <v>11</v>
      </c>
      <c r="C9">
        <v>3</v>
      </c>
      <c r="D9">
        <v>1</v>
      </c>
      <c r="E9">
        <v>70</v>
      </c>
      <c r="F9">
        <v>10</v>
      </c>
      <c r="G9">
        <v>0</v>
      </c>
      <c r="H9">
        <v>20</v>
      </c>
      <c r="I9">
        <v>20</v>
      </c>
      <c r="J9">
        <v>20</v>
      </c>
      <c r="K9">
        <v>20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U9" t="s">
        <v>49</v>
      </c>
      <c r="V9">
        <f ca="1">IF(AC4-G4&lt;V2, 1, 0)</f>
        <v>0</v>
      </c>
    </row>
    <row r="10" spans="2:34" x14ac:dyDescent="0.25">
      <c r="B10" t="s">
        <v>12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20</v>
      </c>
      <c r="J10">
        <v>20</v>
      </c>
      <c r="K10">
        <v>20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U10" t="s">
        <v>59</v>
      </c>
      <c r="V10">
        <f>(1-(ABS(SUM(P5-Q5))/(P5+Q5)))*((P5+Q5)/2)</f>
        <v>0</v>
      </c>
    </row>
    <row r="11" spans="2:34" x14ac:dyDescent="0.25">
      <c r="U11" t="s">
        <v>41</v>
      </c>
      <c r="V11">
        <f ca="1">IF(AC5&lt;V3, 1, 0)</f>
        <v>0</v>
      </c>
    </row>
    <row r="12" spans="2:34" x14ac:dyDescent="0.25">
      <c r="B12" t="s">
        <v>17</v>
      </c>
      <c r="C12">
        <v>4</v>
      </c>
      <c r="D12">
        <v>2</v>
      </c>
      <c r="E12">
        <v>70</v>
      </c>
      <c r="F12">
        <v>10</v>
      </c>
      <c r="G12">
        <v>0</v>
      </c>
      <c r="H12">
        <v>20</v>
      </c>
      <c r="I12">
        <v>20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34" x14ac:dyDescent="0.25">
      <c r="B13" t="s">
        <v>18</v>
      </c>
      <c r="C13">
        <v>2</v>
      </c>
      <c r="D13">
        <v>2</v>
      </c>
      <c r="E13">
        <v>70</v>
      </c>
      <c r="F13">
        <v>10</v>
      </c>
      <c r="G13">
        <v>0</v>
      </c>
      <c r="H13">
        <v>20</v>
      </c>
      <c r="I13">
        <v>20</v>
      </c>
      <c r="J13">
        <v>20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34" x14ac:dyDescent="0.25">
      <c r="B14" t="s">
        <v>19</v>
      </c>
      <c r="C14">
        <v>4</v>
      </c>
      <c r="D14">
        <v>2</v>
      </c>
      <c r="E14">
        <v>70</v>
      </c>
      <c r="F14">
        <v>10</v>
      </c>
      <c r="G14">
        <v>0</v>
      </c>
      <c r="H14">
        <v>20</v>
      </c>
      <c r="I14">
        <v>20</v>
      </c>
      <c r="J14">
        <v>20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34" x14ac:dyDescent="0.25">
      <c r="B15" t="s">
        <v>20</v>
      </c>
      <c r="C15">
        <v>2</v>
      </c>
      <c r="D15">
        <v>2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7" spans="2:17" x14ac:dyDescent="0.25">
      <c r="B17" t="s">
        <v>13</v>
      </c>
      <c r="C17">
        <v>3</v>
      </c>
      <c r="D17">
        <v>3</v>
      </c>
      <c r="E17">
        <v>70</v>
      </c>
      <c r="F17">
        <v>10</v>
      </c>
      <c r="G17">
        <v>0</v>
      </c>
      <c r="H17">
        <v>20</v>
      </c>
      <c r="I17">
        <v>20</v>
      </c>
      <c r="J17">
        <v>20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14</v>
      </c>
      <c r="C18">
        <v>1</v>
      </c>
      <c r="D18">
        <v>3</v>
      </c>
      <c r="E18">
        <v>70</v>
      </c>
      <c r="F18">
        <v>10</v>
      </c>
      <c r="G18">
        <v>0</v>
      </c>
      <c r="H18">
        <v>20</v>
      </c>
      <c r="I18">
        <v>20</v>
      </c>
      <c r="J18">
        <v>20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t="s">
        <v>15</v>
      </c>
      <c r="C19">
        <v>3</v>
      </c>
      <c r="D19">
        <v>3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16</v>
      </c>
      <c r="C20">
        <v>2</v>
      </c>
      <c r="D20">
        <v>3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2" spans="2:17" x14ac:dyDescent="0.25">
      <c r="B22" t="s">
        <v>21</v>
      </c>
      <c r="C22">
        <v>1</v>
      </c>
      <c r="D22">
        <v>4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22</v>
      </c>
      <c r="C23">
        <v>1</v>
      </c>
      <c r="D23">
        <v>4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23</v>
      </c>
      <c r="C24">
        <v>4</v>
      </c>
      <c r="D24">
        <v>4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24</v>
      </c>
      <c r="C25">
        <v>2</v>
      </c>
      <c r="D25">
        <v>4</v>
      </c>
      <c r="E25">
        <v>70</v>
      </c>
      <c r="F25">
        <v>10</v>
      </c>
      <c r="G25">
        <v>0</v>
      </c>
      <c r="H25">
        <v>20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33" spans="2:5" x14ac:dyDescent="0.25">
      <c r="B33" t="s">
        <v>183</v>
      </c>
      <c r="E33">
        <v>20</v>
      </c>
    </row>
    <row r="34" spans="2:5" x14ac:dyDescent="0.25">
      <c r="B34" t="s">
        <v>184</v>
      </c>
      <c r="E34">
        <v>1.5</v>
      </c>
    </row>
    <row r="35" spans="2:5" x14ac:dyDescent="0.25">
      <c r="B35" t="s">
        <v>185</v>
      </c>
      <c r="E35">
        <v>5</v>
      </c>
    </row>
    <row r="37" spans="2:5" x14ac:dyDescent="0.25">
      <c r="B37" t="s">
        <v>186</v>
      </c>
      <c r="E37">
        <v>25</v>
      </c>
    </row>
    <row r="38" spans="2:5" x14ac:dyDescent="0.25">
      <c r="B38" t="s">
        <v>187</v>
      </c>
      <c r="E38">
        <v>25</v>
      </c>
    </row>
  </sheetData>
  <conditionalFormatting sqref="E4:O2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{28D47364-8457-4D16-A47D-CA1AE081A3ED}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47364-8457-4D16-A47D-CA1AE081A3E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tabSelected="1" zoomScaleNormal="100" workbookViewId="0">
      <selection activeCell="S22" sqref="S22"/>
    </sheetView>
  </sheetViews>
  <sheetFormatPr defaultColWidth="6.7109375" defaultRowHeight="15" x14ac:dyDescent="0.25"/>
  <cols>
    <col min="19" max="19" width="8.42578125" bestFit="1" customWidth="1"/>
    <col min="22" max="22" width="7.7109375" bestFit="1" customWidth="1"/>
  </cols>
  <sheetData>
    <row r="1" spans="1:38" x14ac:dyDescent="0.25">
      <c r="S1" t="s">
        <v>180</v>
      </c>
      <c r="T1">
        <v>1.1000000000000001</v>
      </c>
    </row>
    <row r="2" spans="1:38" x14ac:dyDescent="0.25">
      <c r="S2" t="s">
        <v>181</v>
      </c>
      <c r="T2">
        <v>0.75</v>
      </c>
      <c r="AE2" t="s">
        <v>179</v>
      </c>
      <c r="AF2" t="s">
        <v>179</v>
      </c>
      <c r="AG2" t="s">
        <v>179</v>
      </c>
      <c r="AH2" t="s">
        <v>179</v>
      </c>
      <c r="AI2" t="s">
        <v>178</v>
      </c>
      <c r="AJ2" t="s">
        <v>178</v>
      </c>
      <c r="AK2" t="s">
        <v>178</v>
      </c>
      <c r="AL2" t="s">
        <v>178</v>
      </c>
    </row>
    <row r="3" spans="1:38" x14ac:dyDescent="0.25">
      <c r="B3" s="1" t="s">
        <v>8</v>
      </c>
      <c r="C3" t="s">
        <v>52</v>
      </c>
      <c r="D3" t="s">
        <v>51</v>
      </c>
      <c r="E3" t="s">
        <v>30</v>
      </c>
      <c r="F3" t="s">
        <v>31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43</v>
      </c>
      <c r="M3" t="s">
        <v>42</v>
      </c>
      <c r="N3" t="s">
        <v>44</v>
      </c>
      <c r="O3" t="s">
        <v>45</v>
      </c>
      <c r="P3" t="s">
        <v>36</v>
      </c>
      <c r="Q3" t="s">
        <v>37</v>
      </c>
      <c r="S3" t="s">
        <v>52</v>
      </c>
      <c r="T3" t="s">
        <v>176</v>
      </c>
      <c r="U3" t="s">
        <v>177</v>
      </c>
      <c r="V3" t="s">
        <v>25</v>
      </c>
      <c r="W3" t="s">
        <v>168</v>
      </c>
      <c r="X3" t="s">
        <v>169</v>
      </c>
      <c r="Y3" t="s">
        <v>170</v>
      </c>
      <c r="Z3" t="s">
        <v>171</v>
      </c>
      <c r="AA3" t="s">
        <v>172</v>
      </c>
      <c r="AB3" t="s">
        <v>173</v>
      </c>
      <c r="AC3" t="s">
        <v>174</v>
      </c>
      <c r="AD3" t="s">
        <v>175</v>
      </c>
      <c r="AE3" t="s">
        <v>43</v>
      </c>
      <c r="AF3" t="s">
        <v>42</v>
      </c>
      <c r="AG3" t="s">
        <v>44</v>
      </c>
      <c r="AH3" t="s">
        <v>45</v>
      </c>
      <c r="AI3" t="s">
        <v>43</v>
      </c>
      <c r="AJ3" t="s">
        <v>42</v>
      </c>
      <c r="AK3" t="s">
        <v>44</v>
      </c>
      <c r="AL3" t="s">
        <v>45</v>
      </c>
    </row>
    <row r="4" spans="1:38" x14ac:dyDescent="0.25">
      <c r="A4" t="s">
        <v>46</v>
      </c>
      <c r="B4" t="s">
        <v>99</v>
      </c>
      <c r="C4">
        <f>INDEX(Table2[aate], MATCH($B$4, Table2[Entiteetti], 0))</f>
        <v>4</v>
      </c>
      <c r="D4">
        <f>INDEX(Table2[kansa], MATCH($B$4, Table2[Entiteetti], 0))</f>
        <v>1</v>
      </c>
      <c r="E4">
        <f>INDEX(Table2[puh%], MATCH($B$4, Table2[Entiteetti], 0))</f>
        <v>70</v>
      </c>
      <c r="F4">
        <f>INDEX(Table2[hylj%], MATCH($B$4, Table2[Entiteetti], 0))</f>
        <v>10</v>
      </c>
      <c r="G4">
        <f>INDEX(Table2[valta], MATCH($B$4, Table2[Entiteetti], 0))</f>
        <v>0</v>
      </c>
      <c r="H4">
        <f>INDEX(Table2[vihr%], MATCH($B$4, Table2[Entiteetti], 0))</f>
        <v>11.25</v>
      </c>
      <c r="I4">
        <f>INDEX(Table2[pun%], MATCH($B$4, Table2[Entiteetti], 0))</f>
        <v>11.25</v>
      </c>
      <c r="J4">
        <f>INDEX(Table2[sin%], MATCH($B$4, Table2[Entiteetti], 0))</f>
        <v>11.25</v>
      </c>
      <c r="K4">
        <f>INDEX(Table2[kelt%], MATCH($B$4, Table2[Entiteetti], 0))</f>
        <v>20</v>
      </c>
      <c r="L4">
        <f>INDEX(Table2[aggVih], MATCH($B$4, Table2[Entiteetti], 0))</f>
        <v>0</v>
      </c>
      <c r="M4">
        <f>INDEX(Table2[aggPun], MATCH($B$4, Table2[Entiteetti], 0))</f>
        <v>0</v>
      </c>
      <c r="N4">
        <f>INDEX(Table2[aggSin], MATCH($B$4, Table2[Entiteetti], 0))</f>
        <v>0</v>
      </c>
      <c r="O4">
        <f>INDEX(Table2[aggKelt], MATCH($B$4, Table2[Entiteetti], 0))</f>
        <v>0</v>
      </c>
      <c r="P4">
        <f>INDEX(Table2[krtOma], MATCH($B$4, Table2[Entiteetti], 0))</f>
        <v>0</v>
      </c>
      <c r="Q4">
        <f>INDEX(Table2[krtMuu], MATCH($B$4, Table2[Entiteetti], 0))</f>
        <v>0</v>
      </c>
      <c r="V4">
        <f ca="1">IF(U8 = 1, 5, 0)</f>
        <v>5</v>
      </c>
      <c r="W4">
        <f>H4*$T$1</f>
        <v>12.375000000000002</v>
      </c>
      <c r="X4">
        <f t="shared" ref="X4:Z4" si="0">I4*$T$1</f>
        <v>12.375000000000002</v>
      </c>
      <c r="Y4">
        <f t="shared" si="0"/>
        <v>12.375000000000002</v>
      </c>
      <c r="Z4">
        <f t="shared" si="0"/>
        <v>22</v>
      </c>
      <c r="AA4">
        <f>H4*$T$2</f>
        <v>8.4375</v>
      </c>
      <c r="AB4">
        <f t="shared" ref="AB4:AD4" si="1">I4*$T$2</f>
        <v>8.4375</v>
      </c>
      <c r="AC4">
        <f t="shared" si="1"/>
        <v>8.4375</v>
      </c>
      <c r="AD4">
        <f t="shared" si="1"/>
        <v>15</v>
      </c>
      <c r="AE4" t="e">
        <f>L4+V8</f>
        <v>#DIV/0!</v>
      </c>
      <c r="AF4">
        <f t="shared" ref="AF4:AH4" ca="1" si="2">M4+W8</f>
        <v>0</v>
      </c>
      <c r="AG4">
        <f t="shared" ca="1" si="2"/>
        <v>0</v>
      </c>
      <c r="AH4">
        <f t="shared" si="2"/>
        <v>0</v>
      </c>
      <c r="AI4">
        <f>L4*$T$2</f>
        <v>0</v>
      </c>
      <c r="AJ4">
        <f t="shared" ref="AJ4:AL4" si="3">M4*$T$2</f>
        <v>0</v>
      </c>
      <c r="AK4">
        <f t="shared" si="3"/>
        <v>0</v>
      </c>
      <c r="AL4">
        <f t="shared" si="3"/>
        <v>0</v>
      </c>
    </row>
    <row r="5" spans="1:38" x14ac:dyDescent="0.25">
      <c r="A5" t="s">
        <v>47</v>
      </c>
      <c r="B5" t="s">
        <v>96</v>
      </c>
      <c r="C5">
        <f>INDEX(Table2[aate], MATCH($B$5, Table2[Entiteetti], 0))</f>
        <v>4</v>
      </c>
      <c r="D5">
        <f>INDEX(Table2[kansa], MATCH($B$4, Table2[Entiteetti], 0))</f>
        <v>1</v>
      </c>
      <c r="E5">
        <f>INDEX(Table2[puh%], MATCH($B$5, Table2[Entiteetti], 0))</f>
        <v>70</v>
      </c>
      <c r="F5">
        <f>INDEX(Table2[hylj%], MATCH($B$5, Table2[Entiteetti], 0))</f>
        <v>10</v>
      </c>
      <c r="G5">
        <f>INDEX(Table2[valta], MATCH($B$4, Table2[Entiteetti], 0))</f>
        <v>0</v>
      </c>
      <c r="H5">
        <f>INDEX(Table2[vihr%], MATCH($B$5, Table2[Entiteetti], 0))</f>
        <v>15</v>
      </c>
      <c r="I5">
        <f>INDEX(Table2[pun%], MATCH($B$5, Table2[Entiteetti], 0))</f>
        <v>15</v>
      </c>
      <c r="J5">
        <f>INDEX(Table2[sin%], MATCH($B$5, Table2[Entiteetti], 0))</f>
        <v>15</v>
      </c>
      <c r="K5">
        <f>INDEX(Table2[kelt%], MATCH($B$5, Table2[Entiteetti], 0))</f>
        <v>20</v>
      </c>
      <c r="L5">
        <f>INDEX(Table2[aggVih], MATCH($B$5, Table2[Entiteetti], 0))</f>
        <v>0</v>
      </c>
      <c r="M5">
        <f>INDEX(Table2[aggPun], MATCH($B$5, Table2[Entiteetti], 0))</f>
        <v>0</v>
      </c>
      <c r="N5">
        <f>INDEX(Table2[aggSin], MATCH($B$5, Table2[Entiteetti], 0))</f>
        <v>0</v>
      </c>
      <c r="O5">
        <f>INDEX(Table2[aggKelt], MATCH($B$5, Table2[Entiteetti], 0))</f>
        <v>0</v>
      </c>
      <c r="P5">
        <f>INDEX(Table2[krtOma], MATCH($B$5, Table2[Entiteetti], 0))</f>
        <v>0</v>
      </c>
      <c r="Q5">
        <f>INDEX(Table2[krtMuu], MATCH($B$5, Table2[Entiteetti], 0))</f>
        <v>1</v>
      </c>
      <c r="S5">
        <f ca="1">IF(U8=1, C4, 0)</f>
        <v>4</v>
      </c>
      <c r="W5">
        <f>H5*$T$1</f>
        <v>16.5</v>
      </c>
      <c r="X5">
        <f t="shared" ref="X5" si="4">I5*$T$1</f>
        <v>16.5</v>
      </c>
      <c r="Y5">
        <f>J5*$T$1</f>
        <v>16.5</v>
      </c>
      <c r="Z5">
        <f t="shared" ref="Z5" si="5">K5*$T$1</f>
        <v>22</v>
      </c>
      <c r="AA5">
        <f>H5*$T$2</f>
        <v>11.25</v>
      </c>
      <c r="AB5">
        <f t="shared" ref="AB5" si="6">I5*$T$2</f>
        <v>11.25</v>
      </c>
      <c r="AC5">
        <f t="shared" ref="AC5" si="7">J5*$T$2</f>
        <v>11.25</v>
      </c>
      <c r="AD5">
        <f>K5*$T$2</f>
        <v>15</v>
      </c>
      <c r="AE5">
        <f>L5+V9</f>
        <v>0</v>
      </c>
      <c r="AF5">
        <f ca="1">M5+W9</f>
        <v>0</v>
      </c>
      <c r="AG5">
        <f t="shared" ref="AG5" ca="1" si="8">N5+X9</f>
        <v>0</v>
      </c>
      <c r="AH5">
        <f>O5+Y9</f>
        <v>0</v>
      </c>
      <c r="AI5">
        <f>L5*$T$2</f>
        <v>0</v>
      </c>
      <c r="AJ5">
        <f t="shared" ref="AJ5" si="9">M5*$T$2</f>
        <v>0</v>
      </c>
      <c r="AK5">
        <f t="shared" ref="AK5" si="10">N5*$T$2</f>
        <v>0</v>
      </c>
      <c r="AL5">
        <f t="shared" ref="AL5" si="11">O5*$T$2</f>
        <v>0</v>
      </c>
    </row>
    <row r="6" spans="1:38" x14ac:dyDescent="0.25">
      <c r="B6" s="1" t="s">
        <v>8</v>
      </c>
      <c r="C6" t="s">
        <v>52</v>
      </c>
      <c r="D6" t="s">
        <v>51</v>
      </c>
      <c r="E6" t="s">
        <v>30</v>
      </c>
      <c r="F6" t="s">
        <v>31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43</v>
      </c>
      <c r="M6" t="s">
        <v>42</v>
      </c>
      <c r="N6" t="s">
        <v>44</v>
      </c>
      <c r="O6" t="s">
        <v>45</v>
      </c>
      <c r="P6" t="s">
        <v>36</v>
      </c>
      <c r="Q6" t="s">
        <v>37</v>
      </c>
    </row>
    <row r="7" spans="1:38" x14ac:dyDescent="0.25">
      <c r="B7" t="s">
        <v>77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S7" t="s">
        <v>157</v>
      </c>
      <c r="T7" t="s">
        <v>158</v>
      </c>
      <c r="U7" t="s">
        <v>159</v>
      </c>
      <c r="V7" t="s">
        <v>161</v>
      </c>
      <c r="W7" t="s">
        <v>160</v>
      </c>
      <c r="X7" t="s">
        <v>162</v>
      </c>
      <c r="AA7" t="s">
        <v>163</v>
      </c>
      <c r="AD7" t="s">
        <v>164</v>
      </c>
    </row>
    <row r="8" spans="1:38" x14ac:dyDescent="0.25">
      <c r="B8" t="s">
        <v>78</v>
      </c>
      <c r="C8">
        <v>1</v>
      </c>
      <c r="D8">
        <v>1</v>
      </c>
      <c r="E8">
        <v>70</v>
      </c>
      <c r="F8">
        <v>10</v>
      </c>
      <c r="G8">
        <v>5</v>
      </c>
      <c r="H8">
        <v>20</v>
      </c>
      <c r="I8">
        <v>22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S8">
        <f ca="1">IF(S10 &lt; E4, 1, 0)</f>
        <v>0</v>
      </c>
      <c r="T8">
        <f>IF(C4=C5, 1, 0)</f>
        <v>1</v>
      </c>
      <c r="U8">
        <f ca="1">IF((U9-G4) &lt; AA8, 1, 0)</f>
        <v>1</v>
      </c>
      <c r="V8" t="e">
        <f>((1-(ABS(P4-Q4)))/(P4+Q4) * ((P4+Q4)/2))</f>
        <v>#DIV/0!</v>
      </c>
      <c r="W8">
        <f ca="1">IF($W$10 &lt; AD8, 1, 0)</f>
        <v>0</v>
      </c>
      <c r="X8">
        <f ca="1">IF($X$10 &lt; F4, 1, 0)</f>
        <v>0</v>
      </c>
      <c r="AA8">
        <v>20</v>
      </c>
      <c r="AD8">
        <v>20</v>
      </c>
      <c r="AF8" t="s">
        <v>165</v>
      </c>
    </row>
    <row r="9" spans="1:38" x14ac:dyDescent="0.25">
      <c r="B9" t="s">
        <v>79</v>
      </c>
      <c r="C9">
        <v>3</v>
      </c>
      <c r="D9">
        <v>1</v>
      </c>
      <c r="E9">
        <v>70</v>
      </c>
      <c r="F9">
        <v>10</v>
      </c>
      <c r="G9">
        <v>0</v>
      </c>
      <c r="H9">
        <v>15</v>
      </c>
      <c r="I9">
        <v>15</v>
      </c>
      <c r="J9">
        <v>20</v>
      </c>
      <c r="K9">
        <v>15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U9">
        <f ca="1">RANDBETWEEN(1, 100)</f>
        <v>7</v>
      </c>
      <c r="V9">
        <f>((1-(ABS(P5-Q5)))/(P5+Q5) * ((P5+Q5)/2))</f>
        <v>0</v>
      </c>
      <c r="W9">
        <f ca="1">IF($W$10 &lt; AD9, 1, 0)</f>
        <v>0</v>
      </c>
      <c r="X9">
        <f ca="1">IF($X$10 &lt; F5, 1, 0)</f>
        <v>0</v>
      </c>
      <c r="AD9">
        <v>20</v>
      </c>
      <c r="AF9" t="s">
        <v>166</v>
      </c>
    </row>
    <row r="10" spans="1:38" x14ac:dyDescent="0.25">
      <c r="B10" t="s">
        <v>80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15</v>
      </c>
      <c r="J10">
        <v>15</v>
      </c>
      <c r="K10">
        <v>15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S10">
        <f ca="1">RANDBETWEEN(1, 100)</f>
        <v>95</v>
      </c>
      <c r="W10">
        <f ca="1">RANDBETWEEN(1, 100)</f>
        <v>87</v>
      </c>
      <c r="X10">
        <f ca="1">RANDBETWEEN(1, 100)</f>
        <v>66</v>
      </c>
      <c r="AF10" t="s">
        <v>167</v>
      </c>
    </row>
    <row r="11" spans="1:38" x14ac:dyDescent="0.25">
      <c r="B11" t="s">
        <v>93</v>
      </c>
      <c r="C11">
        <v>3</v>
      </c>
      <c r="D11">
        <v>1</v>
      </c>
      <c r="E11">
        <v>70</v>
      </c>
      <c r="F11">
        <v>10</v>
      </c>
      <c r="G11">
        <v>0</v>
      </c>
      <c r="H11">
        <v>15</v>
      </c>
      <c r="I11">
        <v>15</v>
      </c>
      <c r="J11">
        <v>20</v>
      </c>
      <c r="K11">
        <v>15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</row>
    <row r="12" spans="1:38" x14ac:dyDescent="0.25">
      <c r="B12" t="s">
        <v>94</v>
      </c>
      <c r="C12">
        <v>3</v>
      </c>
      <c r="D12">
        <v>1</v>
      </c>
      <c r="E12">
        <v>70</v>
      </c>
      <c r="F12">
        <v>10</v>
      </c>
      <c r="G12">
        <v>0</v>
      </c>
      <c r="H12">
        <v>15</v>
      </c>
      <c r="I12">
        <v>15</v>
      </c>
      <c r="J12">
        <v>20</v>
      </c>
      <c r="K12">
        <v>15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38" x14ac:dyDescent="0.25">
      <c r="B13" t="s">
        <v>95</v>
      </c>
      <c r="C13">
        <v>1</v>
      </c>
      <c r="D13">
        <v>1</v>
      </c>
      <c r="E13">
        <v>70</v>
      </c>
      <c r="F13">
        <v>10</v>
      </c>
      <c r="G13">
        <v>0</v>
      </c>
      <c r="H13">
        <v>15</v>
      </c>
      <c r="I13">
        <v>20</v>
      </c>
      <c r="J13">
        <v>15</v>
      </c>
      <c r="K13">
        <v>15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S13" t="s">
        <v>182</v>
      </c>
    </row>
    <row r="14" spans="1:38" x14ac:dyDescent="0.25">
      <c r="B14" t="s">
        <v>96</v>
      </c>
      <c r="C14">
        <v>4</v>
      </c>
      <c r="D14">
        <v>1</v>
      </c>
      <c r="E14">
        <v>70</v>
      </c>
      <c r="F14">
        <v>10</v>
      </c>
      <c r="G14">
        <v>0</v>
      </c>
      <c r="H14">
        <v>15</v>
      </c>
      <c r="I14">
        <v>15</v>
      </c>
      <c r="J14">
        <v>15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S14">
        <f ca="1">RANDBETWEEN(1, 20)</f>
        <v>16</v>
      </c>
    </row>
    <row r="15" spans="1:38" x14ac:dyDescent="0.25">
      <c r="B15" t="s">
        <v>97</v>
      </c>
      <c r="C15">
        <v>1</v>
      </c>
      <c r="D15">
        <v>1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38" x14ac:dyDescent="0.25">
      <c r="B16" t="s">
        <v>98</v>
      </c>
      <c r="C16">
        <v>4</v>
      </c>
      <c r="D16">
        <v>1</v>
      </c>
      <c r="E16">
        <v>70</v>
      </c>
      <c r="F16">
        <v>10</v>
      </c>
      <c r="G16">
        <v>5</v>
      </c>
      <c r="H16">
        <v>15</v>
      </c>
      <c r="I16">
        <v>15</v>
      </c>
      <c r="J16">
        <v>16.5</v>
      </c>
      <c r="K16">
        <v>20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2:17" x14ac:dyDescent="0.25">
      <c r="B17" t="s">
        <v>99</v>
      </c>
      <c r="C17">
        <v>4</v>
      </c>
      <c r="D17">
        <v>1</v>
      </c>
      <c r="E17">
        <v>70</v>
      </c>
      <c r="F17">
        <v>10</v>
      </c>
      <c r="G17">
        <v>0</v>
      </c>
      <c r="H17">
        <v>11.25</v>
      </c>
      <c r="I17">
        <v>11.25</v>
      </c>
      <c r="J17">
        <v>11.25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100</v>
      </c>
      <c r="C18">
        <v>2</v>
      </c>
      <c r="D18">
        <v>1</v>
      </c>
      <c r="E18">
        <v>70</v>
      </c>
      <c r="F18">
        <v>10</v>
      </c>
      <c r="G18">
        <v>0</v>
      </c>
      <c r="H18">
        <v>20</v>
      </c>
      <c r="I18">
        <v>15</v>
      </c>
      <c r="J18">
        <v>15</v>
      </c>
      <c r="K18">
        <v>15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2:17" x14ac:dyDescent="0.25">
      <c r="B19" t="s">
        <v>101</v>
      </c>
      <c r="C19">
        <v>4</v>
      </c>
      <c r="D19">
        <v>1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102</v>
      </c>
      <c r="C20">
        <v>3</v>
      </c>
      <c r="D20">
        <v>1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 x14ac:dyDescent="0.25">
      <c r="B21" t="s">
        <v>103</v>
      </c>
      <c r="C21">
        <v>2</v>
      </c>
      <c r="D21">
        <v>1</v>
      </c>
      <c r="E21">
        <v>70</v>
      </c>
      <c r="F21">
        <v>10</v>
      </c>
      <c r="G21">
        <v>0</v>
      </c>
      <c r="H21">
        <v>20</v>
      </c>
      <c r="I21">
        <v>20</v>
      </c>
      <c r="J21">
        <v>20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 x14ac:dyDescent="0.25">
      <c r="B22" t="s">
        <v>104</v>
      </c>
      <c r="C22">
        <v>3</v>
      </c>
      <c r="D22">
        <v>1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105</v>
      </c>
      <c r="C23">
        <v>4</v>
      </c>
      <c r="D23">
        <v>1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106</v>
      </c>
      <c r="C24">
        <v>2</v>
      </c>
      <c r="D24">
        <v>1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107</v>
      </c>
      <c r="C25">
        <v>3</v>
      </c>
      <c r="D25">
        <v>1</v>
      </c>
      <c r="E25">
        <v>70</v>
      </c>
      <c r="F25">
        <v>10</v>
      </c>
      <c r="G25">
        <v>0</v>
      </c>
      <c r="H25">
        <v>15</v>
      </c>
      <c r="I25">
        <v>15</v>
      </c>
      <c r="J25">
        <v>20</v>
      </c>
      <c r="K25">
        <v>15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</row>
    <row r="26" spans="2:17" x14ac:dyDescent="0.25">
      <c r="B26" t="s">
        <v>108</v>
      </c>
      <c r="C26">
        <v>4</v>
      </c>
      <c r="D26">
        <v>1</v>
      </c>
      <c r="E26">
        <v>70</v>
      </c>
      <c r="F26">
        <v>10</v>
      </c>
      <c r="G26">
        <v>0</v>
      </c>
      <c r="H26">
        <v>20</v>
      </c>
      <c r="I26">
        <v>20</v>
      </c>
      <c r="J26">
        <v>20</v>
      </c>
      <c r="K26">
        <v>20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 x14ac:dyDescent="0.25">
      <c r="B27" t="s">
        <v>81</v>
      </c>
      <c r="C27">
        <v>4</v>
      </c>
      <c r="D27">
        <v>2</v>
      </c>
      <c r="E27">
        <v>70</v>
      </c>
      <c r="F27">
        <v>10</v>
      </c>
      <c r="G27">
        <v>0</v>
      </c>
      <c r="H27">
        <v>20</v>
      </c>
      <c r="I27">
        <v>20</v>
      </c>
      <c r="J27">
        <v>20</v>
      </c>
      <c r="K27">
        <v>20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25">
      <c r="B28" t="s">
        <v>82</v>
      </c>
      <c r="C28">
        <v>2</v>
      </c>
      <c r="D28">
        <v>2</v>
      </c>
      <c r="E28">
        <v>70</v>
      </c>
      <c r="F28">
        <v>10</v>
      </c>
      <c r="G28">
        <v>0</v>
      </c>
      <c r="H28">
        <v>20</v>
      </c>
      <c r="I28">
        <v>20</v>
      </c>
      <c r="J28">
        <v>20</v>
      </c>
      <c r="K28">
        <v>20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 x14ac:dyDescent="0.25">
      <c r="B29" t="s">
        <v>83</v>
      </c>
      <c r="C29">
        <v>4</v>
      </c>
      <c r="D29">
        <v>2</v>
      </c>
      <c r="E29">
        <v>70</v>
      </c>
      <c r="F29">
        <v>10</v>
      </c>
      <c r="G29">
        <v>0</v>
      </c>
      <c r="H29">
        <v>20</v>
      </c>
      <c r="I29">
        <v>20</v>
      </c>
      <c r="J29">
        <v>20</v>
      </c>
      <c r="K29">
        <v>20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25">
      <c r="B30" t="s">
        <v>84</v>
      </c>
      <c r="C30">
        <v>2</v>
      </c>
      <c r="D30">
        <v>2</v>
      </c>
      <c r="E30">
        <v>70</v>
      </c>
      <c r="F30">
        <v>10</v>
      </c>
      <c r="G30">
        <v>0</v>
      </c>
      <c r="H30">
        <v>20</v>
      </c>
      <c r="I30">
        <v>20</v>
      </c>
      <c r="J30">
        <v>20</v>
      </c>
      <c r="K30">
        <v>20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25">
      <c r="B31" t="s">
        <v>109</v>
      </c>
      <c r="C31">
        <v>1</v>
      </c>
      <c r="D31">
        <v>2</v>
      </c>
      <c r="E31">
        <v>70</v>
      </c>
      <c r="F31">
        <v>10</v>
      </c>
      <c r="G31">
        <v>0</v>
      </c>
      <c r="H31">
        <v>20</v>
      </c>
      <c r="I31">
        <v>20</v>
      </c>
      <c r="J31">
        <v>20</v>
      </c>
      <c r="K31">
        <v>20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25">
      <c r="B32" t="s">
        <v>110</v>
      </c>
      <c r="C32">
        <v>4</v>
      </c>
      <c r="D32">
        <v>2</v>
      </c>
      <c r="E32">
        <v>70</v>
      </c>
      <c r="F32">
        <v>10</v>
      </c>
      <c r="G32">
        <v>0</v>
      </c>
      <c r="H32">
        <v>20</v>
      </c>
      <c r="I32">
        <v>20</v>
      </c>
      <c r="J32">
        <v>20</v>
      </c>
      <c r="K32">
        <v>20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25">
      <c r="B33" t="s">
        <v>111</v>
      </c>
      <c r="C33">
        <v>2</v>
      </c>
      <c r="D33">
        <v>2</v>
      </c>
      <c r="E33">
        <v>70</v>
      </c>
      <c r="F33">
        <v>10</v>
      </c>
      <c r="G33">
        <v>0</v>
      </c>
      <c r="H33">
        <v>20</v>
      </c>
      <c r="I33">
        <v>20</v>
      </c>
      <c r="J33">
        <v>20</v>
      </c>
      <c r="K33">
        <v>20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 x14ac:dyDescent="0.25">
      <c r="B34" t="s">
        <v>112</v>
      </c>
      <c r="C34">
        <v>3</v>
      </c>
      <c r="D34">
        <v>2</v>
      </c>
      <c r="E34">
        <v>70</v>
      </c>
      <c r="F34">
        <v>10</v>
      </c>
      <c r="G34">
        <v>0</v>
      </c>
      <c r="H34">
        <v>20</v>
      </c>
      <c r="I34">
        <v>20</v>
      </c>
      <c r="J34">
        <v>20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25">
      <c r="B35" t="s">
        <v>113</v>
      </c>
      <c r="C35">
        <v>1</v>
      </c>
      <c r="D35">
        <v>2</v>
      </c>
      <c r="E35">
        <v>70</v>
      </c>
      <c r="F35">
        <v>10</v>
      </c>
      <c r="G35">
        <v>0</v>
      </c>
      <c r="H35">
        <v>20</v>
      </c>
      <c r="I35">
        <v>20</v>
      </c>
      <c r="J35">
        <v>20</v>
      </c>
      <c r="K35">
        <v>20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 x14ac:dyDescent="0.25">
      <c r="B36" t="s">
        <v>114</v>
      </c>
      <c r="C36">
        <v>4</v>
      </c>
      <c r="D36">
        <v>2</v>
      </c>
      <c r="E36">
        <v>70</v>
      </c>
      <c r="F36">
        <v>10</v>
      </c>
      <c r="G36">
        <v>0</v>
      </c>
      <c r="H36">
        <v>20</v>
      </c>
      <c r="I36">
        <v>20</v>
      </c>
      <c r="J36">
        <v>20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 x14ac:dyDescent="0.25">
      <c r="B37" t="s">
        <v>115</v>
      </c>
      <c r="C37">
        <v>2</v>
      </c>
      <c r="D37">
        <v>2</v>
      </c>
      <c r="E37">
        <v>70</v>
      </c>
      <c r="F37">
        <v>10</v>
      </c>
      <c r="G37">
        <v>0</v>
      </c>
      <c r="H37">
        <v>20</v>
      </c>
      <c r="I37">
        <v>20</v>
      </c>
      <c r="J37">
        <v>20</v>
      </c>
      <c r="K37">
        <v>20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 x14ac:dyDescent="0.25">
      <c r="B38" t="s">
        <v>116</v>
      </c>
      <c r="C38">
        <v>3</v>
      </c>
      <c r="D38">
        <v>2</v>
      </c>
      <c r="E38">
        <v>70</v>
      </c>
      <c r="F38">
        <v>10</v>
      </c>
      <c r="G38">
        <v>0</v>
      </c>
      <c r="H38">
        <v>20</v>
      </c>
      <c r="I38">
        <v>20</v>
      </c>
      <c r="J38">
        <v>20</v>
      </c>
      <c r="K38">
        <v>20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 x14ac:dyDescent="0.25">
      <c r="B39" t="s">
        <v>117</v>
      </c>
      <c r="C39">
        <v>2</v>
      </c>
      <c r="D39">
        <v>2</v>
      </c>
      <c r="E39">
        <v>70</v>
      </c>
      <c r="F39">
        <v>10</v>
      </c>
      <c r="G39">
        <v>0</v>
      </c>
      <c r="H39">
        <v>20</v>
      </c>
      <c r="I39">
        <v>20</v>
      </c>
      <c r="J39">
        <v>20</v>
      </c>
      <c r="K39">
        <v>20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 x14ac:dyDescent="0.25">
      <c r="B40" t="s">
        <v>118</v>
      </c>
      <c r="C40">
        <v>2</v>
      </c>
      <c r="D40">
        <v>2</v>
      </c>
      <c r="E40">
        <v>70</v>
      </c>
      <c r="F40">
        <v>10</v>
      </c>
      <c r="G40">
        <v>0</v>
      </c>
      <c r="H40">
        <v>20</v>
      </c>
      <c r="I40">
        <v>20</v>
      </c>
      <c r="J40">
        <v>20</v>
      </c>
      <c r="K40">
        <v>20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 x14ac:dyDescent="0.25">
      <c r="B41" t="s">
        <v>119</v>
      </c>
      <c r="C41">
        <v>4</v>
      </c>
      <c r="D41">
        <v>2</v>
      </c>
      <c r="E41">
        <v>70</v>
      </c>
      <c r="F41">
        <v>10</v>
      </c>
      <c r="G41">
        <v>0</v>
      </c>
      <c r="H41">
        <v>20</v>
      </c>
      <c r="I41">
        <v>20</v>
      </c>
      <c r="J41">
        <v>20</v>
      </c>
      <c r="K41">
        <v>20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 x14ac:dyDescent="0.25">
      <c r="B42" t="s">
        <v>120</v>
      </c>
      <c r="C42">
        <v>1</v>
      </c>
      <c r="D42">
        <v>2</v>
      </c>
      <c r="E42">
        <v>70</v>
      </c>
      <c r="F42">
        <v>10</v>
      </c>
      <c r="G42">
        <v>0</v>
      </c>
      <c r="H42">
        <v>20</v>
      </c>
      <c r="I42">
        <v>20</v>
      </c>
      <c r="J42">
        <v>20</v>
      </c>
      <c r="K42">
        <v>20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 x14ac:dyDescent="0.25">
      <c r="B43" t="s">
        <v>121</v>
      </c>
      <c r="C43">
        <v>1</v>
      </c>
      <c r="D43">
        <v>2</v>
      </c>
      <c r="E43">
        <v>70</v>
      </c>
      <c r="F43">
        <v>10</v>
      </c>
      <c r="G43">
        <v>0</v>
      </c>
      <c r="H43">
        <v>20</v>
      </c>
      <c r="I43">
        <v>20</v>
      </c>
      <c r="J43">
        <v>20</v>
      </c>
      <c r="K43">
        <v>20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 x14ac:dyDescent="0.25">
      <c r="B44" t="s">
        <v>122</v>
      </c>
      <c r="C44">
        <v>3</v>
      </c>
      <c r="D44">
        <v>2</v>
      </c>
      <c r="E44">
        <v>70</v>
      </c>
      <c r="F44">
        <v>10</v>
      </c>
      <c r="G44">
        <v>0</v>
      </c>
      <c r="H44">
        <v>20</v>
      </c>
      <c r="I44">
        <v>20</v>
      </c>
      <c r="J44">
        <v>20</v>
      </c>
      <c r="K44">
        <v>20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 x14ac:dyDescent="0.25">
      <c r="B45" t="s">
        <v>123</v>
      </c>
      <c r="C45">
        <v>1</v>
      </c>
      <c r="D45">
        <v>2</v>
      </c>
      <c r="E45">
        <v>70</v>
      </c>
      <c r="F45">
        <v>10</v>
      </c>
      <c r="G45">
        <v>0</v>
      </c>
      <c r="H45">
        <v>20</v>
      </c>
      <c r="I45">
        <v>20</v>
      </c>
      <c r="J45">
        <v>20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 x14ac:dyDescent="0.25">
      <c r="B46" t="s">
        <v>124</v>
      </c>
      <c r="C46">
        <v>4</v>
      </c>
      <c r="D46">
        <v>2</v>
      </c>
      <c r="E46">
        <v>70</v>
      </c>
      <c r="F46">
        <v>10</v>
      </c>
      <c r="G46">
        <v>0</v>
      </c>
      <c r="H46">
        <v>20</v>
      </c>
      <c r="I46">
        <v>20</v>
      </c>
      <c r="J46">
        <v>20</v>
      </c>
      <c r="K46">
        <v>20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 x14ac:dyDescent="0.25">
      <c r="B47" t="s">
        <v>85</v>
      </c>
      <c r="C47">
        <v>3</v>
      </c>
      <c r="D47">
        <v>3</v>
      </c>
      <c r="E47">
        <v>70</v>
      </c>
      <c r="F47">
        <v>10</v>
      </c>
      <c r="G47">
        <v>0</v>
      </c>
      <c r="H47">
        <v>20</v>
      </c>
      <c r="I47">
        <v>20</v>
      </c>
      <c r="J47">
        <v>20</v>
      </c>
      <c r="K47">
        <v>20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 x14ac:dyDescent="0.25">
      <c r="B48" t="s">
        <v>86</v>
      </c>
      <c r="C48">
        <v>1</v>
      </c>
      <c r="D48">
        <v>3</v>
      </c>
      <c r="E48">
        <v>70</v>
      </c>
      <c r="F48">
        <v>10</v>
      </c>
      <c r="G48">
        <v>0</v>
      </c>
      <c r="H48">
        <v>20</v>
      </c>
      <c r="I48">
        <v>20</v>
      </c>
      <c r="J48">
        <v>20</v>
      </c>
      <c r="K48">
        <v>20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 x14ac:dyDescent="0.25">
      <c r="B49" t="s">
        <v>87</v>
      </c>
      <c r="C49">
        <v>3</v>
      </c>
      <c r="D49">
        <v>3</v>
      </c>
      <c r="E49">
        <v>70</v>
      </c>
      <c r="F49">
        <v>10</v>
      </c>
      <c r="G49">
        <v>0</v>
      </c>
      <c r="H49">
        <v>20</v>
      </c>
      <c r="I49">
        <v>20</v>
      </c>
      <c r="J49">
        <v>20</v>
      </c>
      <c r="K49">
        <v>20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 x14ac:dyDescent="0.25">
      <c r="B50" t="s">
        <v>88</v>
      </c>
      <c r="C50">
        <v>2</v>
      </c>
      <c r="D50">
        <v>3</v>
      </c>
      <c r="E50">
        <v>70</v>
      </c>
      <c r="F50">
        <v>10</v>
      </c>
      <c r="G50">
        <v>0</v>
      </c>
      <c r="H50">
        <v>20</v>
      </c>
      <c r="I50">
        <v>20</v>
      </c>
      <c r="J50">
        <v>20</v>
      </c>
      <c r="K50">
        <v>20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 x14ac:dyDescent="0.25">
      <c r="B51" t="s">
        <v>125</v>
      </c>
      <c r="C51">
        <v>4</v>
      </c>
      <c r="D51">
        <v>3</v>
      </c>
      <c r="E51">
        <v>70</v>
      </c>
      <c r="F51">
        <v>10</v>
      </c>
      <c r="G51">
        <v>0</v>
      </c>
      <c r="H51">
        <v>20</v>
      </c>
      <c r="I51">
        <v>20</v>
      </c>
      <c r="J51">
        <v>20</v>
      </c>
      <c r="K51">
        <v>20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 x14ac:dyDescent="0.25">
      <c r="B52" t="s">
        <v>126</v>
      </c>
      <c r="C52">
        <v>3</v>
      </c>
      <c r="D52">
        <v>3</v>
      </c>
      <c r="E52">
        <v>70</v>
      </c>
      <c r="F52">
        <v>10</v>
      </c>
      <c r="G52">
        <v>0</v>
      </c>
      <c r="H52">
        <v>20</v>
      </c>
      <c r="I52">
        <v>20</v>
      </c>
      <c r="J52">
        <v>20</v>
      </c>
      <c r="K52">
        <v>20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2:17" x14ac:dyDescent="0.25">
      <c r="B53" t="s">
        <v>127</v>
      </c>
      <c r="C53">
        <v>2</v>
      </c>
      <c r="D53">
        <v>3</v>
      </c>
      <c r="E53">
        <v>70</v>
      </c>
      <c r="F53">
        <v>10</v>
      </c>
      <c r="G53">
        <v>0</v>
      </c>
      <c r="H53">
        <v>20</v>
      </c>
      <c r="I53">
        <v>20</v>
      </c>
      <c r="J53">
        <v>20</v>
      </c>
      <c r="K53">
        <v>20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2:17" x14ac:dyDescent="0.25">
      <c r="B54" t="s">
        <v>128</v>
      </c>
      <c r="C54">
        <v>3</v>
      </c>
      <c r="D54">
        <v>3</v>
      </c>
      <c r="E54">
        <v>70</v>
      </c>
      <c r="F54">
        <v>10</v>
      </c>
      <c r="G54">
        <v>0</v>
      </c>
      <c r="H54">
        <v>20</v>
      </c>
      <c r="I54">
        <v>20</v>
      </c>
      <c r="J54">
        <v>20</v>
      </c>
      <c r="K54">
        <v>20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2:17" x14ac:dyDescent="0.25">
      <c r="B55" t="s">
        <v>129</v>
      </c>
      <c r="C55">
        <v>2</v>
      </c>
      <c r="D55">
        <v>3</v>
      </c>
      <c r="E55">
        <v>70</v>
      </c>
      <c r="F55">
        <v>10</v>
      </c>
      <c r="G55">
        <v>0</v>
      </c>
      <c r="H55">
        <v>20</v>
      </c>
      <c r="I55">
        <v>20</v>
      </c>
      <c r="J55">
        <v>20</v>
      </c>
      <c r="K55">
        <v>20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2:17" x14ac:dyDescent="0.25">
      <c r="B56" t="s">
        <v>130</v>
      </c>
      <c r="C56">
        <v>2</v>
      </c>
      <c r="D56">
        <v>3</v>
      </c>
      <c r="E56">
        <v>70</v>
      </c>
      <c r="F56">
        <v>10</v>
      </c>
      <c r="G56">
        <v>0</v>
      </c>
      <c r="H56">
        <v>20</v>
      </c>
      <c r="I56">
        <v>20</v>
      </c>
      <c r="J56">
        <v>20</v>
      </c>
      <c r="K56">
        <v>20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2:17" x14ac:dyDescent="0.25">
      <c r="B57" t="s">
        <v>131</v>
      </c>
      <c r="C57">
        <v>3</v>
      </c>
      <c r="D57">
        <v>3</v>
      </c>
      <c r="E57">
        <v>70</v>
      </c>
      <c r="F57">
        <v>10</v>
      </c>
      <c r="G57">
        <v>0</v>
      </c>
      <c r="H57">
        <v>20</v>
      </c>
      <c r="I57">
        <v>20</v>
      </c>
      <c r="J57">
        <v>20</v>
      </c>
      <c r="K57">
        <v>20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2:17" x14ac:dyDescent="0.25">
      <c r="B58" t="s">
        <v>132</v>
      </c>
      <c r="C58">
        <v>2</v>
      </c>
      <c r="D58">
        <v>3</v>
      </c>
      <c r="E58">
        <v>70</v>
      </c>
      <c r="F58">
        <v>10</v>
      </c>
      <c r="G58">
        <v>0</v>
      </c>
      <c r="H58">
        <v>20</v>
      </c>
      <c r="I58">
        <v>20</v>
      </c>
      <c r="J58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2:17" x14ac:dyDescent="0.25">
      <c r="B59" t="s">
        <v>133</v>
      </c>
      <c r="C59">
        <v>2</v>
      </c>
      <c r="D59">
        <v>3</v>
      </c>
      <c r="E59">
        <v>70</v>
      </c>
      <c r="F59">
        <v>10</v>
      </c>
      <c r="G59">
        <v>0</v>
      </c>
      <c r="H59">
        <v>20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2:17" x14ac:dyDescent="0.25">
      <c r="B60" t="s">
        <v>134</v>
      </c>
      <c r="C60">
        <v>3</v>
      </c>
      <c r="D60">
        <v>3</v>
      </c>
      <c r="E60">
        <v>70</v>
      </c>
      <c r="F60">
        <v>10</v>
      </c>
      <c r="G60">
        <v>0</v>
      </c>
      <c r="H60">
        <v>20</v>
      </c>
      <c r="I60">
        <v>20</v>
      </c>
      <c r="J60">
        <v>20</v>
      </c>
      <c r="K60">
        <v>20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2:17" x14ac:dyDescent="0.25">
      <c r="B61" t="s">
        <v>135</v>
      </c>
      <c r="C61">
        <v>1</v>
      </c>
      <c r="D61">
        <v>3</v>
      </c>
      <c r="E61">
        <v>70</v>
      </c>
      <c r="F61">
        <v>10</v>
      </c>
      <c r="G61">
        <v>0</v>
      </c>
      <c r="H61">
        <v>20</v>
      </c>
      <c r="I61">
        <v>20</v>
      </c>
      <c r="J61">
        <v>20</v>
      </c>
      <c r="K61">
        <v>20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2:17" x14ac:dyDescent="0.25">
      <c r="B62" t="s">
        <v>136</v>
      </c>
      <c r="C62">
        <v>1</v>
      </c>
      <c r="D62">
        <v>3</v>
      </c>
      <c r="E62">
        <v>70</v>
      </c>
      <c r="F62">
        <v>10</v>
      </c>
      <c r="G62">
        <v>0</v>
      </c>
      <c r="H62">
        <v>20</v>
      </c>
      <c r="I62">
        <v>20</v>
      </c>
      <c r="J62">
        <v>20</v>
      </c>
      <c r="K62">
        <v>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2:17" x14ac:dyDescent="0.25">
      <c r="B63" t="s">
        <v>137</v>
      </c>
      <c r="C63">
        <v>2</v>
      </c>
      <c r="D63">
        <v>3</v>
      </c>
      <c r="E63">
        <v>70</v>
      </c>
      <c r="F63">
        <v>10</v>
      </c>
      <c r="G63">
        <v>0</v>
      </c>
      <c r="H63">
        <v>20</v>
      </c>
      <c r="I63">
        <v>20</v>
      </c>
      <c r="J63">
        <v>20</v>
      </c>
      <c r="K63">
        <v>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2:17" x14ac:dyDescent="0.25">
      <c r="B64" t="s">
        <v>138</v>
      </c>
      <c r="C64">
        <v>4</v>
      </c>
      <c r="D64">
        <v>3</v>
      </c>
      <c r="E64">
        <v>70</v>
      </c>
      <c r="F64">
        <v>10</v>
      </c>
      <c r="G64">
        <v>0</v>
      </c>
      <c r="H64">
        <v>20</v>
      </c>
      <c r="I64">
        <v>20</v>
      </c>
      <c r="J64">
        <v>20</v>
      </c>
      <c r="K64">
        <v>20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2:17" x14ac:dyDescent="0.25">
      <c r="B65" t="s">
        <v>139</v>
      </c>
      <c r="C65">
        <v>1</v>
      </c>
      <c r="D65">
        <v>3</v>
      </c>
      <c r="E65">
        <v>70</v>
      </c>
      <c r="F65">
        <v>10</v>
      </c>
      <c r="G65">
        <v>0</v>
      </c>
      <c r="H65">
        <v>20</v>
      </c>
      <c r="I65">
        <v>20</v>
      </c>
      <c r="J65">
        <v>20</v>
      </c>
      <c r="K65">
        <v>20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2:17" x14ac:dyDescent="0.25">
      <c r="B66" t="s">
        <v>140</v>
      </c>
      <c r="C66">
        <v>3</v>
      </c>
      <c r="D66">
        <v>3</v>
      </c>
      <c r="E66">
        <v>70</v>
      </c>
      <c r="F66">
        <v>10</v>
      </c>
      <c r="G66">
        <v>0</v>
      </c>
      <c r="H66">
        <v>20</v>
      </c>
      <c r="I66">
        <v>20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2:17" x14ac:dyDescent="0.25">
      <c r="B67" t="s">
        <v>89</v>
      </c>
      <c r="C67">
        <v>1</v>
      </c>
      <c r="D67">
        <v>4</v>
      </c>
      <c r="E67">
        <v>70</v>
      </c>
      <c r="F67">
        <v>10</v>
      </c>
      <c r="G67">
        <v>0</v>
      </c>
      <c r="H67">
        <v>20</v>
      </c>
      <c r="I67">
        <v>20</v>
      </c>
      <c r="J67">
        <v>20</v>
      </c>
      <c r="K67">
        <v>20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2:17" x14ac:dyDescent="0.25">
      <c r="B68" t="s">
        <v>90</v>
      </c>
      <c r="C68">
        <v>1</v>
      </c>
      <c r="D68">
        <v>4</v>
      </c>
      <c r="E68">
        <v>70</v>
      </c>
      <c r="F68">
        <v>10</v>
      </c>
      <c r="G68">
        <v>0</v>
      </c>
      <c r="H68">
        <v>20</v>
      </c>
      <c r="I68">
        <v>20</v>
      </c>
      <c r="J68">
        <v>20</v>
      </c>
      <c r="K68">
        <v>20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2:17" x14ac:dyDescent="0.25">
      <c r="B69" t="s">
        <v>91</v>
      </c>
      <c r="C69">
        <v>4</v>
      </c>
      <c r="D69">
        <v>4</v>
      </c>
      <c r="E69">
        <v>70</v>
      </c>
      <c r="F69">
        <v>10</v>
      </c>
      <c r="G69">
        <v>0</v>
      </c>
      <c r="H69">
        <v>20</v>
      </c>
      <c r="I69">
        <v>20</v>
      </c>
      <c r="J69">
        <v>20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2:17" x14ac:dyDescent="0.25">
      <c r="B70" t="s">
        <v>92</v>
      </c>
      <c r="C70">
        <v>2</v>
      </c>
      <c r="D70">
        <v>4</v>
      </c>
      <c r="E70">
        <v>70</v>
      </c>
      <c r="F70">
        <v>10</v>
      </c>
      <c r="G70">
        <v>0</v>
      </c>
      <c r="H70">
        <v>20</v>
      </c>
      <c r="I70">
        <v>20</v>
      </c>
      <c r="J70">
        <v>20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2:17" x14ac:dyDescent="0.25">
      <c r="B71" t="s">
        <v>141</v>
      </c>
      <c r="C71">
        <v>1</v>
      </c>
      <c r="D71">
        <v>4</v>
      </c>
      <c r="E71">
        <v>70</v>
      </c>
      <c r="F71">
        <v>10</v>
      </c>
      <c r="G71">
        <v>0</v>
      </c>
      <c r="H71">
        <v>20</v>
      </c>
      <c r="I71">
        <v>20</v>
      </c>
      <c r="J71">
        <v>20</v>
      </c>
      <c r="K71">
        <v>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2:17" x14ac:dyDescent="0.25">
      <c r="B72" t="s">
        <v>142</v>
      </c>
      <c r="C72">
        <v>1</v>
      </c>
      <c r="D72">
        <v>4</v>
      </c>
      <c r="E72">
        <v>70</v>
      </c>
      <c r="F72">
        <v>10</v>
      </c>
      <c r="G72">
        <v>0</v>
      </c>
      <c r="H72">
        <v>20</v>
      </c>
      <c r="I72">
        <v>20</v>
      </c>
      <c r="J72">
        <v>20</v>
      </c>
      <c r="K72">
        <v>20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2:17" x14ac:dyDescent="0.25">
      <c r="B73" t="s">
        <v>143</v>
      </c>
      <c r="C73">
        <v>2</v>
      </c>
      <c r="D73">
        <v>4</v>
      </c>
      <c r="E73">
        <v>70</v>
      </c>
      <c r="F73">
        <v>10</v>
      </c>
      <c r="G73">
        <v>0</v>
      </c>
      <c r="H73">
        <v>20</v>
      </c>
      <c r="I73">
        <v>20</v>
      </c>
      <c r="J73">
        <v>20</v>
      </c>
      <c r="K73">
        <v>20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2:17" x14ac:dyDescent="0.25">
      <c r="B74" t="s">
        <v>144</v>
      </c>
      <c r="C74">
        <v>4</v>
      </c>
      <c r="D74">
        <v>4</v>
      </c>
      <c r="E74">
        <v>70</v>
      </c>
      <c r="F74">
        <v>10</v>
      </c>
      <c r="G74">
        <v>0</v>
      </c>
      <c r="H74">
        <v>20</v>
      </c>
      <c r="I74">
        <v>20</v>
      </c>
      <c r="J74">
        <v>20</v>
      </c>
      <c r="K74">
        <v>20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2:17" x14ac:dyDescent="0.25">
      <c r="B75" t="s">
        <v>145</v>
      </c>
      <c r="C75">
        <v>3</v>
      </c>
      <c r="D75">
        <v>4</v>
      </c>
      <c r="E75">
        <v>70</v>
      </c>
      <c r="F75">
        <v>10</v>
      </c>
      <c r="G75">
        <v>0</v>
      </c>
      <c r="H75">
        <v>20</v>
      </c>
      <c r="I75">
        <v>20</v>
      </c>
      <c r="J75">
        <v>20</v>
      </c>
      <c r="K75">
        <v>20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2:17" x14ac:dyDescent="0.25">
      <c r="B76" t="s">
        <v>146</v>
      </c>
      <c r="C76">
        <v>1</v>
      </c>
      <c r="D76">
        <v>4</v>
      </c>
      <c r="E76">
        <v>70</v>
      </c>
      <c r="F76">
        <v>10</v>
      </c>
      <c r="G76">
        <v>0</v>
      </c>
      <c r="H76">
        <v>20</v>
      </c>
      <c r="I76">
        <v>20</v>
      </c>
      <c r="J76">
        <v>20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2:17" x14ac:dyDescent="0.25">
      <c r="B77" t="s">
        <v>147</v>
      </c>
      <c r="C77">
        <v>3</v>
      </c>
      <c r="D77">
        <v>4</v>
      </c>
      <c r="E77">
        <v>70</v>
      </c>
      <c r="F77">
        <v>10</v>
      </c>
      <c r="G77">
        <v>0</v>
      </c>
      <c r="H77">
        <v>20</v>
      </c>
      <c r="I77">
        <v>20</v>
      </c>
      <c r="J77">
        <v>20</v>
      </c>
      <c r="K77">
        <v>20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2:17" x14ac:dyDescent="0.25">
      <c r="B78" t="s">
        <v>148</v>
      </c>
      <c r="C78">
        <v>1</v>
      </c>
      <c r="D78">
        <v>4</v>
      </c>
      <c r="E78">
        <v>70</v>
      </c>
      <c r="F78">
        <v>10</v>
      </c>
      <c r="G78">
        <v>0</v>
      </c>
      <c r="H78">
        <v>20</v>
      </c>
      <c r="I78">
        <v>20</v>
      </c>
      <c r="J78">
        <v>20</v>
      </c>
      <c r="K78">
        <v>20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2:17" x14ac:dyDescent="0.25">
      <c r="B79" t="s">
        <v>149</v>
      </c>
      <c r="C79">
        <v>2</v>
      </c>
      <c r="D79">
        <v>4</v>
      </c>
      <c r="E79">
        <v>70</v>
      </c>
      <c r="F79">
        <v>10</v>
      </c>
      <c r="G79">
        <v>0</v>
      </c>
      <c r="H79">
        <v>20</v>
      </c>
      <c r="I79">
        <v>20</v>
      </c>
      <c r="J79">
        <v>20</v>
      </c>
      <c r="K79">
        <v>20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2:17" x14ac:dyDescent="0.25">
      <c r="B80" t="s">
        <v>150</v>
      </c>
      <c r="C80">
        <v>1</v>
      </c>
      <c r="D80">
        <v>4</v>
      </c>
      <c r="E80">
        <v>70</v>
      </c>
      <c r="F80">
        <v>10</v>
      </c>
      <c r="G80">
        <v>0</v>
      </c>
      <c r="H80">
        <v>20</v>
      </c>
      <c r="I80">
        <v>20</v>
      </c>
      <c r="J80">
        <v>20</v>
      </c>
      <c r="K80">
        <v>20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2:17" x14ac:dyDescent="0.25">
      <c r="B81" t="s">
        <v>151</v>
      </c>
      <c r="C81">
        <v>2</v>
      </c>
      <c r="D81">
        <v>4</v>
      </c>
      <c r="E81">
        <v>70</v>
      </c>
      <c r="F81">
        <v>10</v>
      </c>
      <c r="G81">
        <v>0</v>
      </c>
      <c r="H81">
        <v>20</v>
      </c>
      <c r="I81">
        <v>20</v>
      </c>
      <c r="J81">
        <v>20</v>
      </c>
      <c r="K81">
        <v>20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2:17" x14ac:dyDescent="0.25">
      <c r="B82" t="s">
        <v>152</v>
      </c>
      <c r="C82">
        <v>4</v>
      </c>
      <c r="D82">
        <v>4</v>
      </c>
      <c r="E82">
        <v>70</v>
      </c>
      <c r="F82">
        <v>10</v>
      </c>
      <c r="G82">
        <v>0</v>
      </c>
      <c r="H82">
        <v>20</v>
      </c>
      <c r="I82">
        <v>20</v>
      </c>
      <c r="J82">
        <v>20</v>
      </c>
      <c r="K82">
        <v>20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2:17" x14ac:dyDescent="0.25">
      <c r="B83" t="s">
        <v>153</v>
      </c>
      <c r="C83">
        <v>2</v>
      </c>
      <c r="D83">
        <v>4</v>
      </c>
      <c r="E83">
        <v>70</v>
      </c>
      <c r="F83">
        <v>10</v>
      </c>
      <c r="G83">
        <v>0</v>
      </c>
      <c r="H83">
        <v>20</v>
      </c>
      <c r="I83">
        <v>20</v>
      </c>
      <c r="J83">
        <v>20</v>
      </c>
      <c r="K83">
        <v>20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2:17" x14ac:dyDescent="0.25">
      <c r="B84" t="s">
        <v>154</v>
      </c>
      <c r="C84">
        <v>2</v>
      </c>
      <c r="D84">
        <v>4</v>
      </c>
      <c r="E84">
        <v>70</v>
      </c>
      <c r="F84">
        <v>10</v>
      </c>
      <c r="G84">
        <v>0</v>
      </c>
      <c r="H84">
        <v>20</v>
      </c>
      <c r="I84">
        <v>20</v>
      </c>
      <c r="J84">
        <v>20</v>
      </c>
      <c r="K84">
        <v>20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2:17" x14ac:dyDescent="0.25">
      <c r="B85" t="s">
        <v>155</v>
      </c>
      <c r="C85">
        <v>3</v>
      </c>
      <c r="D85">
        <v>4</v>
      </c>
      <c r="E85">
        <v>70</v>
      </c>
      <c r="F85">
        <v>10</v>
      </c>
      <c r="G85">
        <v>0</v>
      </c>
      <c r="H85">
        <v>20</v>
      </c>
      <c r="I85">
        <v>20</v>
      </c>
      <c r="J85">
        <v>20</v>
      </c>
      <c r="K85">
        <v>20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2:17" x14ac:dyDescent="0.25">
      <c r="B86" t="s">
        <v>156</v>
      </c>
      <c r="C86">
        <v>1</v>
      </c>
      <c r="D86">
        <v>4</v>
      </c>
      <c r="E86">
        <v>70</v>
      </c>
      <c r="F86">
        <v>10</v>
      </c>
      <c r="G86">
        <v>0</v>
      </c>
      <c r="H86">
        <v>20</v>
      </c>
      <c r="I86">
        <v>20</v>
      </c>
      <c r="J86">
        <v>20</v>
      </c>
      <c r="K86">
        <v>20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</sheetData>
  <conditionalFormatting sqref="E7:O86">
    <cfRule type="dataBar" priority="10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{8A994357-88D1-4DEB-9663-29DBE5D75305}</x14:id>
        </ext>
      </extLst>
    </cfRule>
  </conditionalFormatting>
  <conditionalFormatting sqref="C7:C86">
    <cfRule type="cellIs" dxfId="9" priority="6" operator="equal">
      <formula>4</formula>
    </cfRule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C4:C5 E4:O5">
    <cfRule type="cellIs" dxfId="5" priority="2" operator="equal">
      <formula>4</formula>
    </cfRule>
    <cfRule type="cellIs" dxfId="4" priority="3" operator="equal">
      <formula>3</formula>
    </cfRule>
    <cfRule type="cellIs" dxfId="3" priority="4" operator="equal">
      <formula>2</formula>
    </cfRule>
    <cfRule type="cellIs" dxfId="2" priority="5" operator="equal">
      <formula>1</formula>
    </cfRule>
  </conditionalFormatting>
  <conditionalFormatting sqref="E4:O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{B83AE6B4-70B2-4083-9F9E-AD6794184A21}</x14:id>
        </ext>
      </extLst>
    </cfRule>
  </conditionalFormatting>
  <dataValidations count="1">
    <dataValidation type="list" allowBlank="1" showInputMessage="1" showErrorMessage="1" sqref="B4:B5">
      <formula1>$B$7:$B$86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94357-88D1-4DEB-9663-29DBE5D753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E7:O86</xm:sqref>
        </x14:conditionalFormatting>
        <x14:conditionalFormatting xmlns:xm="http://schemas.microsoft.com/office/excel/2006/main">
          <x14:cfRule type="dataBar" id="{B83AE6B4-70B2-4083-9F9E-AD6794184A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2"/>
  <sheetViews>
    <sheetView workbookViewId="0">
      <selection activeCell="X13" sqref="X13"/>
    </sheetView>
  </sheetViews>
  <sheetFormatPr defaultRowHeight="15" x14ac:dyDescent="0.25"/>
  <cols>
    <col min="1" max="11" width="6.7109375" customWidth="1"/>
    <col min="12" max="34" width="3.85546875" customWidth="1"/>
  </cols>
  <sheetData>
    <row r="1" spans="1:34" x14ac:dyDescent="0.25">
      <c r="A1" t="s">
        <v>36</v>
      </c>
      <c r="B1" t="s">
        <v>37</v>
      </c>
      <c r="C1" t="s">
        <v>54</v>
      </c>
      <c r="D1" t="s">
        <v>58</v>
      </c>
      <c r="E1" t="s">
        <v>56</v>
      </c>
      <c r="F1" t="s">
        <v>55</v>
      </c>
      <c r="G1" s="1" t="s">
        <v>57</v>
      </c>
      <c r="I1" t="s">
        <v>53</v>
      </c>
      <c r="N1" t="s">
        <v>36</v>
      </c>
    </row>
    <row r="2" spans="1:34" x14ac:dyDescent="0.25">
      <c r="A2">
        <v>20</v>
      </c>
      <c r="B2">
        <v>0</v>
      </c>
      <c r="C2">
        <f>ABS(SUM(A2-B2))</f>
        <v>20</v>
      </c>
      <c r="D2">
        <f>A2+B2</f>
        <v>20</v>
      </c>
      <c r="E2">
        <f>ROUND(C2/(D2), 2)</f>
        <v>1</v>
      </c>
      <c r="F2">
        <f>1-E2</f>
        <v>0</v>
      </c>
      <c r="G2" s="1">
        <f>ROUND(F2*I2, 0)</f>
        <v>0</v>
      </c>
      <c r="I2">
        <f>(A2+B2)/2</f>
        <v>10</v>
      </c>
      <c r="M2" s="12"/>
      <c r="N2" s="13">
        <v>0</v>
      </c>
      <c r="O2" s="13">
        <v>1</v>
      </c>
      <c r="P2" s="13">
        <v>2</v>
      </c>
      <c r="Q2" s="13">
        <v>3</v>
      </c>
      <c r="R2" s="13">
        <v>4</v>
      </c>
      <c r="S2" s="13">
        <v>5</v>
      </c>
      <c r="T2" s="13">
        <v>6</v>
      </c>
      <c r="U2" s="13">
        <v>7</v>
      </c>
      <c r="V2" s="13">
        <v>8</v>
      </c>
      <c r="W2" s="13">
        <v>9</v>
      </c>
      <c r="X2" s="13">
        <v>10</v>
      </c>
      <c r="Y2" s="13">
        <v>11</v>
      </c>
      <c r="Z2" s="13">
        <v>12</v>
      </c>
      <c r="AA2" s="13">
        <v>13</v>
      </c>
      <c r="AB2" s="13">
        <v>14</v>
      </c>
      <c r="AC2" s="13">
        <v>15</v>
      </c>
      <c r="AD2" s="13">
        <v>16</v>
      </c>
      <c r="AE2" s="13">
        <v>17</v>
      </c>
      <c r="AF2" s="13">
        <v>18</v>
      </c>
      <c r="AG2" s="13">
        <v>19</v>
      </c>
      <c r="AH2" s="13">
        <v>20</v>
      </c>
    </row>
    <row r="3" spans="1:34" x14ac:dyDescent="0.25">
      <c r="A3">
        <v>19</v>
      </c>
      <c r="B3">
        <v>1</v>
      </c>
      <c r="C3">
        <f t="shared" ref="C3:C65" si="0">ABS(SUM(A3-B3))</f>
        <v>18</v>
      </c>
      <c r="D3">
        <f t="shared" ref="D3:D65" si="1">A3+B3</f>
        <v>20</v>
      </c>
      <c r="E3">
        <f t="shared" ref="E3:E66" si="2">ROUND(C3/(D3), 2)</f>
        <v>0.9</v>
      </c>
      <c r="F3">
        <f t="shared" ref="F3:F21" si="3">1-E3</f>
        <v>9.9999999999999978E-2</v>
      </c>
      <c r="G3" s="1">
        <f t="shared" ref="G3:G65" si="4">ROUND(F3*I3, 0)</f>
        <v>1</v>
      </c>
      <c r="I3">
        <f t="shared" ref="I3:I65" si="5">(A3+B3)/2</f>
        <v>10</v>
      </c>
      <c r="L3" t="s">
        <v>37</v>
      </c>
      <c r="M3" s="11">
        <v>0</v>
      </c>
      <c r="N3" t="e">
        <f>IF(N$2+$M3&gt;20, -1, ((1-(ABS(SUM(N$2-$M3)/(N$2+$M3))))*(N$2+$M3)))</f>
        <v>#DIV/0!</v>
      </c>
      <c r="O3">
        <f t="shared" ref="O3:AH15" si="6">IF(O$2+$M3&gt;20, -1, ((1-(ABS(SUM(O$2-$M3)/(O$2+$M3))))*(O$2+$M3)))</f>
        <v>0</v>
      </c>
      <c r="P3">
        <f t="shared" si="6"/>
        <v>0</v>
      </c>
      <c r="Q3">
        <f t="shared" si="6"/>
        <v>0</v>
      </c>
      <c r="R3">
        <f t="shared" si="6"/>
        <v>0</v>
      </c>
      <c r="S3">
        <f t="shared" si="6"/>
        <v>0</v>
      </c>
      <c r="T3">
        <f t="shared" si="6"/>
        <v>0</v>
      </c>
      <c r="U3">
        <f t="shared" si="6"/>
        <v>0</v>
      </c>
      <c r="V3">
        <f t="shared" si="6"/>
        <v>0</v>
      </c>
      <c r="W3">
        <f t="shared" si="6"/>
        <v>0</v>
      </c>
      <c r="X3">
        <f t="shared" si="6"/>
        <v>0</v>
      </c>
      <c r="Y3">
        <f t="shared" si="6"/>
        <v>0</v>
      </c>
      <c r="Z3">
        <f t="shared" si="6"/>
        <v>0</v>
      </c>
      <c r="AA3">
        <f t="shared" si="6"/>
        <v>0</v>
      </c>
      <c r="AB3">
        <f t="shared" si="6"/>
        <v>0</v>
      </c>
      <c r="AC3">
        <f t="shared" si="6"/>
        <v>0</v>
      </c>
      <c r="AD3">
        <f t="shared" si="6"/>
        <v>0</v>
      </c>
      <c r="AE3">
        <f t="shared" si="6"/>
        <v>0</v>
      </c>
      <c r="AF3">
        <f t="shared" si="6"/>
        <v>0</v>
      </c>
      <c r="AG3">
        <f t="shared" si="6"/>
        <v>0</v>
      </c>
      <c r="AH3">
        <f t="shared" si="6"/>
        <v>0</v>
      </c>
    </row>
    <row r="4" spans="1:34" x14ac:dyDescent="0.25">
      <c r="A4">
        <v>18</v>
      </c>
      <c r="B4">
        <v>2</v>
      </c>
      <c r="C4">
        <f t="shared" si="0"/>
        <v>16</v>
      </c>
      <c r="D4">
        <f t="shared" si="1"/>
        <v>20</v>
      </c>
      <c r="E4">
        <f t="shared" si="2"/>
        <v>0.8</v>
      </c>
      <c r="F4">
        <f t="shared" si="3"/>
        <v>0.19999999999999996</v>
      </c>
      <c r="G4" s="1">
        <f t="shared" si="4"/>
        <v>2</v>
      </c>
      <c r="I4">
        <f t="shared" si="5"/>
        <v>10</v>
      </c>
      <c r="M4" s="11">
        <v>1</v>
      </c>
      <c r="N4">
        <f t="shared" ref="N4:AC23" si="7">IF(N$2+$M4&gt;20, -1, ((1-(ABS(SUM(N$2-$M4)/(N$2+$M4))))*(N$2+$M4)))</f>
        <v>0</v>
      </c>
      <c r="O4">
        <f t="shared" si="6"/>
        <v>2</v>
      </c>
      <c r="P4">
        <f t="shared" si="6"/>
        <v>2</v>
      </c>
      <c r="Q4">
        <f t="shared" si="6"/>
        <v>2</v>
      </c>
      <c r="R4">
        <f t="shared" si="6"/>
        <v>2</v>
      </c>
      <c r="S4">
        <f t="shared" si="6"/>
        <v>2</v>
      </c>
      <c r="T4">
        <f t="shared" si="6"/>
        <v>2</v>
      </c>
      <c r="U4">
        <f t="shared" si="6"/>
        <v>2</v>
      </c>
      <c r="V4">
        <f t="shared" si="6"/>
        <v>2</v>
      </c>
      <c r="W4">
        <f t="shared" si="6"/>
        <v>1.9999999999999996</v>
      </c>
      <c r="X4">
        <f t="shared" si="6"/>
        <v>1.9999999999999996</v>
      </c>
      <c r="Y4">
        <f t="shared" si="6"/>
        <v>1.9999999999999996</v>
      </c>
      <c r="Z4">
        <f t="shared" si="6"/>
        <v>2</v>
      </c>
      <c r="AA4">
        <f t="shared" si="6"/>
        <v>2.0000000000000009</v>
      </c>
      <c r="AB4">
        <f t="shared" si="6"/>
        <v>1.9999999999999996</v>
      </c>
      <c r="AC4">
        <f t="shared" si="6"/>
        <v>2</v>
      </c>
      <c r="AD4">
        <f t="shared" si="6"/>
        <v>2.0000000000000004</v>
      </c>
      <c r="AE4">
        <f t="shared" si="6"/>
        <v>2.0000000000000009</v>
      </c>
      <c r="AF4">
        <f t="shared" si="6"/>
        <v>2</v>
      </c>
      <c r="AG4">
        <f t="shared" si="6"/>
        <v>1.9999999999999996</v>
      </c>
      <c r="AH4">
        <f t="shared" si="6"/>
        <v>-1</v>
      </c>
    </row>
    <row r="5" spans="1:34" x14ac:dyDescent="0.25">
      <c r="A5">
        <v>17</v>
      </c>
      <c r="B5">
        <v>3</v>
      </c>
      <c r="C5">
        <f t="shared" si="0"/>
        <v>14</v>
      </c>
      <c r="D5">
        <f t="shared" si="1"/>
        <v>20</v>
      </c>
      <c r="E5">
        <f t="shared" si="2"/>
        <v>0.7</v>
      </c>
      <c r="F5">
        <f t="shared" si="3"/>
        <v>0.30000000000000004</v>
      </c>
      <c r="G5" s="1">
        <f t="shared" si="4"/>
        <v>3</v>
      </c>
      <c r="I5">
        <f t="shared" si="5"/>
        <v>10</v>
      </c>
      <c r="M5" s="11">
        <v>2</v>
      </c>
      <c r="N5">
        <f t="shared" si="7"/>
        <v>0</v>
      </c>
      <c r="O5">
        <f t="shared" si="6"/>
        <v>2</v>
      </c>
      <c r="P5">
        <f t="shared" si="6"/>
        <v>4</v>
      </c>
      <c r="Q5">
        <f t="shared" si="6"/>
        <v>4</v>
      </c>
      <c r="R5">
        <f t="shared" si="6"/>
        <v>4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4</v>
      </c>
      <c r="W5">
        <f t="shared" si="6"/>
        <v>4</v>
      </c>
      <c r="X5">
        <f t="shared" si="6"/>
        <v>4</v>
      </c>
      <c r="Y5">
        <f t="shared" si="6"/>
        <v>4</v>
      </c>
      <c r="Z5">
        <f t="shared" si="6"/>
        <v>4</v>
      </c>
      <c r="AA5">
        <f t="shared" si="6"/>
        <v>4.0000000000000009</v>
      </c>
      <c r="AB5">
        <f t="shared" si="6"/>
        <v>4</v>
      </c>
      <c r="AC5">
        <f t="shared" si="6"/>
        <v>4.0000000000000009</v>
      </c>
      <c r="AD5">
        <f t="shared" si="6"/>
        <v>4</v>
      </c>
      <c r="AE5">
        <f t="shared" si="6"/>
        <v>4</v>
      </c>
      <c r="AF5">
        <f t="shared" si="6"/>
        <v>3.9999999999999991</v>
      </c>
      <c r="AG5">
        <f t="shared" si="6"/>
        <v>-1</v>
      </c>
      <c r="AH5">
        <f t="shared" si="6"/>
        <v>-1</v>
      </c>
    </row>
    <row r="6" spans="1:34" x14ac:dyDescent="0.25">
      <c r="A6">
        <v>16</v>
      </c>
      <c r="B6">
        <v>4</v>
      </c>
      <c r="C6">
        <f t="shared" si="0"/>
        <v>12</v>
      </c>
      <c r="D6">
        <f t="shared" si="1"/>
        <v>20</v>
      </c>
      <c r="E6">
        <f t="shared" si="2"/>
        <v>0.6</v>
      </c>
      <c r="F6">
        <f t="shared" si="3"/>
        <v>0.4</v>
      </c>
      <c r="G6" s="1">
        <f t="shared" si="4"/>
        <v>4</v>
      </c>
      <c r="I6">
        <f t="shared" si="5"/>
        <v>10</v>
      </c>
      <c r="M6" s="11">
        <v>3</v>
      </c>
      <c r="N6">
        <f t="shared" si="7"/>
        <v>0</v>
      </c>
      <c r="O6">
        <f t="shared" si="6"/>
        <v>2</v>
      </c>
      <c r="P6">
        <f t="shared" si="6"/>
        <v>4</v>
      </c>
      <c r="Q6">
        <f t="shared" si="6"/>
        <v>6</v>
      </c>
      <c r="R6">
        <f t="shared" si="6"/>
        <v>6</v>
      </c>
      <c r="S6">
        <f t="shared" si="6"/>
        <v>6</v>
      </c>
      <c r="T6">
        <f t="shared" si="6"/>
        <v>6.0000000000000009</v>
      </c>
      <c r="U6">
        <f t="shared" si="6"/>
        <v>6</v>
      </c>
      <c r="V6">
        <f t="shared" si="6"/>
        <v>6</v>
      </c>
      <c r="W6">
        <f t="shared" si="6"/>
        <v>6</v>
      </c>
      <c r="X6">
        <f t="shared" si="6"/>
        <v>6</v>
      </c>
      <c r="Y6">
        <f t="shared" si="6"/>
        <v>6</v>
      </c>
      <c r="Z6">
        <f t="shared" si="6"/>
        <v>6</v>
      </c>
      <c r="AA6">
        <f t="shared" si="6"/>
        <v>6</v>
      </c>
      <c r="AB6">
        <f t="shared" si="6"/>
        <v>5.9999999999999991</v>
      </c>
      <c r="AC6">
        <f t="shared" si="6"/>
        <v>6.0000000000000009</v>
      </c>
      <c r="AD6">
        <f t="shared" si="6"/>
        <v>6</v>
      </c>
      <c r="AE6">
        <f t="shared" si="6"/>
        <v>6.0000000000000009</v>
      </c>
      <c r="AF6">
        <f t="shared" si="6"/>
        <v>-1</v>
      </c>
      <c r="AG6">
        <f t="shared" si="6"/>
        <v>-1</v>
      </c>
      <c r="AH6">
        <f t="shared" si="6"/>
        <v>-1</v>
      </c>
    </row>
    <row r="7" spans="1:34" x14ac:dyDescent="0.25">
      <c r="A7">
        <v>15</v>
      </c>
      <c r="B7">
        <v>5</v>
      </c>
      <c r="C7">
        <f t="shared" si="0"/>
        <v>10</v>
      </c>
      <c r="D7">
        <f t="shared" si="1"/>
        <v>20</v>
      </c>
      <c r="E7">
        <f t="shared" si="2"/>
        <v>0.5</v>
      </c>
      <c r="F7">
        <f t="shared" si="3"/>
        <v>0.5</v>
      </c>
      <c r="G7" s="1">
        <f t="shared" si="4"/>
        <v>5</v>
      </c>
      <c r="I7">
        <f t="shared" si="5"/>
        <v>10</v>
      </c>
      <c r="M7" s="11">
        <v>4</v>
      </c>
      <c r="N7">
        <f t="shared" si="7"/>
        <v>0</v>
      </c>
      <c r="O7">
        <f t="shared" si="6"/>
        <v>2</v>
      </c>
      <c r="P7">
        <f t="shared" si="6"/>
        <v>4</v>
      </c>
      <c r="Q7">
        <f t="shared" si="6"/>
        <v>6</v>
      </c>
      <c r="R7">
        <f t="shared" si="6"/>
        <v>8</v>
      </c>
      <c r="S7">
        <f t="shared" si="6"/>
        <v>8</v>
      </c>
      <c r="T7">
        <f t="shared" si="6"/>
        <v>8</v>
      </c>
      <c r="U7">
        <f t="shared" si="6"/>
        <v>8</v>
      </c>
      <c r="V7">
        <f t="shared" si="6"/>
        <v>8</v>
      </c>
      <c r="W7">
        <f t="shared" si="6"/>
        <v>8</v>
      </c>
      <c r="X7">
        <f t="shared" si="6"/>
        <v>8</v>
      </c>
      <c r="Y7">
        <f t="shared" si="6"/>
        <v>8</v>
      </c>
      <c r="Z7">
        <f t="shared" si="6"/>
        <v>8</v>
      </c>
      <c r="AA7">
        <f t="shared" si="6"/>
        <v>8</v>
      </c>
      <c r="AB7">
        <f t="shared" si="6"/>
        <v>8</v>
      </c>
      <c r="AC7">
        <f t="shared" si="6"/>
        <v>8</v>
      </c>
      <c r="AD7">
        <f t="shared" si="6"/>
        <v>8</v>
      </c>
      <c r="AE7">
        <f t="shared" si="6"/>
        <v>-1</v>
      </c>
      <c r="AF7">
        <f t="shared" si="6"/>
        <v>-1</v>
      </c>
      <c r="AG7">
        <f t="shared" si="6"/>
        <v>-1</v>
      </c>
      <c r="AH7">
        <f t="shared" si="6"/>
        <v>-1</v>
      </c>
    </row>
    <row r="8" spans="1:34" x14ac:dyDescent="0.25">
      <c r="A8">
        <v>14</v>
      </c>
      <c r="B8">
        <v>6</v>
      </c>
      <c r="C8">
        <f t="shared" si="0"/>
        <v>8</v>
      </c>
      <c r="D8">
        <f t="shared" si="1"/>
        <v>20</v>
      </c>
      <c r="E8">
        <f t="shared" si="2"/>
        <v>0.4</v>
      </c>
      <c r="F8">
        <f t="shared" si="3"/>
        <v>0.6</v>
      </c>
      <c r="G8" s="1">
        <f t="shared" si="4"/>
        <v>6</v>
      </c>
      <c r="I8">
        <f t="shared" si="5"/>
        <v>10</v>
      </c>
      <c r="M8" s="11">
        <v>5</v>
      </c>
      <c r="N8">
        <f t="shared" si="7"/>
        <v>0</v>
      </c>
      <c r="O8">
        <f t="shared" si="6"/>
        <v>2</v>
      </c>
      <c r="P8">
        <f t="shared" si="6"/>
        <v>4</v>
      </c>
      <c r="Q8">
        <f t="shared" si="6"/>
        <v>6</v>
      </c>
      <c r="R8">
        <f t="shared" si="6"/>
        <v>8</v>
      </c>
      <c r="S8">
        <f t="shared" si="6"/>
        <v>10</v>
      </c>
      <c r="T8">
        <f t="shared" si="6"/>
        <v>10</v>
      </c>
      <c r="U8">
        <f t="shared" si="6"/>
        <v>10</v>
      </c>
      <c r="V8">
        <f t="shared" si="6"/>
        <v>10</v>
      </c>
      <c r="W8">
        <f t="shared" si="6"/>
        <v>10</v>
      </c>
      <c r="X8">
        <f t="shared" si="6"/>
        <v>10.000000000000002</v>
      </c>
      <c r="Y8">
        <f t="shared" si="6"/>
        <v>10</v>
      </c>
      <c r="Z8">
        <f t="shared" si="6"/>
        <v>10</v>
      </c>
      <c r="AA8">
        <f t="shared" si="6"/>
        <v>10</v>
      </c>
      <c r="AB8">
        <f t="shared" si="6"/>
        <v>10.000000000000002</v>
      </c>
      <c r="AC8">
        <f t="shared" si="6"/>
        <v>10</v>
      </c>
      <c r="AD8">
        <f t="shared" si="6"/>
        <v>-1</v>
      </c>
      <c r="AE8">
        <f t="shared" si="6"/>
        <v>-1</v>
      </c>
      <c r="AF8">
        <f t="shared" si="6"/>
        <v>-1</v>
      </c>
      <c r="AG8">
        <f t="shared" si="6"/>
        <v>-1</v>
      </c>
      <c r="AH8">
        <f t="shared" si="6"/>
        <v>-1</v>
      </c>
    </row>
    <row r="9" spans="1:34" x14ac:dyDescent="0.25">
      <c r="A9">
        <v>13</v>
      </c>
      <c r="B9">
        <v>7</v>
      </c>
      <c r="C9">
        <f t="shared" si="0"/>
        <v>6</v>
      </c>
      <c r="D9">
        <f t="shared" si="1"/>
        <v>20</v>
      </c>
      <c r="E9">
        <f t="shared" si="2"/>
        <v>0.3</v>
      </c>
      <c r="F9">
        <f t="shared" si="3"/>
        <v>0.7</v>
      </c>
      <c r="G9" s="1">
        <f t="shared" si="4"/>
        <v>7</v>
      </c>
      <c r="I9">
        <f t="shared" si="5"/>
        <v>10</v>
      </c>
      <c r="M9" s="11">
        <v>6</v>
      </c>
      <c r="N9">
        <f t="shared" si="7"/>
        <v>0</v>
      </c>
      <c r="O9">
        <f t="shared" si="6"/>
        <v>2</v>
      </c>
      <c r="P9">
        <f t="shared" si="6"/>
        <v>4</v>
      </c>
      <c r="Q9">
        <f t="shared" si="6"/>
        <v>6.0000000000000009</v>
      </c>
      <c r="R9">
        <f t="shared" si="6"/>
        <v>8</v>
      </c>
      <c r="S9">
        <f t="shared" si="6"/>
        <v>10</v>
      </c>
      <c r="T9">
        <f t="shared" si="6"/>
        <v>12</v>
      </c>
      <c r="U9">
        <f t="shared" si="6"/>
        <v>12</v>
      </c>
      <c r="V9">
        <f t="shared" si="6"/>
        <v>12</v>
      </c>
      <c r="W9">
        <f t="shared" si="6"/>
        <v>12</v>
      </c>
      <c r="X9">
        <f t="shared" si="6"/>
        <v>12</v>
      </c>
      <c r="Y9">
        <f t="shared" si="6"/>
        <v>11.999999999999998</v>
      </c>
      <c r="Z9">
        <f t="shared" si="6"/>
        <v>12.000000000000002</v>
      </c>
      <c r="AA9">
        <f t="shared" si="6"/>
        <v>12</v>
      </c>
      <c r="AB9">
        <f t="shared" si="6"/>
        <v>12</v>
      </c>
      <c r="AC9">
        <f t="shared" si="6"/>
        <v>-1</v>
      </c>
      <c r="AD9">
        <f t="shared" si="6"/>
        <v>-1</v>
      </c>
      <c r="AE9">
        <f t="shared" si="6"/>
        <v>-1</v>
      </c>
      <c r="AF9">
        <f t="shared" si="6"/>
        <v>-1</v>
      </c>
      <c r="AG9">
        <f t="shared" si="6"/>
        <v>-1</v>
      </c>
      <c r="AH9">
        <f t="shared" si="6"/>
        <v>-1</v>
      </c>
    </row>
    <row r="10" spans="1:34" x14ac:dyDescent="0.25">
      <c r="A10">
        <v>12</v>
      </c>
      <c r="B10">
        <v>8</v>
      </c>
      <c r="C10">
        <f t="shared" si="0"/>
        <v>4</v>
      </c>
      <c r="D10">
        <f t="shared" si="1"/>
        <v>20</v>
      </c>
      <c r="E10">
        <f t="shared" si="2"/>
        <v>0.2</v>
      </c>
      <c r="F10">
        <f t="shared" si="3"/>
        <v>0.8</v>
      </c>
      <c r="G10" s="1">
        <f t="shared" si="4"/>
        <v>8</v>
      </c>
      <c r="I10">
        <f t="shared" si="5"/>
        <v>10</v>
      </c>
      <c r="M10" s="11">
        <v>7</v>
      </c>
      <c r="N10">
        <f t="shared" si="7"/>
        <v>0</v>
      </c>
      <c r="O10">
        <f t="shared" si="6"/>
        <v>2</v>
      </c>
      <c r="P10">
        <f t="shared" si="6"/>
        <v>4</v>
      </c>
      <c r="Q10">
        <f t="shared" si="6"/>
        <v>6</v>
      </c>
      <c r="R10">
        <f t="shared" si="6"/>
        <v>8</v>
      </c>
      <c r="S10">
        <f t="shared" si="6"/>
        <v>10</v>
      </c>
      <c r="T10">
        <f t="shared" si="6"/>
        <v>12</v>
      </c>
      <c r="U10">
        <f t="shared" si="6"/>
        <v>14</v>
      </c>
      <c r="V10">
        <f t="shared" si="6"/>
        <v>14</v>
      </c>
      <c r="W10">
        <f t="shared" si="6"/>
        <v>14</v>
      </c>
      <c r="X10">
        <f t="shared" si="6"/>
        <v>14</v>
      </c>
      <c r="Y10">
        <f t="shared" si="6"/>
        <v>14</v>
      </c>
      <c r="Z10">
        <f t="shared" si="6"/>
        <v>14.000000000000002</v>
      </c>
      <c r="AA10">
        <f t="shared" si="6"/>
        <v>14</v>
      </c>
      <c r="AB10">
        <f t="shared" si="6"/>
        <v>-1</v>
      </c>
      <c r="AC10">
        <f t="shared" si="6"/>
        <v>-1</v>
      </c>
      <c r="AD10">
        <f t="shared" si="6"/>
        <v>-1</v>
      </c>
      <c r="AE10">
        <f t="shared" si="6"/>
        <v>-1</v>
      </c>
      <c r="AF10">
        <f t="shared" si="6"/>
        <v>-1</v>
      </c>
      <c r="AG10">
        <f t="shared" si="6"/>
        <v>-1</v>
      </c>
      <c r="AH10">
        <f t="shared" si="6"/>
        <v>-1</v>
      </c>
    </row>
    <row r="11" spans="1:34" x14ac:dyDescent="0.25">
      <c r="A11">
        <v>11</v>
      </c>
      <c r="B11">
        <v>9</v>
      </c>
      <c r="C11">
        <f t="shared" si="0"/>
        <v>2</v>
      </c>
      <c r="D11">
        <f t="shared" si="1"/>
        <v>20</v>
      </c>
      <c r="E11">
        <f t="shared" si="2"/>
        <v>0.1</v>
      </c>
      <c r="F11">
        <f t="shared" si="3"/>
        <v>0.9</v>
      </c>
      <c r="G11" s="1">
        <f t="shared" si="4"/>
        <v>9</v>
      </c>
      <c r="I11">
        <f t="shared" si="5"/>
        <v>10</v>
      </c>
      <c r="M11" s="11">
        <v>8</v>
      </c>
      <c r="N11">
        <f t="shared" si="7"/>
        <v>0</v>
      </c>
      <c r="O11">
        <f t="shared" si="6"/>
        <v>2</v>
      </c>
      <c r="P11">
        <f t="shared" si="6"/>
        <v>4</v>
      </c>
      <c r="Q11">
        <f t="shared" si="6"/>
        <v>6</v>
      </c>
      <c r="R11">
        <f t="shared" si="6"/>
        <v>8</v>
      </c>
      <c r="S11">
        <f t="shared" si="6"/>
        <v>10</v>
      </c>
      <c r="T11">
        <f t="shared" si="6"/>
        <v>12</v>
      </c>
      <c r="U11">
        <f t="shared" si="6"/>
        <v>14</v>
      </c>
      <c r="V11">
        <f t="shared" si="6"/>
        <v>16</v>
      </c>
      <c r="W11">
        <f t="shared" si="6"/>
        <v>16</v>
      </c>
      <c r="X11">
        <f t="shared" si="6"/>
        <v>16</v>
      </c>
      <c r="Y11">
        <f t="shared" si="6"/>
        <v>16</v>
      </c>
      <c r="Z11">
        <f t="shared" si="6"/>
        <v>16</v>
      </c>
      <c r="AA11">
        <f t="shared" si="6"/>
        <v>-1</v>
      </c>
      <c r="AB11">
        <f t="shared" si="6"/>
        <v>-1</v>
      </c>
      <c r="AC11">
        <f t="shared" si="6"/>
        <v>-1</v>
      </c>
      <c r="AD11">
        <f t="shared" si="6"/>
        <v>-1</v>
      </c>
      <c r="AE11">
        <f t="shared" si="6"/>
        <v>-1</v>
      </c>
      <c r="AF11">
        <f t="shared" si="6"/>
        <v>-1</v>
      </c>
      <c r="AG11">
        <f t="shared" si="6"/>
        <v>-1</v>
      </c>
      <c r="AH11">
        <f t="shared" si="6"/>
        <v>-1</v>
      </c>
    </row>
    <row r="12" spans="1:34" x14ac:dyDescent="0.25">
      <c r="A12">
        <v>10</v>
      </c>
      <c r="B12">
        <v>10</v>
      </c>
      <c r="C12">
        <f t="shared" si="0"/>
        <v>0</v>
      </c>
      <c r="D12">
        <f t="shared" si="1"/>
        <v>20</v>
      </c>
      <c r="E12">
        <f t="shared" si="2"/>
        <v>0</v>
      </c>
      <c r="F12">
        <f t="shared" si="3"/>
        <v>1</v>
      </c>
      <c r="G12" s="1">
        <f t="shared" si="4"/>
        <v>10</v>
      </c>
      <c r="I12">
        <f t="shared" si="5"/>
        <v>10</v>
      </c>
      <c r="M12" s="11">
        <v>9</v>
      </c>
      <c r="N12">
        <f t="shared" si="7"/>
        <v>0</v>
      </c>
      <c r="O12">
        <f t="shared" si="6"/>
        <v>1.9999999999999996</v>
      </c>
      <c r="P12">
        <f t="shared" si="6"/>
        <v>4</v>
      </c>
      <c r="Q12">
        <f t="shared" si="6"/>
        <v>6</v>
      </c>
      <c r="R12">
        <f t="shared" si="6"/>
        <v>8</v>
      </c>
      <c r="S12">
        <f t="shared" si="6"/>
        <v>10</v>
      </c>
      <c r="T12">
        <f t="shared" si="6"/>
        <v>12</v>
      </c>
      <c r="U12">
        <f t="shared" si="6"/>
        <v>14</v>
      </c>
      <c r="V12">
        <f t="shared" si="6"/>
        <v>16</v>
      </c>
      <c r="W12">
        <f t="shared" si="6"/>
        <v>18</v>
      </c>
      <c r="X12">
        <f t="shared" si="6"/>
        <v>18</v>
      </c>
      <c r="Y12">
        <f t="shared" si="6"/>
        <v>18</v>
      </c>
      <c r="Z12">
        <f t="shared" si="6"/>
        <v>-1</v>
      </c>
      <c r="AA12">
        <f t="shared" si="6"/>
        <v>-1</v>
      </c>
      <c r="AB12">
        <f t="shared" si="6"/>
        <v>-1</v>
      </c>
      <c r="AC12">
        <f t="shared" si="6"/>
        <v>-1</v>
      </c>
      <c r="AD12">
        <f t="shared" si="6"/>
        <v>-1</v>
      </c>
      <c r="AE12">
        <f t="shared" si="6"/>
        <v>-1</v>
      </c>
      <c r="AF12">
        <f t="shared" si="6"/>
        <v>-1</v>
      </c>
      <c r="AG12">
        <f t="shared" si="6"/>
        <v>-1</v>
      </c>
      <c r="AH12">
        <f t="shared" si="6"/>
        <v>-1</v>
      </c>
    </row>
    <row r="13" spans="1:34" x14ac:dyDescent="0.25">
      <c r="A13">
        <v>9</v>
      </c>
      <c r="B13">
        <v>11</v>
      </c>
      <c r="C13">
        <f t="shared" si="0"/>
        <v>2</v>
      </c>
      <c r="D13">
        <f t="shared" si="1"/>
        <v>20</v>
      </c>
      <c r="E13">
        <f t="shared" si="2"/>
        <v>0.1</v>
      </c>
      <c r="F13">
        <f t="shared" si="3"/>
        <v>0.9</v>
      </c>
      <c r="G13" s="1">
        <f t="shared" si="4"/>
        <v>9</v>
      </c>
      <c r="I13">
        <f t="shared" si="5"/>
        <v>10</v>
      </c>
      <c r="M13" s="11">
        <v>10</v>
      </c>
      <c r="N13">
        <f t="shared" si="7"/>
        <v>0</v>
      </c>
      <c r="O13">
        <f t="shared" si="6"/>
        <v>1.9999999999999996</v>
      </c>
      <c r="P13">
        <f t="shared" si="6"/>
        <v>4</v>
      </c>
      <c r="Q13">
        <f t="shared" si="6"/>
        <v>6</v>
      </c>
      <c r="R13">
        <f t="shared" si="6"/>
        <v>8</v>
      </c>
      <c r="S13">
        <f t="shared" si="6"/>
        <v>10.000000000000002</v>
      </c>
      <c r="T13">
        <f t="shared" si="6"/>
        <v>12</v>
      </c>
      <c r="U13">
        <f t="shared" si="6"/>
        <v>14</v>
      </c>
      <c r="V13">
        <f t="shared" si="6"/>
        <v>16</v>
      </c>
      <c r="W13">
        <f t="shared" si="6"/>
        <v>18</v>
      </c>
      <c r="X13">
        <f t="shared" si="6"/>
        <v>20</v>
      </c>
      <c r="Y13">
        <f t="shared" si="6"/>
        <v>-1</v>
      </c>
      <c r="Z13">
        <f t="shared" si="6"/>
        <v>-1</v>
      </c>
      <c r="AA13">
        <f t="shared" si="6"/>
        <v>-1</v>
      </c>
      <c r="AB13">
        <f t="shared" si="6"/>
        <v>-1</v>
      </c>
      <c r="AC13">
        <f t="shared" si="6"/>
        <v>-1</v>
      </c>
      <c r="AD13">
        <f t="shared" si="6"/>
        <v>-1</v>
      </c>
      <c r="AE13">
        <f t="shared" si="6"/>
        <v>-1</v>
      </c>
      <c r="AF13">
        <f t="shared" si="6"/>
        <v>-1</v>
      </c>
      <c r="AG13">
        <f t="shared" si="6"/>
        <v>-1</v>
      </c>
      <c r="AH13">
        <f t="shared" si="6"/>
        <v>-1</v>
      </c>
    </row>
    <row r="14" spans="1:34" x14ac:dyDescent="0.25">
      <c r="A14">
        <v>8</v>
      </c>
      <c r="B14">
        <v>12</v>
      </c>
      <c r="C14">
        <f t="shared" si="0"/>
        <v>4</v>
      </c>
      <c r="D14">
        <f t="shared" si="1"/>
        <v>20</v>
      </c>
      <c r="E14">
        <f t="shared" si="2"/>
        <v>0.2</v>
      </c>
      <c r="F14">
        <f t="shared" si="3"/>
        <v>0.8</v>
      </c>
      <c r="G14" s="1">
        <f t="shared" si="4"/>
        <v>8</v>
      </c>
      <c r="I14">
        <f t="shared" si="5"/>
        <v>10</v>
      </c>
      <c r="M14" s="11">
        <v>11</v>
      </c>
      <c r="N14">
        <f t="shared" si="7"/>
        <v>0</v>
      </c>
      <c r="O14">
        <f t="shared" si="6"/>
        <v>1.9999999999999996</v>
      </c>
      <c r="P14">
        <f t="shared" si="6"/>
        <v>4</v>
      </c>
      <c r="Q14">
        <f t="shared" si="6"/>
        <v>6</v>
      </c>
      <c r="R14">
        <f t="shared" si="6"/>
        <v>8</v>
      </c>
      <c r="S14">
        <f t="shared" si="6"/>
        <v>10</v>
      </c>
      <c r="T14">
        <f t="shared" si="6"/>
        <v>11.999999999999998</v>
      </c>
      <c r="U14">
        <f t="shared" si="6"/>
        <v>14</v>
      </c>
      <c r="V14">
        <f t="shared" si="6"/>
        <v>16</v>
      </c>
      <c r="W14">
        <f t="shared" si="6"/>
        <v>18</v>
      </c>
      <c r="X14">
        <f t="shared" si="6"/>
        <v>-1</v>
      </c>
      <c r="Y14">
        <f t="shared" si="6"/>
        <v>-1</v>
      </c>
      <c r="Z14">
        <f t="shared" si="6"/>
        <v>-1</v>
      </c>
      <c r="AA14">
        <f t="shared" si="6"/>
        <v>-1</v>
      </c>
      <c r="AB14">
        <f t="shared" si="6"/>
        <v>-1</v>
      </c>
      <c r="AC14">
        <f t="shared" si="6"/>
        <v>-1</v>
      </c>
      <c r="AD14">
        <f t="shared" si="6"/>
        <v>-1</v>
      </c>
      <c r="AE14">
        <f t="shared" si="6"/>
        <v>-1</v>
      </c>
      <c r="AF14">
        <f t="shared" si="6"/>
        <v>-1</v>
      </c>
      <c r="AG14">
        <f t="shared" si="6"/>
        <v>-1</v>
      </c>
      <c r="AH14">
        <f t="shared" si="6"/>
        <v>-1</v>
      </c>
    </row>
    <row r="15" spans="1:34" x14ac:dyDescent="0.25">
      <c r="A15">
        <v>7</v>
      </c>
      <c r="B15">
        <v>13</v>
      </c>
      <c r="C15">
        <f t="shared" si="0"/>
        <v>6</v>
      </c>
      <c r="D15">
        <f t="shared" si="1"/>
        <v>20</v>
      </c>
      <c r="E15">
        <f t="shared" si="2"/>
        <v>0.3</v>
      </c>
      <c r="F15">
        <f t="shared" si="3"/>
        <v>0.7</v>
      </c>
      <c r="G15" s="1">
        <f t="shared" si="4"/>
        <v>7</v>
      </c>
      <c r="I15">
        <f t="shared" si="5"/>
        <v>10</v>
      </c>
      <c r="M15" s="11">
        <v>12</v>
      </c>
      <c r="N15">
        <f t="shared" si="7"/>
        <v>0</v>
      </c>
      <c r="O15">
        <f t="shared" si="6"/>
        <v>2</v>
      </c>
      <c r="P15">
        <f t="shared" si="6"/>
        <v>4</v>
      </c>
      <c r="Q15">
        <f t="shared" si="6"/>
        <v>6</v>
      </c>
      <c r="R15">
        <f t="shared" si="6"/>
        <v>8</v>
      </c>
      <c r="S15">
        <f t="shared" si="6"/>
        <v>10</v>
      </c>
      <c r="T15">
        <f t="shared" si="6"/>
        <v>12.000000000000002</v>
      </c>
      <c r="U15">
        <f t="shared" si="6"/>
        <v>14.000000000000002</v>
      </c>
      <c r="V15">
        <f t="shared" si="6"/>
        <v>16</v>
      </c>
      <c r="W15">
        <f t="shared" si="6"/>
        <v>-1</v>
      </c>
      <c r="X15">
        <f t="shared" si="6"/>
        <v>-1</v>
      </c>
      <c r="Y15">
        <f t="shared" si="6"/>
        <v>-1</v>
      </c>
      <c r="Z15">
        <f t="shared" si="6"/>
        <v>-1</v>
      </c>
      <c r="AA15">
        <f t="shared" si="6"/>
        <v>-1</v>
      </c>
      <c r="AB15">
        <f t="shared" si="6"/>
        <v>-1</v>
      </c>
      <c r="AC15">
        <f t="shared" si="6"/>
        <v>-1</v>
      </c>
      <c r="AD15">
        <f t="shared" ref="AD15:AH23" si="8">IF(AD$2+$M15&gt;20, -1, ((1-(ABS(SUM(AD$2-$M15)/(AD$2+$M15))))*(AD$2+$M15)))</f>
        <v>-1</v>
      </c>
      <c r="AE15">
        <f t="shared" si="8"/>
        <v>-1</v>
      </c>
      <c r="AF15">
        <f t="shared" si="8"/>
        <v>-1</v>
      </c>
      <c r="AG15">
        <f t="shared" si="8"/>
        <v>-1</v>
      </c>
      <c r="AH15">
        <f t="shared" si="8"/>
        <v>-1</v>
      </c>
    </row>
    <row r="16" spans="1:34" x14ac:dyDescent="0.25">
      <c r="A16">
        <v>6</v>
      </c>
      <c r="B16">
        <v>14</v>
      </c>
      <c r="C16">
        <f t="shared" si="0"/>
        <v>8</v>
      </c>
      <c r="D16">
        <f t="shared" si="1"/>
        <v>20</v>
      </c>
      <c r="E16">
        <f t="shared" si="2"/>
        <v>0.4</v>
      </c>
      <c r="F16">
        <f t="shared" si="3"/>
        <v>0.6</v>
      </c>
      <c r="G16" s="1">
        <f t="shared" si="4"/>
        <v>6</v>
      </c>
      <c r="I16">
        <f t="shared" si="5"/>
        <v>10</v>
      </c>
      <c r="M16" s="11">
        <v>13</v>
      </c>
      <c r="N16">
        <f t="shared" si="7"/>
        <v>0</v>
      </c>
      <c r="O16">
        <f t="shared" si="7"/>
        <v>2.0000000000000009</v>
      </c>
      <c r="P16">
        <f t="shared" si="7"/>
        <v>4.0000000000000009</v>
      </c>
      <c r="Q16">
        <f t="shared" si="7"/>
        <v>6</v>
      </c>
      <c r="R16">
        <f t="shared" si="7"/>
        <v>8</v>
      </c>
      <c r="S16">
        <f t="shared" si="7"/>
        <v>10</v>
      </c>
      <c r="T16">
        <f t="shared" si="7"/>
        <v>12</v>
      </c>
      <c r="U16">
        <f t="shared" si="7"/>
        <v>14</v>
      </c>
      <c r="V16">
        <f t="shared" si="7"/>
        <v>-1</v>
      </c>
      <c r="W16">
        <f t="shared" si="7"/>
        <v>-1</v>
      </c>
      <c r="X16">
        <f t="shared" si="7"/>
        <v>-1</v>
      </c>
      <c r="Y16">
        <f t="shared" si="7"/>
        <v>-1</v>
      </c>
      <c r="Z16">
        <f t="shared" si="7"/>
        <v>-1</v>
      </c>
      <c r="AA16">
        <f t="shared" si="7"/>
        <v>-1</v>
      </c>
      <c r="AB16">
        <f t="shared" si="7"/>
        <v>-1</v>
      </c>
      <c r="AC16">
        <f t="shared" si="7"/>
        <v>-1</v>
      </c>
      <c r="AD16">
        <f t="shared" si="8"/>
        <v>-1</v>
      </c>
      <c r="AE16">
        <f t="shared" si="8"/>
        <v>-1</v>
      </c>
      <c r="AF16">
        <f t="shared" si="8"/>
        <v>-1</v>
      </c>
      <c r="AG16">
        <f t="shared" si="8"/>
        <v>-1</v>
      </c>
      <c r="AH16">
        <f t="shared" si="8"/>
        <v>-1</v>
      </c>
    </row>
    <row r="17" spans="1:34" x14ac:dyDescent="0.25">
      <c r="A17">
        <v>5</v>
      </c>
      <c r="B17">
        <v>15</v>
      </c>
      <c r="C17">
        <f t="shared" si="0"/>
        <v>10</v>
      </c>
      <c r="D17">
        <f t="shared" si="1"/>
        <v>20</v>
      </c>
      <c r="E17">
        <f t="shared" si="2"/>
        <v>0.5</v>
      </c>
      <c r="F17">
        <f t="shared" si="3"/>
        <v>0.5</v>
      </c>
      <c r="G17" s="1">
        <f t="shared" si="4"/>
        <v>5</v>
      </c>
      <c r="I17">
        <f t="shared" si="5"/>
        <v>10</v>
      </c>
      <c r="M17" s="11">
        <v>14</v>
      </c>
      <c r="N17">
        <f t="shared" si="7"/>
        <v>0</v>
      </c>
      <c r="O17">
        <f t="shared" si="7"/>
        <v>1.9999999999999996</v>
      </c>
      <c r="P17">
        <f t="shared" si="7"/>
        <v>4</v>
      </c>
      <c r="Q17">
        <f t="shared" si="7"/>
        <v>5.9999999999999991</v>
      </c>
      <c r="R17">
        <f t="shared" si="7"/>
        <v>8</v>
      </c>
      <c r="S17">
        <f t="shared" si="7"/>
        <v>10.000000000000002</v>
      </c>
      <c r="T17">
        <f t="shared" si="7"/>
        <v>12</v>
      </c>
      <c r="U17">
        <f t="shared" si="7"/>
        <v>-1</v>
      </c>
      <c r="V17">
        <f t="shared" si="7"/>
        <v>-1</v>
      </c>
      <c r="W17">
        <f t="shared" si="7"/>
        <v>-1</v>
      </c>
      <c r="X17">
        <f t="shared" si="7"/>
        <v>-1</v>
      </c>
      <c r="Y17">
        <f t="shared" si="7"/>
        <v>-1</v>
      </c>
      <c r="Z17">
        <f t="shared" si="7"/>
        <v>-1</v>
      </c>
      <c r="AA17">
        <f t="shared" si="7"/>
        <v>-1</v>
      </c>
      <c r="AB17">
        <f t="shared" si="7"/>
        <v>-1</v>
      </c>
      <c r="AC17">
        <f t="shared" si="7"/>
        <v>-1</v>
      </c>
      <c r="AD17">
        <f t="shared" si="8"/>
        <v>-1</v>
      </c>
      <c r="AE17">
        <f t="shared" si="8"/>
        <v>-1</v>
      </c>
      <c r="AF17">
        <f t="shared" si="8"/>
        <v>-1</v>
      </c>
      <c r="AG17">
        <f t="shared" si="8"/>
        <v>-1</v>
      </c>
      <c r="AH17">
        <f t="shared" si="8"/>
        <v>-1</v>
      </c>
    </row>
    <row r="18" spans="1:34" x14ac:dyDescent="0.25">
      <c r="A18">
        <v>4</v>
      </c>
      <c r="B18">
        <v>16</v>
      </c>
      <c r="C18">
        <f t="shared" si="0"/>
        <v>12</v>
      </c>
      <c r="D18">
        <f t="shared" si="1"/>
        <v>20</v>
      </c>
      <c r="E18">
        <f t="shared" si="2"/>
        <v>0.6</v>
      </c>
      <c r="F18">
        <f t="shared" si="3"/>
        <v>0.4</v>
      </c>
      <c r="G18" s="1">
        <f t="shared" si="4"/>
        <v>4</v>
      </c>
      <c r="I18">
        <f t="shared" si="5"/>
        <v>10</v>
      </c>
      <c r="M18" s="11">
        <v>15</v>
      </c>
      <c r="N18">
        <f t="shared" si="7"/>
        <v>0</v>
      </c>
      <c r="O18">
        <f t="shared" si="7"/>
        <v>2</v>
      </c>
      <c r="P18">
        <f t="shared" si="7"/>
        <v>4.0000000000000009</v>
      </c>
      <c r="Q18">
        <f t="shared" si="7"/>
        <v>6.0000000000000009</v>
      </c>
      <c r="R18">
        <f t="shared" si="7"/>
        <v>8</v>
      </c>
      <c r="S18">
        <f t="shared" si="7"/>
        <v>10</v>
      </c>
      <c r="T18">
        <f t="shared" si="7"/>
        <v>-1</v>
      </c>
      <c r="U18">
        <f t="shared" si="7"/>
        <v>-1</v>
      </c>
      <c r="V18">
        <f t="shared" si="7"/>
        <v>-1</v>
      </c>
      <c r="W18">
        <f t="shared" si="7"/>
        <v>-1</v>
      </c>
      <c r="X18">
        <f t="shared" si="7"/>
        <v>-1</v>
      </c>
      <c r="Y18">
        <f t="shared" si="7"/>
        <v>-1</v>
      </c>
      <c r="Z18">
        <f t="shared" si="7"/>
        <v>-1</v>
      </c>
      <c r="AA18">
        <f t="shared" si="7"/>
        <v>-1</v>
      </c>
      <c r="AB18">
        <f t="shared" si="7"/>
        <v>-1</v>
      </c>
      <c r="AC18">
        <f t="shared" si="7"/>
        <v>-1</v>
      </c>
      <c r="AD18">
        <f t="shared" si="8"/>
        <v>-1</v>
      </c>
      <c r="AE18">
        <f t="shared" si="8"/>
        <v>-1</v>
      </c>
      <c r="AF18">
        <f t="shared" si="8"/>
        <v>-1</v>
      </c>
      <c r="AG18">
        <f t="shared" si="8"/>
        <v>-1</v>
      </c>
      <c r="AH18">
        <f t="shared" si="8"/>
        <v>-1</v>
      </c>
    </row>
    <row r="19" spans="1:34" x14ac:dyDescent="0.25">
      <c r="A19">
        <v>3</v>
      </c>
      <c r="B19">
        <v>17</v>
      </c>
      <c r="C19">
        <f t="shared" si="0"/>
        <v>14</v>
      </c>
      <c r="D19">
        <f t="shared" si="1"/>
        <v>20</v>
      </c>
      <c r="E19">
        <f t="shared" si="2"/>
        <v>0.7</v>
      </c>
      <c r="F19">
        <f t="shared" si="3"/>
        <v>0.30000000000000004</v>
      </c>
      <c r="G19" s="1">
        <f t="shared" si="4"/>
        <v>3</v>
      </c>
      <c r="I19">
        <f t="shared" si="5"/>
        <v>10</v>
      </c>
      <c r="M19" s="11">
        <v>16</v>
      </c>
      <c r="N19">
        <f t="shared" si="7"/>
        <v>0</v>
      </c>
      <c r="O19">
        <f t="shared" si="7"/>
        <v>2.0000000000000004</v>
      </c>
      <c r="P19">
        <f t="shared" si="7"/>
        <v>4</v>
      </c>
      <c r="Q19">
        <f t="shared" si="7"/>
        <v>6</v>
      </c>
      <c r="R19">
        <f t="shared" si="7"/>
        <v>8</v>
      </c>
      <c r="S19">
        <f t="shared" si="7"/>
        <v>-1</v>
      </c>
      <c r="T19">
        <f t="shared" si="7"/>
        <v>-1</v>
      </c>
      <c r="U19">
        <f t="shared" si="7"/>
        <v>-1</v>
      </c>
      <c r="V19">
        <f t="shared" si="7"/>
        <v>-1</v>
      </c>
      <c r="W19">
        <f t="shared" si="7"/>
        <v>-1</v>
      </c>
      <c r="X19">
        <f t="shared" si="7"/>
        <v>-1</v>
      </c>
      <c r="Y19">
        <f t="shared" si="7"/>
        <v>-1</v>
      </c>
      <c r="Z19">
        <f t="shared" si="7"/>
        <v>-1</v>
      </c>
      <c r="AA19">
        <f t="shared" si="7"/>
        <v>-1</v>
      </c>
      <c r="AB19">
        <f t="shared" si="7"/>
        <v>-1</v>
      </c>
      <c r="AC19">
        <f t="shared" si="7"/>
        <v>-1</v>
      </c>
      <c r="AD19">
        <f t="shared" si="8"/>
        <v>-1</v>
      </c>
      <c r="AE19">
        <f t="shared" si="8"/>
        <v>-1</v>
      </c>
      <c r="AF19">
        <f t="shared" si="8"/>
        <v>-1</v>
      </c>
      <c r="AG19">
        <f t="shared" si="8"/>
        <v>-1</v>
      </c>
      <c r="AH19">
        <f t="shared" si="8"/>
        <v>-1</v>
      </c>
    </row>
    <row r="20" spans="1:34" x14ac:dyDescent="0.25">
      <c r="A20">
        <v>2</v>
      </c>
      <c r="B20">
        <v>18</v>
      </c>
      <c r="C20">
        <f t="shared" si="0"/>
        <v>16</v>
      </c>
      <c r="D20">
        <f t="shared" si="1"/>
        <v>20</v>
      </c>
      <c r="E20">
        <f t="shared" si="2"/>
        <v>0.8</v>
      </c>
      <c r="F20">
        <f t="shared" si="3"/>
        <v>0.19999999999999996</v>
      </c>
      <c r="G20" s="1">
        <f t="shared" si="4"/>
        <v>2</v>
      </c>
      <c r="I20">
        <f t="shared" si="5"/>
        <v>10</v>
      </c>
      <c r="M20" s="11">
        <v>17</v>
      </c>
      <c r="N20">
        <f t="shared" si="7"/>
        <v>0</v>
      </c>
      <c r="O20">
        <f t="shared" si="7"/>
        <v>2.0000000000000009</v>
      </c>
      <c r="P20">
        <f t="shared" si="7"/>
        <v>4</v>
      </c>
      <c r="Q20">
        <f t="shared" si="7"/>
        <v>6.0000000000000009</v>
      </c>
      <c r="R20">
        <f t="shared" si="7"/>
        <v>-1</v>
      </c>
      <c r="S20">
        <f t="shared" si="7"/>
        <v>-1</v>
      </c>
      <c r="T20">
        <f t="shared" si="7"/>
        <v>-1</v>
      </c>
      <c r="U20">
        <f t="shared" si="7"/>
        <v>-1</v>
      </c>
      <c r="V20">
        <f t="shared" si="7"/>
        <v>-1</v>
      </c>
      <c r="W20">
        <f t="shared" si="7"/>
        <v>-1</v>
      </c>
      <c r="X20">
        <f t="shared" si="7"/>
        <v>-1</v>
      </c>
      <c r="Y20">
        <f t="shared" si="7"/>
        <v>-1</v>
      </c>
      <c r="Z20">
        <f t="shared" si="7"/>
        <v>-1</v>
      </c>
      <c r="AA20">
        <f t="shared" si="7"/>
        <v>-1</v>
      </c>
      <c r="AB20">
        <f t="shared" si="7"/>
        <v>-1</v>
      </c>
      <c r="AC20">
        <f t="shared" si="7"/>
        <v>-1</v>
      </c>
      <c r="AD20">
        <f t="shared" si="8"/>
        <v>-1</v>
      </c>
      <c r="AE20">
        <f t="shared" si="8"/>
        <v>-1</v>
      </c>
      <c r="AF20">
        <f t="shared" si="8"/>
        <v>-1</v>
      </c>
      <c r="AG20">
        <f t="shared" si="8"/>
        <v>-1</v>
      </c>
      <c r="AH20">
        <f t="shared" si="8"/>
        <v>-1</v>
      </c>
    </row>
    <row r="21" spans="1:34" x14ac:dyDescent="0.25">
      <c r="A21">
        <v>1</v>
      </c>
      <c r="B21">
        <v>19</v>
      </c>
      <c r="C21">
        <f t="shared" si="0"/>
        <v>18</v>
      </c>
      <c r="D21">
        <f t="shared" si="1"/>
        <v>20</v>
      </c>
      <c r="E21">
        <f t="shared" si="2"/>
        <v>0.9</v>
      </c>
      <c r="F21">
        <f t="shared" si="3"/>
        <v>9.9999999999999978E-2</v>
      </c>
      <c r="G21" s="1">
        <f t="shared" si="4"/>
        <v>1</v>
      </c>
      <c r="I21">
        <f t="shared" si="5"/>
        <v>10</v>
      </c>
      <c r="M21" s="11">
        <v>18</v>
      </c>
      <c r="N21">
        <f t="shared" si="7"/>
        <v>0</v>
      </c>
      <c r="O21">
        <f t="shared" si="7"/>
        <v>2</v>
      </c>
      <c r="P21">
        <f t="shared" si="7"/>
        <v>3.9999999999999991</v>
      </c>
      <c r="Q21">
        <f t="shared" si="7"/>
        <v>-1</v>
      </c>
      <c r="R21">
        <f t="shared" si="7"/>
        <v>-1</v>
      </c>
      <c r="S21">
        <f t="shared" si="7"/>
        <v>-1</v>
      </c>
      <c r="T21">
        <f t="shared" si="7"/>
        <v>-1</v>
      </c>
      <c r="U21">
        <f t="shared" si="7"/>
        <v>-1</v>
      </c>
      <c r="V21">
        <f t="shared" si="7"/>
        <v>-1</v>
      </c>
      <c r="W21">
        <f t="shared" si="7"/>
        <v>-1</v>
      </c>
      <c r="X21">
        <f t="shared" si="7"/>
        <v>-1</v>
      </c>
      <c r="Y21">
        <f t="shared" si="7"/>
        <v>-1</v>
      </c>
      <c r="Z21">
        <f t="shared" si="7"/>
        <v>-1</v>
      </c>
      <c r="AA21">
        <f t="shared" si="7"/>
        <v>-1</v>
      </c>
      <c r="AB21">
        <f t="shared" si="7"/>
        <v>-1</v>
      </c>
      <c r="AC21">
        <f t="shared" si="7"/>
        <v>-1</v>
      </c>
      <c r="AD21">
        <f t="shared" si="8"/>
        <v>-1</v>
      </c>
      <c r="AE21">
        <f t="shared" si="8"/>
        <v>-1</v>
      </c>
      <c r="AF21">
        <f t="shared" si="8"/>
        <v>-1</v>
      </c>
      <c r="AG21">
        <f t="shared" si="8"/>
        <v>-1</v>
      </c>
      <c r="AH21">
        <f t="shared" si="8"/>
        <v>-1</v>
      </c>
    </row>
    <row r="22" spans="1:34" x14ac:dyDescent="0.25">
      <c r="A22">
        <v>0</v>
      </c>
      <c r="B22">
        <v>20</v>
      </c>
      <c r="C22">
        <f t="shared" si="0"/>
        <v>20</v>
      </c>
      <c r="D22">
        <f t="shared" si="1"/>
        <v>20</v>
      </c>
      <c r="E22">
        <f t="shared" si="2"/>
        <v>1</v>
      </c>
      <c r="F22">
        <f t="shared" ref="F22:F85" si="9">ROUND(1-E22, 2)</f>
        <v>0</v>
      </c>
      <c r="G22" s="1">
        <f t="shared" si="4"/>
        <v>0</v>
      </c>
      <c r="I22">
        <f t="shared" si="5"/>
        <v>10</v>
      </c>
      <c r="M22" s="11">
        <v>19</v>
      </c>
      <c r="N22">
        <f t="shared" si="7"/>
        <v>0</v>
      </c>
      <c r="O22">
        <f t="shared" si="7"/>
        <v>1.9999999999999996</v>
      </c>
      <c r="P22">
        <f t="shared" si="7"/>
        <v>-1</v>
      </c>
      <c r="Q22">
        <f t="shared" si="7"/>
        <v>-1</v>
      </c>
      <c r="R22">
        <f t="shared" si="7"/>
        <v>-1</v>
      </c>
      <c r="S22">
        <f t="shared" si="7"/>
        <v>-1</v>
      </c>
      <c r="T22">
        <f t="shared" si="7"/>
        <v>-1</v>
      </c>
      <c r="U22">
        <f t="shared" si="7"/>
        <v>-1</v>
      </c>
      <c r="V22">
        <f t="shared" si="7"/>
        <v>-1</v>
      </c>
      <c r="W22">
        <f t="shared" si="7"/>
        <v>-1</v>
      </c>
      <c r="X22">
        <f t="shared" si="7"/>
        <v>-1</v>
      </c>
      <c r="Y22">
        <f t="shared" si="7"/>
        <v>-1</v>
      </c>
      <c r="Z22">
        <f t="shared" si="7"/>
        <v>-1</v>
      </c>
      <c r="AA22">
        <f t="shared" si="7"/>
        <v>-1</v>
      </c>
      <c r="AB22">
        <f t="shared" si="7"/>
        <v>-1</v>
      </c>
      <c r="AC22">
        <f t="shared" si="7"/>
        <v>-1</v>
      </c>
      <c r="AD22">
        <f t="shared" si="8"/>
        <v>-1</v>
      </c>
      <c r="AE22">
        <f t="shared" si="8"/>
        <v>-1</v>
      </c>
      <c r="AF22">
        <f t="shared" si="8"/>
        <v>-1</v>
      </c>
      <c r="AG22">
        <f t="shared" si="8"/>
        <v>-1</v>
      </c>
      <c r="AH22">
        <f t="shared" si="8"/>
        <v>-1</v>
      </c>
    </row>
    <row r="23" spans="1:34" x14ac:dyDescent="0.25">
      <c r="A23">
        <v>0</v>
      </c>
      <c r="B23">
        <v>1</v>
      </c>
      <c r="C23">
        <f t="shared" si="0"/>
        <v>1</v>
      </c>
      <c r="D23">
        <f t="shared" si="1"/>
        <v>1</v>
      </c>
      <c r="E23">
        <f t="shared" si="2"/>
        <v>1</v>
      </c>
      <c r="F23">
        <f t="shared" si="9"/>
        <v>0</v>
      </c>
      <c r="G23" s="1">
        <f t="shared" si="4"/>
        <v>0</v>
      </c>
      <c r="I23">
        <f t="shared" si="5"/>
        <v>0.5</v>
      </c>
      <c r="M23" s="11">
        <v>20</v>
      </c>
      <c r="N23">
        <f t="shared" si="7"/>
        <v>0</v>
      </c>
      <c r="O23">
        <f t="shared" si="7"/>
        <v>-1</v>
      </c>
      <c r="P23">
        <f t="shared" si="7"/>
        <v>-1</v>
      </c>
      <c r="Q23">
        <f t="shared" si="7"/>
        <v>-1</v>
      </c>
      <c r="R23">
        <f t="shared" si="7"/>
        <v>-1</v>
      </c>
      <c r="S23">
        <f t="shared" si="7"/>
        <v>-1</v>
      </c>
      <c r="T23">
        <f t="shared" si="7"/>
        <v>-1</v>
      </c>
      <c r="U23">
        <f t="shared" si="7"/>
        <v>-1</v>
      </c>
      <c r="V23">
        <f t="shared" si="7"/>
        <v>-1</v>
      </c>
      <c r="W23">
        <f t="shared" si="7"/>
        <v>-1</v>
      </c>
      <c r="X23">
        <f t="shared" si="7"/>
        <v>-1</v>
      </c>
      <c r="Y23">
        <f t="shared" si="7"/>
        <v>-1</v>
      </c>
      <c r="Z23">
        <f t="shared" si="7"/>
        <v>-1</v>
      </c>
      <c r="AA23">
        <f t="shared" si="7"/>
        <v>-1</v>
      </c>
      <c r="AB23">
        <f t="shared" si="7"/>
        <v>-1</v>
      </c>
      <c r="AC23">
        <f t="shared" si="7"/>
        <v>-1</v>
      </c>
      <c r="AD23">
        <f t="shared" si="8"/>
        <v>-1</v>
      </c>
      <c r="AE23">
        <f t="shared" si="8"/>
        <v>-1</v>
      </c>
      <c r="AF23">
        <f t="shared" si="8"/>
        <v>-1</v>
      </c>
      <c r="AG23">
        <f t="shared" si="8"/>
        <v>-1</v>
      </c>
      <c r="AH23">
        <f>IF(AH$2+$M23&gt;20, -1, ((1-(ABS(SUM(AH$2-$M23)/(AH$2+$M23))))*(AH$2+$M23)))</f>
        <v>-1</v>
      </c>
    </row>
    <row r="24" spans="1:34" x14ac:dyDescent="0.25">
      <c r="A24">
        <v>0</v>
      </c>
      <c r="B24">
        <v>2</v>
      </c>
      <c r="C24">
        <f t="shared" si="0"/>
        <v>2</v>
      </c>
      <c r="D24">
        <f t="shared" si="1"/>
        <v>2</v>
      </c>
      <c r="E24">
        <f t="shared" si="2"/>
        <v>1</v>
      </c>
      <c r="F24">
        <f t="shared" si="9"/>
        <v>0</v>
      </c>
      <c r="G24" s="1">
        <f t="shared" si="4"/>
        <v>0</v>
      </c>
      <c r="I24">
        <f t="shared" si="5"/>
        <v>1</v>
      </c>
    </row>
    <row r="25" spans="1:34" x14ac:dyDescent="0.25">
      <c r="A25">
        <v>0</v>
      </c>
      <c r="B25">
        <v>3</v>
      </c>
      <c r="C25">
        <f t="shared" si="0"/>
        <v>3</v>
      </c>
      <c r="D25">
        <f t="shared" si="1"/>
        <v>3</v>
      </c>
      <c r="E25">
        <f t="shared" si="2"/>
        <v>1</v>
      </c>
      <c r="F25">
        <f t="shared" si="9"/>
        <v>0</v>
      </c>
      <c r="G25" s="1">
        <f t="shared" si="4"/>
        <v>0</v>
      </c>
      <c r="I25">
        <f t="shared" si="5"/>
        <v>1.5</v>
      </c>
    </row>
    <row r="26" spans="1:34" x14ac:dyDescent="0.25">
      <c r="A26">
        <v>0</v>
      </c>
      <c r="B26">
        <v>4</v>
      </c>
      <c r="C26">
        <f t="shared" si="0"/>
        <v>4</v>
      </c>
      <c r="D26">
        <f t="shared" si="1"/>
        <v>4</v>
      </c>
      <c r="E26">
        <f t="shared" si="2"/>
        <v>1</v>
      </c>
      <c r="F26">
        <f t="shared" si="9"/>
        <v>0</v>
      </c>
      <c r="G26" s="1">
        <f t="shared" si="4"/>
        <v>0</v>
      </c>
      <c r="I26">
        <f t="shared" si="5"/>
        <v>2</v>
      </c>
    </row>
    <row r="27" spans="1:34" x14ac:dyDescent="0.25">
      <c r="A27">
        <v>0</v>
      </c>
      <c r="B27">
        <v>5</v>
      </c>
      <c r="C27">
        <f t="shared" si="0"/>
        <v>5</v>
      </c>
      <c r="D27">
        <f t="shared" si="1"/>
        <v>5</v>
      </c>
      <c r="E27">
        <f t="shared" si="2"/>
        <v>1</v>
      </c>
      <c r="F27">
        <f t="shared" si="9"/>
        <v>0</v>
      </c>
      <c r="G27" s="1">
        <f t="shared" si="4"/>
        <v>0</v>
      </c>
      <c r="I27">
        <f t="shared" si="5"/>
        <v>2.5</v>
      </c>
    </row>
    <row r="28" spans="1:34" x14ac:dyDescent="0.25">
      <c r="A28">
        <v>0</v>
      </c>
      <c r="B28">
        <v>6</v>
      </c>
      <c r="C28">
        <f t="shared" si="0"/>
        <v>6</v>
      </c>
      <c r="D28">
        <f t="shared" si="1"/>
        <v>6</v>
      </c>
      <c r="E28">
        <f t="shared" si="2"/>
        <v>1</v>
      </c>
      <c r="F28">
        <f t="shared" si="9"/>
        <v>0</v>
      </c>
      <c r="G28" s="1">
        <f t="shared" si="4"/>
        <v>0</v>
      </c>
      <c r="I28">
        <f t="shared" si="5"/>
        <v>3</v>
      </c>
    </row>
    <row r="29" spans="1:34" x14ac:dyDescent="0.25">
      <c r="A29">
        <v>0</v>
      </c>
      <c r="B29">
        <v>7</v>
      </c>
      <c r="C29">
        <f t="shared" si="0"/>
        <v>7</v>
      </c>
      <c r="D29">
        <f t="shared" si="1"/>
        <v>7</v>
      </c>
      <c r="E29">
        <f t="shared" si="2"/>
        <v>1</v>
      </c>
      <c r="F29">
        <f t="shared" si="9"/>
        <v>0</v>
      </c>
      <c r="G29" s="1">
        <f t="shared" si="4"/>
        <v>0</v>
      </c>
      <c r="I29">
        <f t="shared" si="5"/>
        <v>3.5</v>
      </c>
    </row>
    <row r="30" spans="1:34" x14ac:dyDescent="0.25">
      <c r="A30">
        <v>0</v>
      </c>
      <c r="B30">
        <v>8</v>
      </c>
      <c r="C30">
        <f t="shared" si="0"/>
        <v>8</v>
      </c>
      <c r="D30">
        <f t="shared" si="1"/>
        <v>8</v>
      </c>
      <c r="E30">
        <f t="shared" si="2"/>
        <v>1</v>
      </c>
      <c r="F30">
        <f t="shared" si="9"/>
        <v>0</v>
      </c>
      <c r="G30" s="1">
        <f t="shared" si="4"/>
        <v>0</v>
      </c>
      <c r="I30">
        <f t="shared" si="5"/>
        <v>4</v>
      </c>
    </row>
    <row r="31" spans="1:34" x14ac:dyDescent="0.25">
      <c r="A31">
        <v>0</v>
      </c>
      <c r="B31">
        <v>9</v>
      </c>
      <c r="C31">
        <f t="shared" si="0"/>
        <v>9</v>
      </c>
      <c r="D31">
        <f t="shared" si="1"/>
        <v>9</v>
      </c>
      <c r="E31">
        <f t="shared" si="2"/>
        <v>1</v>
      </c>
      <c r="F31">
        <f t="shared" si="9"/>
        <v>0</v>
      </c>
      <c r="G31" s="1">
        <f t="shared" si="4"/>
        <v>0</v>
      </c>
      <c r="I31">
        <f t="shared" si="5"/>
        <v>4.5</v>
      </c>
    </row>
    <row r="32" spans="1:34" x14ac:dyDescent="0.25">
      <c r="A32">
        <v>0</v>
      </c>
      <c r="B32">
        <v>10</v>
      </c>
      <c r="C32">
        <f t="shared" si="0"/>
        <v>10</v>
      </c>
      <c r="D32">
        <f t="shared" si="1"/>
        <v>10</v>
      </c>
      <c r="E32">
        <f t="shared" si="2"/>
        <v>1</v>
      </c>
      <c r="F32">
        <f t="shared" si="9"/>
        <v>0</v>
      </c>
      <c r="G32" s="1">
        <f t="shared" si="4"/>
        <v>0</v>
      </c>
      <c r="I32">
        <f t="shared" si="5"/>
        <v>5</v>
      </c>
    </row>
    <row r="33" spans="1:9" x14ac:dyDescent="0.25">
      <c r="A33">
        <v>0</v>
      </c>
      <c r="B33">
        <v>11</v>
      </c>
      <c r="C33">
        <f t="shared" si="0"/>
        <v>11</v>
      </c>
      <c r="D33">
        <f t="shared" si="1"/>
        <v>11</v>
      </c>
      <c r="E33">
        <f t="shared" si="2"/>
        <v>1</v>
      </c>
      <c r="F33">
        <f t="shared" si="9"/>
        <v>0</v>
      </c>
      <c r="G33" s="1">
        <f t="shared" si="4"/>
        <v>0</v>
      </c>
      <c r="I33">
        <f t="shared" si="5"/>
        <v>5.5</v>
      </c>
    </row>
    <row r="34" spans="1:9" x14ac:dyDescent="0.25">
      <c r="A34">
        <v>0</v>
      </c>
      <c r="B34">
        <v>12</v>
      </c>
      <c r="C34">
        <f t="shared" si="0"/>
        <v>12</v>
      </c>
      <c r="D34">
        <f t="shared" si="1"/>
        <v>12</v>
      </c>
      <c r="E34">
        <f t="shared" si="2"/>
        <v>1</v>
      </c>
      <c r="F34">
        <f t="shared" si="9"/>
        <v>0</v>
      </c>
      <c r="G34" s="1">
        <f t="shared" si="4"/>
        <v>0</v>
      </c>
      <c r="I34">
        <f t="shared" si="5"/>
        <v>6</v>
      </c>
    </row>
    <row r="35" spans="1:9" x14ac:dyDescent="0.25">
      <c r="A35">
        <v>0</v>
      </c>
      <c r="B35">
        <v>13</v>
      </c>
      <c r="C35">
        <f t="shared" si="0"/>
        <v>13</v>
      </c>
      <c r="D35">
        <f t="shared" si="1"/>
        <v>13</v>
      </c>
      <c r="E35">
        <f t="shared" si="2"/>
        <v>1</v>
      </c>
      <c r="F35">
        <f t="shared" si="9"/>
        <v>0</v>
      </c>
      <c r="G35" s="1">
        <f t="shared" si="4"/>
        <v>0</v>
      </c>
      <c r="I35">
        <f t="shared" si="5"/>
        <v>6.5</v>
      </c>
    </row>
    <row r="36" spans="1:9" x14ac:dyDescent="0.25">
      <c r="A36">
        <v>0</v>
      </c>
      <c r="B36">
        <v>14</v>
      </c>
      <c r="C36">
        <f t="shared" si="0"/>
        <v>14</v>
      </c>
      <c r="D36">
        <f t="shared" si="1"/>
        <v>14</v>
      </c>
      <c r="E36">
        <f t="shared" si="2"/>
        <v>1</v>
      </c>
      <c r="F36">
        <f t="shared" si="9"/>
        <v>0</v>
      </c>
      <c r="G36" s="1">
        <f t="shared" si="4"/>
        <v>0</v>
      </c>
      <c r="I36">
        <f t="shared" si="5"/>
        <v>7</v>
      </c>
    </row>
    <row r="37" spans="1:9" x14ac:dyDescent="0.25">
      <c r="A37">
        <v>0</v>
      </c>
      <c r="B37">
        <v>15</v>
      </c>
      <c r="C37">
        <f t="shared" si="0"/>
        <v>15</v>
      </c>
      <c r="D37">
        <f t="shared" si="1"/>
        <v>15</v>
      </c>
      <c r="E37">
        <f t="shared" si="2"/>
        <v>1</v>
      </c>
      <c r="F37">
        <f t="shared" si="9"/>
        <v>0</v>
      </c>
      <c r="G37" s="1">
        <f t="shared" si="4"/>
        <v>0</v>
      </c>
      <c r="I37">
        <f t="shared" si="5"/>
        <v>7.5</v>
      </c>
    </row>
    <row r="38" spans="1:9" x14ac:dyDescent="0.25">
      <c r="A38">
        <v>0</v>
      </c>
      <c r="B38">
        <v>16</v>
      </c>
      <c r="C38">
        <f t="shared" si="0"/>
        <v>16</v>
      </c>
      <c r="D38">
        <f t="shared" si="1"/>
        <v>16</v>
      </c>
      <c r="E38">
        <f t="shared" si="2"/>
        <v>1</v>
      </c>
      <c r="F38">
        <f t="shared" si="9"/>
        <v>0</v>
      </c>
      <c r="G38" s="1">
        <f t="shared" si="4"/>
        <v>0</v>
      </c>
      <c r="I38">
        <f t="shared" si="5"/>
        <v>8</v>
      </c>
    </row>
    <row r="39" spans="1:9" x14ac:dyDescent="0.25">
      <c r="A39">
        <v>0</v>
      </c>
      <c r="B39">
        <v>17</v>
      </c>
      <c r="C39">
        <f t="shared" si="0"/>
        <v>17</v>
      </c>
      <c r="D39">
        <f t="shared" si="1"/>
        <v>17</v>
      </c>
      <c r="E39">
        <f t="shared" si="2"/>
        <v>1</v>
      </c>
      <c r="F39">
        <f t="shared" si="9"/>
        <v>0</v>
      </c>
      <c r="G39" s="1">
        <f t="shared" si="4"/>
        <v>0</v>
      </c>
      <c r="I39">
        <f t="shared" si="5"/>
        <v>8.5</v>
      </c>
    </row>
    <row r="40" spans="1:9" x14ac:dyDescent="0.25">
      <c r="A40">
        <v>0</v>
      </c>
      <c r="B40">
        <v>18</v>
      </c>
      <c r="C40">
        <f t="shared" si="0"/>
        <v>18</v>
      </c>
      <c r="D40">
        <f t="shared" si="1"/>
        <v>18</v>
      </c>
      <c r="E40">
        <f t="shared" si="2"/>
        <v>1</v>
      </c>
      <c r="F40">
        <f t="shared" si="9"/>
        <v>0</v>
      </c>
      <c r="G40" s="1">
        <f t="shared" si="4"/>
        <v>0</v>
      </c>
      <c r="I40">
        <f t="shared" si="5"/>
        <v>9</v>
      </c>
    </row>
    <row r="41" spans="1:9" x14ac:dyDescent="0.25">
      <c r="A41">
        <v>0</v>
      </c>
      <c r="B41">
        <v>19</v>
      </c>
      <c r="C41">
        <f t="shared" si="0"/>
        <v>19</v>
      </c>
      <c r="D41">
        <f t="shared" si="1"/>
        <v>19</v>
      </c>
      <c r="E41">
        <f t="shared" si="2"/>
        <v>1</v>
      </c>
      <c r="F41">
        <f t="shared" si="9"/>
        <v>0</v>
      </c>
      <c r="G41" s="1">
        <f t="shared" si="4"/>
        <v>0</v>
      </c>
      <c r="I41">
        <f t="shared" si="5"/>
        <v>9.5</v>
      </c>
    </row>
    <row r="42" spans="1:9" x14ac:dyDescent="0.25">
      <c r="A42">
        <v>0</v>
      </c>
      <c r="B42">
        <v>20</v>
      </c>
      <c r="C42">
        <f t="shared" si="0"/>
        <v>20</v>
      </c>
      <c r="D42">
        <f t="shared" si="1"/>
        <v>20</v>
      </c>
      <c r="E42">
        <f t="shared" si="2"/>
        <v>1</v>
      </c>
      <c r="F42">
        <f t="shared" si="9"/>
        <v>0</v>
      </c>
      <c r="G42" s="1">
        <f t="shared" si="4"/>
        <v>0</v>
      </c>
      <c r="I42">
        <f t="shared" si="5"/>
        <v>10</v>
      </c>
    </row>
    <row r="43" spans="1:9" x14ac:dyDescent="0.25">
      <c r="A43">
        <v>1</v>
      </c>
      <c r="B43">
        <v>1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9"/>
        <v>1</v>
      </c>
      <c r="G43" s="1">
        <f t="shared" si="4"/>
        <v>1</v>
      </c>
      <c r="I43">
        <f t="shared" si="5"/>
        <v>1</v>
      </c>
    </row>
    <row r="44" spans="1:9" x14ac:dyDescent="0.25">
      <c r="A44">
        <v>1</v>
      </c>
      <c r="B44">
        <v>2</v>
      </c>
      <c r="C44">
        <f t="shared" si="0"/>
        <v>1</v>
      </c>
      <c r="D44">
        <f t="shared" si="1"/>
        <v>3</v>
      </c>
      <c r="E44">
        <f t="shared" si="2"/>
        <v>0.33</v>
      </c>
      <c r="F44">
        <f t="shared" si="9"/>
        <v>0.67</v>
      </c>
      <c r="G44" s="1">
        <f t="shared" si="4"/>
        <v>1</v>
      </c>
      <c r="I44">
        <f t="shared" si="5"/>
        <v>1.5</v>
      </c>
    </row>
    <row r="45" spans="1:9" x14ac:dyDescent="0.25">
      <c r="A45">
        <v>1</v>
      </c>
      <c r="B45">
        <v>3</v>
      </c>
      <c r="C45">
        <f t="shared" si="0"/>
        <v>2</v>
      </c>
      <c r="D45">
        <f t="shared" si="1"/>
        <v>4</v>
      </c>
      <c r="E45">
        <f t="shared" si="2"/>
        <v>0.5</v>
      </c>
      <c r="F45">
        <f t="shared" si="9"/>
        <v>0.5</v>
      </c>
      <c r="G45" s="1">
        <f t="shared" si="4"/>
        <v>1</v>
      </c>
      <c r="I45">
        <f t="shared" si="5"/>
        <v>2</v>
      </c>
    </row>
    <row r="46" spans="1:9" x14ac:dyDescent="0.25">
      <c r="A46">
        <v>1</v>
      </c>
      <c r="B46">
        <v>4</v>
      </c>
      <c r="C46">
        <f t="shared" si="0"/>
        <v>3</v>
      </c>
      <c r="D46">
        <f t="shared" si="1"/>
        <v>5</v>
      </c>
      <c r="E46">
        <f t="shared" si="2"/>
        <v>0.6</v>
      </c>
      <c r="F46">
        <f t="shared" si="9"/>
        <v>0.4</v>
      </c>
      <c r="G46" s="1">
        <f t="shared" si="4"/>
        <v>1</v>
      </c>
      <c r="I46">
        <f t="shared" si="5"/>
        <v>2.5</v>
      </c>
    </row>
    <row r="47" spans="1:9" x14ac:dyDescent="0.25">
      <c r="A47">
        <v>1</v>
      </c>
      <c r="B47">
        <v>5</v>
      </c>
      <c r="C47">
        <f t="shared" si="0"/>
        <v>4</v>
      </c>
      <c r="D47">
        <f t="shared" si="1"/>
        <v>6</v>
      </c>
      <c r="E47">
        <f t="shared" si="2"/>
        <v>0.67</v>
      </c>
      <c r="F47">
        <f t="shared" si="9"/>
        <v>0.33</v>
      </c>
      <c r="G47" s="1">
        <f t="shared" si="4"/>
        <v>1</v>
      </c>
      <c r="I47">
        <f t="shared" si="5"/>
        <v>3</v>
      </c>
    </row>
    <row r="48" spans="1:9" x14ac:dyDescent="0.25">
      <c r="A48">
        <v>1</v>
      </c>
      <c r="B48">
        <v>6</v>
      </c>
      <c r="C48">
        <f t="shared" si="0"/>
        <v>5</v>
      </c>
      <c r="D48">
        <f t="shared" si="1"/>
        <v>7</v>
      </c>
      <c r="E48">
        <f t="shared" si="2"/>
        <v>0.71</v>
      </c>
      <c r="F48">
        <f t="shared" si="9"/>
        <v>0.28999999999999998</v>
      </c>
      <c r="G48" s="1">
        <f t="shared" si="4"/>
        <v>1</v>
      </c>
      <c r="I48">
        <f t="shared" si="5"/>
        <v>3.5</v>
      </c>
    </row>
    <row r="49" spans="1:9" x14ac:dyDescent="0.25">
      <c r="A49">
        <v>1</v>
      </c>
      <c r="B49">
        <v>7</v>
      </c>
      <c r="C49">
        <f t="shared" si="0"/>
        <v>6</v>
      </c>
      <c r="D49">
        <f t="shared" si="1"/>
        <v>8</v>
      </c>
      <c r="E49">
        <f t="shared" si="2"/>
        <v>0.75</v>
      </c>
      <c r="F49">
        <f t="shared" si="9"/>
        <v>0.25</v>
      </c>
      <c r="G49" s="1">
        <f t="shared" si="4"/>
        <v>1</v>
      </c>
      <c r="I49">
        <f t="shared" si="5"/>
        <v>4</v>
      </c>
    </row>
    <row r="50" spans="1:9" x14ac:dyDescent="0.25">
      <c r="A50">
        <v>1</v>
      </c>
      <c r="B50">
        <v>8</v>
      </c>
      <c r="C50">
        <f t="shared" si="0"/>
        <v>7</v>
      </c>
      <c r="D50">
        <f t="shared" si="1"/>
        <v>9</v>
      </c>
      <c r="E50">
        <f t="shared" si="2"/>
        <v>0.78</v>
      </c>
      <c r="F50">
        <f t="shared" si="9"/>
        <v>0.22</v>
      </c>
      <c r="G50" s="1">
        <f t="shared" si="4"/>
        <v>1</v>
      </c>
      <c r="I50">
        <f t="shared" si="5"/>
        <v>4.5</v>
      </c>
    </row>
    <row r="51" spans="1:9" x14ac:dyDescent="0.25">
      <c r="A51">
        <v>1</v>
      </c>
      <c r="B51">
        <v>9</v>
      </c>
      <c r="C51">
        <f t="shared" si="0"/>
        <v>8</v>
      </c>
      <c r="D51">
        <f t="shared" si="1"/>
        <v>10</v>
      </c>
      <c r="E51">
        <f t="shared" si="2"/>
        <v>0.8</v>
      </c>
      <c r="F51">
        <f t="shared" si="9"/>
        <v>0.2</v>
      </c>
      <c r="G51" s="1">
        <f t="shared" si="4"/>
        <v>1</v>
      </c>
      <c r="I51">
        <f t="shared" si="5"/>
        <v>5</v>
      </c>
    </row>
    <row r="52" spans="1:9" x14ac:dyDescent="0.25">
      <c r="A52">
        <v>1</v>
      </c>
      <c r="B52">
        <v>10</v>
      </c>
      <c r="C52">
        <f t="shared" si="0"/>
        <v>9</v>
      </c>
      <c r="D52">
        <f t="shared" si="1"/>
        <v>11</v>
      </c>
      <c r="E52">
        <f t="shared" si="2"/>
        <v>0.82</v>
      </c>
      <c r="F52">
        <f t="shared" si="9"/>
        <v>0.18</v>
      </c>
      <c r="G52" s="1">
        <f t="shared" si="4"/>
        <v>1</v>
      </c>
      <c r="I52">
        <f t="shared" si="5"/>
        <v>5.5</v>
      </c>
    </row>
    <row r="53" spans="1:9" x14ac:dyDescent="0.25">
      <c r="A53">
        <v>1</v>
      </c>
      <c r="B53">
        <v>11</v>
      </c>
      <c r="C53">
        <f t="shared" si="0"/>
        <v>10</v>
      </c>
      <c r="D53">
        <f t="shared" si="1"/>
        <v>12</v>
      </c>
      <c r="E53">
        <f t="shared" si="2"/>
        <v>0.83</v>
      </c>
      <c r="F53">
        <f t="shared" si="9"/>
        <v>0.17</v>
      </c>
      <c r="G53" s="1">
        <f t="shared" si="4"/>
        <v>1</v>
      </c>
      <c r="I53">
        <f t="shared" si="5"/>
        <v>6</v>
      </c>
    </row>
    <row r="54" spans="1:9" x14ac:dyDescent="0.25">
      <c r="A54">
        <v>1</v>
      </c>
      <c r="B54">
        <v>12</v>
      </c>
      <c r="C54">
        <f t="shared" si="0"/>
        <v>11</v>
      </c>
      <c r="D54">
        <f t="shared" si="1"/>
        <v>13</v>
      </c>
      <c r="E54">
        <f t="shared" si="2"/>
        <v>0.85</v>
      </c>
      <c r="F54">
        <f t="shared" si="9"/>
        <v>0.15</v>
      </c>
      <c r="G54" s="1">
        <f t="shared" si="4"/>
        <v>1</v>
      </c>
      <c r="I54">
        <f t="shared" si="5"/>
        <v>6.5</v>
      </c>
    </row>
    <row r="55" spans="1:9" x14ac:dyDescent="0.25">
      <c r="A55">
        <v>1</v>
      </c>
      <c r="B55">
        <v>13</v>
      </c>
      <c r="C55">
        <f t="shared" si="0"/>
        <v>12</v>
      </c>
      <c r="D55">
        <f t="shared" si="1"/>
        <v>14</v>
      </c>
      <c r="E55">
        <f t="shared" si="2"/>
        <v>0.86</v>
      </c>
      <c r="F55">
        <f t="shared" si="9"/>
        <v>0.14000000000000001</v>
      </c>
      <c r="G55" s="1">
        <f t="shared" si="4"/>
        <v>1</v>
      </c>
      <c r="I55">
        <f t="shared" si="5"/>
        <v>7</v>
      </c>
    </row>
    <row r="56" spans="1:9" x14ac:dyDescent="0.25">
      <c r="A56">
        <v>1</v>
      </c>
      <c r="B56">
        <v>14</v>
      </c>
      <c r="C56">
        <f t="shared" si="0"/>
        <v>13</v>
      </c>
      <c r="D56">
        <f t="shared" si="1"/>
        <v>15</v>
      </c>
      <c r="E56">
        <f t="shared" si="2"/>
        <v>0.87</v>
      </c>
      <c r="F56">
        <f t="shared" si="9"/>
        <v>0.13</v>
      </c>
      <c r="G56" s="1">
        <f t="shared" si="4"/>
        <v>1</v>
      </c>
      <c r="I56">
        <f t="shared" si="5"/>
        <v>7.5</v>
      </c>
    </row>
    <row r="57" spans="1:9" x14ac:dyDescent="0.25">
      <c r="A57">
        <v>1</v>
      </c>
      <c r="B57">
        <v>15</v>
      </c>
      <c r="C57">
        <f t="shared" si="0"/>
        <v>14</v>
      </c>
      <c r="D57">
        <f t="shared" si="1"/>
        <v>16</v>
      </c>
      <c r="E57">
        <f t="shared" si="2"/>
        <v>0.88</v>
      </c>
      <c r="F57">
        <f t="shared" si="9"/>
        <v>0.12</v>
      </c>
      <c r="G57" s="1">
        <f t="shared" si="4"/>
        <v>1</v>
      </c>
      <c r="I57">
        <f t="shared" si="5"/>
        <v>8</v>
      </c>
    </row>
    <row r="58" spans="1:9" x14ac:dyDescent="0.25">
      <c r="A58">
        <v>1</v>
      </c>
      <c r="B58">
        <v>16</v>
      </c>
      <c r="C58">
        <f t="shared" si="0"/>
        <v>15</v>
      </c>
      <c r="D58">
        <f t="shared" si="1"/>
        <v>17</v>
      </c>
      <c r="E58">
        <f t="shared" si="2"/>
        <v>0.88</v>
      </c>
      <c r="F58">
        <f t="shared" si="9"/>
        <v>0.12</v>
      </c>
      <c r="G58" s="1">
        <f t="shared" si="4"/>
        <v>1</v>
      </c>
      <c r="I58">
        <f t="shared" si="5"/>
        <v>8.5</v>
      </c>
    </row>
    <row r="59" spans="1:9" x14ac:dyDescent="0.25">
      <c r="A59">
        <v>1</v>
      </c>
      <c r="B59">
        <v>17</v>
      </c>
      <c r="C59">
        <f t="shared" si="0"/>
        <v>16</v>
      </c>
      <c r="D59">
        <f t="shared" si="1"/>
        <v>18</v>
      </c>
      <c r="E59">
        <f t="shared" si="2"/>
        <v>0.89</v>
      </c>
      <c r="F59">
        <f t="shared" si="9"/>
        <v>0.11</v>
      </c>
      <c r="G59" s="1">
        <f t="shared" si="4"/>
        <v>1</v>
      </c>
      <c r="I59">
        <f t="shared" si="5"/>
        <v>9</v>
      </c>
    </row>
    <row r="60" spans="1:9" x14ac:dyDescent="0.25">
      <c r="A60">
        <v>1</v>
      </c>
      <c r="B60">
        <v>18</v>
      </c>
      <c r="C60">
        <f t="shared" si="0"/>
        <v>17</v>
      </c>
      <c r="D60">
        <f t="shared" si="1"/>
        <v>19</v>
      </c>
      <c r="E60">
        <f t="shared" si="2"/>
        <v>0.89</v>
      </c>
      <c r="F60">
        <f t="shared" si="9"/>
        <v>0.11</v>
      </c>
      <c r="G60" s="1">
        <f t="shared" si="4"/>
        <v>1</v>
      </c>
      <c r="I60">
        <f t="shared" si="5"/>
        <v>9.5</v>
      </c>
    </row>
    <row r="61" spans="1:9" x14ac:dyDescent="0.25">
      <c r="A61">
        <v>1</v>
      </c>
      <c r="B61">
        <v>19</v>
      </c>
      <c r="C61">
        <f t="shared" si="0"/>
        <v>18</v>
      </c>
      <c r="D61">
        <f t="shared" si="1"/>
        <v>20</v>
      </c>
      <c r="E61">
        <f t="shared" si="2"/>
        <v>0.9</v>
      </c>
      <c r="F61">
        <f t="shared" si="9"/>
        <v>0.1</v>
      </c>
      <c r="G61" s="1">
        <f t="shared" si="4"/>
        <v>1</v>
      </c>
      <c r="I61">
        <f t="shared" si="5"/>
        <v>10</v>
      </c>
    </row>
    <row r="62" spans="1:9" x14ac:dyDescent="0.25">
      <c r="A62">
        <v>2</v>
      </c>
      <c r="B62">
        <v>1</v>
      </c>
      <c r="C62">
        <f t="shared" si="0"/>
        <v>1</v>
      </c>
      <c r="D62">
        <f t="shared" si="1"/>
        <v>3</v>
      </c>
      <c r="E62">
        <f t="shared" si="2"/>
        <v>0.33</v>
      </c>
      <c r="F62">
        <f t="shared" si="9"/>
        <v>0.67</v>
      </c>
      <c r="G62" s="1">
        <f t="shared" si="4"/>
        <v>1</v>
      </c>
      <c r="I62">
        <f t="shared" si="5"/>
        <v>1.5</v>
      </c>
    </row>
    <row r="63" spans="1:9" x14ac:dyDescent="0.25">
      <c r="A63">
        <v>2</v>
      </c>
      <c r="B63">
        <v>2</v>
      </c>
      <c r="C63">
        <f t="shared" si="0"/>
        <v>0</v>
      </c>
      <c r="D63">
        <f t="shared" si="1"/>
        <v>4</v>
      </c>
      <c r="E63">
        <f t="shared" si="2"/>
        <v>0</v>
      </c>
      <c r="F63">
        <f t="shared" si="9"/>
        <v>1</v>
      </c>
      <c r="G63" s="1">
        <f t="shared" si="4"/>
        <v>2</v>
      </c>
      <c r="I63">
        <f t="shared" si="5"/>
        <v>2</v>
      </c>
    </row>
    <row r="64" spans="1:9" x14ac:dyDescent="0.25">
      <c r="A64">
        <v>2</v>
      </c>
      <c r="B64">
        <v>3</v>
      </c>
      <c r="C64">
        <f t="shared" si="0"/>
        <v>1</v>
      </c>
      <c r="D64">
        <f t="shared" si="1"/>
        <v>5</v>
      </c>
      <c r="E64">
        <f t="shared" si="2"/>
        <v>0.2</v>
      </c>
      <c r="F64">
        <f t="shared" si="9"/>
        <v>0.8</v>
      </c>
      <c r="G64" s="1">
        <f t="shared" si="4"/>
        <v>2</v>
      </c>
      <c r="I64">
        <f t="shared" si="5"/>
        <v>2.5</v>
      </c>
    </row>
    <row r="65" spans="1:9" x14ac:dyDescent="0.25">
      <c r="A65">
        <v>2</v>
      </c>
      <c r="B65">
        <v>4</v>
      </c>
      <c r="C65">
        <f t="shared" si="0"/>
        <v>2</v>
      </c>
      <c r="D65">
        <f t="shared" si="1"/>
        <v>6</v>
      </c>
      <c r="E65">
        <f t="shared" si="2"/>
        <v>0.33</v>
      </c>
      <c r="F65">
        <f t="shared" si="9"/>
        <v>0.67</v>
      </c>
      <c r="G65" s="1">
        <f t="shared" si="4"/>
        <v>2</v>
      </c>
      <c r="I65">
        <f t="shared" si="5"/>
        <v>3</v>
      </c>
    </row>
    <row r="66" spans="1:9" x14ac:dyDescent="0.25">
      <c r="A66">
        <v>2</v>
      </c>
      <c r="B66">
        <v>5</v>
      </c>
      <c r="C66">
        <f t="shared" ref="C66:C129" si="10">ABS(SUM(A66-B66))</f>
        <v>3</v>
      </c>
      <c r="D66">
        <f t="shared" ref="D66:D129" si="11">A66+B66</f>
        <v>7</v>
      </c>
      <c r="E66">
        <f t="shared" si="2"/>
        <v>0.43</v>
      </c>
      <c r="F66">
        <f t="shared" si="9"/>
        <v>0.56999999999999995</v>
      </c>
      <c r="G66" s="1">
        <f t="shared" ref="G66:G129" si="12">ROUND(F66*I66, 0)</f>
        <v>2</v>
      </c>
      <c r="I66">
        <f t="shared" ref="I66:I129" si="13">(A66+B66)/2</f>
        <v>3.5</v>
      </c>
    </row>
    <row r="67" spans="1:9" x14ac:dyDescent="0.25">
      <c r="A67">
        <v>2</v>
      </c>
      <c r="B67">
        <v>6</v>
      </c>
      <c r="C67">
        <f t="shared" si="10"/>
        <v>4</v>
      </c>
      <c r="D67">
        <f t="shared" si="11"/>
        <v>8</v>
      </c>
      <c r="E67">
        <f t="shared" ref="E67:E130" si="14">ROUND(C67/(D67), 2)</f>
        <v>0.5</v>
      </c>
      <c r="F67">
        <f t="shared" si="9"/>
        <v>0.5</v>
      </c>
      <c r="G67" s="1">
        <f t="shared" si="12"/>
        <v>2</v>
      </c>
      <c r="I67">
        <f t="shared" si="13"/>
        <v>4</v>
      </c>
    </row>
    <row r="68" spans="1:9" x14ac:dyDescent="0.25">
      <c r="A68">
        <v>2</v>
      </c>
      <c r="B68">
        <v>7</v>
      </c>
      <c r="C68">
        <f t="shared" si="10"/>
        <v>5</v>
      </c>
      <c r="D68">
        <f t="shared" si="11"/>
        <v>9</v>
      </c>
      <c r="E68">
        <f t="shared" si="14"/>
        <v>0.56000000000000005</v>
      </c>
      <c r="F68">
        <f t="shared" si="9"/>
        <v>0.44</v>
      </c>
      <c r="G68" s="1">
        <f t="shared" si="12"/>
        <v>2</v>
      </c>
      <c r="I68">
        <f t="shared" si="13"/>
        <v>4.5</v>
      </c>
    </row>
    <row r="69" spans="1:9" x14ac:dyDescent="0.25">
      <c r="A69">
        <v>2</v>
      </c>
      <c r="B69">
        <v>8</v>
      </c>
      <c r="C69">
        <f t="shared" si="10"/>
        <v>6</v>
      </c>
      <c r="D69">
        <f t="shared" si="11"/>
        <v>10</v>
      </c>
      <c r="E69">
        <f t="shared" si="14"/>
        <v>0.6</v>
      </c>
      <c r="F69">
        <f t="shared" si="9"/>
        <v>0.4</v>
      </c>
      <c r="G69" s="1">
        <f t="shared" si="12"/>
        <v>2</v>
      </c>
      <c r="I69">
        <f t="shared" si="13"/>
        <v>5</v>
      </c>
    </row>
    <row r="70" spans="1:9" x14ac:dyDescent="0.25">
      <c r="A70">
        <v>2</v>
      </c>
      <c r="B70">
        <v>9</v>
      </c>
      <c r="C70">
        <f t="shared" si="10"/>
        <v>7</v>
      </c>
      <c r="D70">
        <f t="shared" si="11"/>
        <v>11</v>
      </c>
      <c r="E70">
        <f t="shared" si="14"/>
        <v>0.64</v>
      </c>
      <c r="F70">
        <f t="shared" si="9"/>
        <v>0.36</v>
      </c>
      <c r="G70" s="1">
        <f t="shared" si="12"/>
        <v>2</v>
      </c>
      <c r="I70">
        <f t="shared" si="13"/>
        <v>5.5</v>
      </c>
    </row>
    <row r="71" spans="1:9" x14ac:dyDescent="0.25">
      <c r="A71">
        <v>2</v>
      </c>
      <c r="B71">
        <v>10</v>
      </c>
      <c r="C71">
        <f t="shared" si="10"/>
        <v>8</v>
      </c>
      <c r="D71">
        <f t="shared" si="11"/>
        <v>12</v>
      </c>
      <c r="E71">
        <f t="shared" si="14"/>
        <v>0.67</v>
      </c>
      <c r="F71">
        <f t="shared" si="9"/>
        <v>0.33</v>
      </c>
      <c r="G71" s="1">
        <f t="shared" si="12"/>
        <v>2</v>
      </c>
      <c r="I71">
        <f t="shared" si="13"/>
        <v>6</v>
      </c>
    </row>
    <row r="72" spans="1:9" x14ac:dyDescent="0.25">
      <c r="A72">
        <v>2</v>
      </c>
      <c r="B72">
        <v>11</v>
      </c>
      <c r="C72">
        <f t="shared" si="10"/>
        <v>9</v>
      </c>
      <c r="D72">
        <f t="shared" si="11"/>
        <v>13</v>
      </c>
      <c r="E72">
        <f t="shared" si="14"/>
        <v>0.69</v>
      </c>
      <c r="F72">
        <f t="shared" si="9"/>
        <v>0.31</v>
      </c>
      <c r="G72" s="1">
        <f t="shared" si="12"/>
        <v>2</v>
      </c>
      <c r="I72">
        <f t="shared" si="13"/>
        <v>6.5</v>
      </c>
    </row>
    <row r="73" spans="1:9" x14ac:dyDescent="0.25">
      <c r="A73">
        <v>2</v>
      </c>
      <c r="B73">
        <v>12</v>
      </c>
      <c r="C73">
        <f t="shared" si="10"/>
        <v>10</v>
      </c>
      <c r="D73">
        <f t="shared" si="11"/>
        <v>14</v>
      </c>
      <c r="E73">
        <f t="shared" si="14"/>
        <v>0.71</v>
      </c>
      <c r="F73">
        <f t="shared" si="9"/>
        <v>0.28999999999999998</v>
      </c>
      <c r="G73" s="1">
        <f t="shared" si="12"/>
        <v>2</v>
      </c>
      <c r="I73">
        <f t="shared" si="13"/>
        <v>7</v>
      </c>
    </row>
    <row r="74" spans="1:9" x14ac:dyDescent="0.25">
      <c r="A74">
        <v>2</v>
      </c>
      <c r="B74">
        <v>13</v>
      </c>
      <c r="C74">
        <f t="shared" si="10"/>
        <v>11</v>
      </c>
      <c r="D74">
        <f t="shared" si="11"/>
        <v>15</v>
      </c>
      <c r="E74">
        <f t="shared" si="14"/>
        <v>0.73</v>
      </c>
      <c r="F74">
        <f t="shared" si="9"/>
        <v>0.27</v>
      </c>
      <c r="G74" s="1">
        <f t="shared" si="12"/>
        <v>2</v>
      </c>
      <c r="I74">
        <f t="shared" si="13"/>
        <v>7.5</v>
      </c>
    </row>
    <row r="75" spans="1:9" x14ac:dyDescent="0.25">
      <c r="A75">
        <v>2</v>
      </c>
      <c r="B75">
        <v>14</v>
      </c>
      <c r="C75">
        <f t="shared" si="10"/>
        <v>12</v>
      </c>
      <c r="D75">
        <f t="shared" si="11"/>
        <v>16</v>
      </c>
      <c r="E75">
        <f t="shared" si="14"/>
        <v>0.75</v>
      </c>
      <c r="F75">
        <f t="shared" si="9"/>
        <v>0.25</v>
      </c>
      <c r="G75" s="1">
        <f t="shared" si="12"/>
        <v>2</v>
      </c>
      <c r="I75">
        <f t="shared" si="13"/>
        <v>8</v>
      </c>
    </row>
    <row r="76" spans="1:9" x14ac:dyDescent="0.25">
      <c r="A76">
        <v>2</v>
      </c>
      <c r="B76">
        <v>15</v>
      </c>
      <c r="C76">
        <f t="shared" si="10"/>
        <v>13</v>
      </c>
      <c r="D76">
        <f t="shared" si="11"/>
        <v>17</v>
      </c>
      <c r="E76">
        <f t="shared" si="14"/>
        <v>0.76</v>
      </c>
      <c r="F76">
        <f t="shared" si="9"/>
        <v>0.24</v>
      </c>
      <c r="G76" s="1">
        <f t="shared" si="12"/>
        <v>2</v>
      </c>
      <c r="I76">
        <f t="shared" si="13"/>
        <v>8.5</v>
      </c>
    </row>
    <row r="77" spans="1:9" x14ac:dyDescent="0.25">
      <c r="A77">
        <v>2</v>
      </c>
      <c r="B77">
        <v>16</v>
      </c>
      <c r="C77">
        <f t="shared" si="10"/>
        <v>14</v>
      </c>
      <c r="D77">
        <f t="shared" si="11"/>
        <v>18</v>
      </c>
      <c r="E77">
        <f t="shared" si="14"/>
        <v>0.78</v>
      </c>
      <c r="F77">
        <f t="shared" si="9"/>
        <v>0.22</v>
      </c>
      <c r="G77" s="1">
        <f t="shared" si="12"/>
        <v>2</v>
      </c>
      <c r="I77">
        <f t="shared" si="13"/>
        <v>9</v>
      </c>
    </row>
    <row r="78" spans="1:9" x14ac:dyDescent="0.25">
      <c r="A78">
        <v>2</v>
      </c>
      <c r="B78">
        <v>17</v>
      </c>
      <c r="C78">
        <f t="shared" si="10"/>
        <v>15</v>
      </c>
      <c r="D78">
        <f t="shared" si="11"/>
        <v>19</v>
      </c>
      <c r="E78">
        <f t="shared" si="14"/>
        <v>0.79</v>
      </c>
      <c r="F78">
        <f t="shared" si="9"/>
        <v>0.21</v>
      </c>
      <c r="G78" s="1">
        <f t="shared" si="12"/>
        <v>2</v>
      </c>
      <c r="I78">
        <f t="shared" si="13"/>
        <v>9.5</v>
      </c>
    </row>
    <row r="79" spans="1:9" x14ac:dyDescent="0.25">
      <c r="A79">
        <v>2</v>
      </c>
      <c r="B79">
        <v>18</v>
      </c>
      <c r="C79">
        <f t="shared" si="10"/>
        <v>16</v>
      </c>
      <c r="D79">
        <f t="shared" si="11"/>
        <v>20</v>
      </c>
      <c r="E79">
        <f t="shared" si="14"/>
        <v>0.8</v>
      </c>
      <c r="F79">
        <f t="shared" si="9"/>
        <v>0.2</v>
      </c>
      <c r="G79" s="1">
        <f t="shared" si="12"/>
        <v>2</v>
      </c>
      <c r="I79">
        <f t="shared" si="13"/>
        <v>10</v>
      </c>
    </row>
    <row r="80" spans="1:9" x14ac:dyDescent="0.25">
      <c r="A80">
        <v>3</v>
      </c>
      <c r="B80">
        <v>1</v>
      </c>
      <c r="C80">
        <f t="shared" si="10"/>
        <v>2</v>
      </c>
      <c r="D80">
        <f t="shared" si="11"/>
        <v>4</v>
      </c>
      <c r="E80">
        <f t="shared" si="14"/>
        <v>0.5</v>
      </c>
      <c r="F80">
        <f t="shared" si="9"/>
        <v>0.5</v>
      </c>
      <c r="G80" s="1">
        <f t="shared" si="12"/>
        <v>1</v>
      </c>
      <c r="I80">
        <f t="shared" si="13"/>
        <v>2</v>
      </c>
    </row>
    <row r="81" spans="1:9" x14ac:dyDescent="0.25">
      <c r="A81">
        <v>3</v>
      </c>
      <c r="B81">
        <v>2</v>
      </c>
      <c r="C81">
        <f t="shared" si="10"/>
        <v>1</v>
      </c>
      <c r="D81">
        <f t="shared" si="11"/>
        <v>5</v>
      </c>
      <c r="E81">
        <f t="shared" si="14"/>
        <v>0.2</v>
      </c>
      <c r="F81">
        <f t="shared" si="9"/>
        <v>0.8</v>
      </c>
      <c r="G81" s="1">
        <f t="shared" si="12"/>
        <v>2</v>
      </c>
      <c r="I81">
        <f t="shared" si="13"/>
        <v>2.5</v>
      </c>
    </row>
    <row r="82" spans="1:9" x14ac:dyDescent="0.25">
      <c r="A82">
        <v>3</v>
      </c>
      <c r="B82">
        <v>3</v>
      </c>
      <c r="C82">
        <f t="shared" si="10"/>
        <v>0</v>
      </c>
      <c r="D82">
        <f t="shared" si="11"/>
        <v>6</v>
      </c>
      <c r="E82">
        <f t="shared" si="14"/>
        <v>0</v>
      </c>
      <c r="F82">
        <f t="shared" si="9"/>
        <v>1</v>
      </c>
      <c r="G82" s="1">
        <f t="shared" si="12"/>
        <v>3</v>
      </c>
      <c r="I82">
        <f t="shared" si="13"/>
        <v>3</v>
      </c>
    </row>
    <row r="83" spans="1:9" x14ac:dyDescent="0.25">
      <c r="A83">
        <v>3</v>
      </c>
      <c r="B83">
        <v>4</v>
      </c>
      <c r="C83">
        <f t="shared" si="10"/>
        <v>1</v>
      </c>
      <c r="D83">
        <f t="shared" si="11"/>
        <v>7</v>
      </c>
      <c r="E83">
        <f t="shared" si="14"/>
        <v>0.14000000000000001</v>
      </c>
      <c r="F83">
        <f t="shared" si="9"/>
        <v>0.86</v>
      </c>
      <c r="G83" s="1">
        <f t="shared" si="12"/>
        <v>3</v>
      </c>
      <c r="I83">
        <f t="shared" si="13"/>
        <v>3.5</v>
      </c>
    </row>
    <row r="84" spans="1:9" x14ac:dyDescent="0.25">
      <c r="A84">
        <v>3</v>
      </c>
      <c r="B84">
        <v>5</v>
      </c>
      <c r="C84">
        <f t="shared" si="10"/>
        <v>2</v>
      </c>
      <c r="D84">
        <f t="shared" si="11"/>
        <v>8</v>
      </c>
      <c r="E84">
        <f t="shared" si="14"/>
        <v>0.25</v>
      </c>
      <c r="F84">
        <f t="shared" si="9"/>
        <v>0.75</v>
      </c>
      <c r="G84" s="1">
        <f t="shared" si="12"/>
        <v>3</v>
      </c>
      <c r="I84">
        <f t="shared" si="13"/>
        <v>4</v>
      </c>
    </row>
    <row r="85" spans="1:9" x14ac:dyDescent="0.25">
      <c r="A85">
        <v>3</v>
      </c>
      <c r="B85">
        <v>6</v>
      </c>
      <c r="C85">
        <f t="shared" si="10"/>
        <v>3</v>
      </c>
      <c r="D85">
        <f t="shared" si="11"/>
        <v>9</v>
      </c>
      <c r="E85">
        <f t="shared" si="14"/>
        <v>0.33</v>
      </c>
      <c r="F85">
        <f t="shared" si="9"/>
        <v>0.67</v>
      </c>
      <c r="G85" s="1">
        <f t="shared" si="12"/>
        <v>3</v>
      </c>
      <c r="I85">
        <f t="shared" si="13"/>
        <v>4.5</v>
      </c>
    </row>
    <row r="86" spans="1:9" x14ac:dyDescent="0.25">
      <c r="A86">
        <v>3</v>
      </c>
      <c r="B86">
        <v>7</v>
      </c>
      <c r="C86">
        <f t="shared" si="10"/>
        <v>4</v>
      </c>
      <c r="D86">
        <f t="shared" si="11"/>
        <v>10</v>
      </c>
      <c r="E86">
        <f t="shared" si="14"/>
        <v>0.4</v>
      </c>
      <c r="F86">
        <f t="shared" ref="F86:F149" si="15">ROUND(1-E86, 2)</f>
        <v>0.6</v>
      </c>
      <c r="G86" s="1">
        <f t="shared" si="12"/>
        <v>3</v>
      </c>
      <c r="I86">
        <f t="shared" si="13"/>
        <v>5</v>
      </c>
    </row>
    <row r="87" spans="1:9" x14ac:dyDescent="0.25">
      <c r="A87">
        <v>3</v>
      </c>
      <c r="B87">
        <v>8</v>
      </c>
      <c r="C87">
        <f t="shared" si="10"/>
        <v>5</v>
      </c>
      <c r="D87">
        <f t="shared" si="11"/>
        <v>11</v>
      </c>
      <c r="E87">
        <f t="shared" si="14"/>
        <v>0.45</v>
      </c>
      <c r="F87">
        <f t="shared" si="15"/>
        <v>0.55000000000000004</v>
      </c>
      <c r="G87" s="1">
        <f t="shared" si="12"/>
        <v>3</v>
      </c>
      <c r="I87">
        <f t="shared" si="13"/>
        <v>5.5</v>
      </c>
    </row>
    <row r="88" spans="1:9" x14ac:dyDescent="0.25">
      <c r="A88">
        <v>3</v>
      </c>
      <c r="B88">
        <v>9</v>
      </c>
      <c r="C88">
        <f t="shared" si="10"/>
        <v>6</v>
      </c>
      <c r="D88">
        <f t="shared" si="11"/>
        <v>12</v>
      </c>
      <c r="E88">
        <f t="shared" si="14"/>
        <v>0.5</v>
      </c>
      <c r="F88">
        <f t="shared" si="15"/>
        <v>0.5</v>
      </c>
      <c r="G88" s="1">
        <f t="shared" si="12"/>
        <v>3</v>
      </c>
      <c r="I88">
        <f t="shared" si="13"/>
        <v>6</v>
      </c>
    </row>
    <row r="89" spans="1:9" x14ac:dyDescent="0.25">
      <c r="A89">
        <v>3</v>
      </c>
      <c r="B89">
        <v>10</v>
      </c>
      <c r="C89">
        <f t="shared" si="10"/>
        <v>7</v>
      </c>
      <c r="D89">
        <f t="shared" si="11"/>
        <v>13</v>
      </c>
      <c r="E89">
        <f t="shared" si="14"/>
        <v>0.54</v>
      </c>
      <c r="F89">
        <f t="shared" si="15"/>
        <v>0.46</v>
      </c>
      <c r="G89" s="1">
        <f t="shared" si="12"/>
        <v>3</v>
      </c>
      <c r="I89">
        <f t="shared" si="13"/>
        <v>6.5</v>
      </c>
    </row>
    <row r="90" spans="1:9" x14ac:dyDescent="0.25">
      <c r="A90">
        <v>3</v>
      </c>
      <c r="B90">
        <v>11</v>
      </c>
      <c r="C90">
        <f t="shared" si="10"/>
        <v>8</v>
      </c>
      <c r="D90">
        <f t="shared" si="11"/>
        <v>14</v>
      </c>
      <c r="E90">
        <f t="shared" si="14"/>
        <v>0.56999999999999995</v>
      </c>
      <c r="F90">
        <f t="shared" si="15"/>
        <v>0.43</v>
      </c>
      <c r="G90" s="1">
        <f t="shared" si="12"/>
        <v>3</v>
      </c>
      <c r="I90">
        <f t="shared" si="13"/>
        <v>7</v>
      </c>
    </row>
    <row r="91" spans="1:9" x14ac:dyDescent="0.25">
      <c r="A91">
        <v>3</v>
      </c>
      <c r="B91">
        <v>12</v>
      </c>
      <c r="C91">
        <f t="shared" si="10"/>
        <v>9</v>
      </c>
      <c r="D91">
        <f t="shared" si="11"/>
        <v>15</v>
      </c>
      <c r="E91">
        <f t="shared" si="14"/>
        <v>0.6</v>
      </c>
      <c r="F91">
        <f t="shared" si="15"/>
        <v>0.4</v>
      </c>
      <c r="G91" s="1">
        <f t="shared" si="12"/>
        <v>3</v>
      </c>
      <c r="I91">
        <f t="shared" si="13"/>
        <v>7.5</v>
      </c>
    </row>
    <row r="92" spans="1:9" x14ac:dyDescent="0.25">
      <c r="A92">
        <v>3</v>
      </c>
      <c r="B92">
        <v>13</v>
      </c>
      <c r="C92">
        <f t="shared" si="10"/>
        <v>10</v>
      </c>
      <c r="D92">
        <f t="shared" si="11"/>
        <v>16</v>
      </c>
      <c r="E92">
        <f t="shared" si="14"/>
        <v>0.63</v>
      </c>
      <c r="F92">
        <f t="shared" si="15"/>
        <v>0.37</v>
      </c>
      <c r="G92" s="1">
        <f t="shared" si="12"/>
        <v>3</v>
      </c>
      <c r="I92">
        <f t="shared" si="13"/>
        <v>8</v>
      </c>
    </row>
    <row r="93" spans="1:9" x14ac:dyDescent="0.25">
      <c r="A93">
        <v>3</v>
      </c>
      <c r="B93">
        <v>14</v>
      </c>
      <c r="C93">
        <f t="shared" si="10"/>
        <v>11</v>
      </c>
      <c r="D93">
        <f t="shared" si="11"/>
        <v>17</v>
      </c>
      <c r="E93">
        <f t="shared" si="14"/>
        <v>0.65</v>
      </c>
      <c r="F93">
        <f t="shared" si="15"/>
        <v>0.35</v>
      </c>
      <c r="G93" s="1">
        <f t="shared" si="12"/>
        <v>3</v>
      </c>
      <c r="I93">
        <f t="shared" si="13"/>
        <v>8.5</v>
      </c>
    </row>
    <row r="94" spans="1:9" x14ac:dyDescent="0.25">
      <c r="A94">
        <v>3</v>
      </c>
      <c r="B94">
        <v>15</v>
      </c>
      <c r="C94">
        <f t="shared" si="10"/>
        <v>12</v>
      </c>
      <c r="D94">
        <f t="shared" si="11"/>
        <v>18</v>
      </c>
      <c r="E94">
        <f t="shared" si="14"/>
        <v>0.67</v>
      </c>
      <c r="F94">
        <f t="shared" si="15"/>
        <v>0.33</v>
      </c>
      <c r="G94" s="1">
        <f t="shared" si="12"/>
        <v>3</v>
      </c>
      <c r="I94">
        <f t="shared" si="13"/>
        <v>9</v>
      </c>
    </row>
    <row r="95" spans="1:9" x14ac:dyDescent="0.25">
      <c r="A95">
        <v>3</v>
      </c>
      <c r="B95">
        <v>16</v>
      </c>
      <c r="C95">
        <f t="shared" si="10"/>
        <v>13</v>
      </c>
      <c r="D95">
        <f t="shared" si="11"/>
        <v>19</v>
      </c>
      <c r="E95">
        <f t="shared" si="14"/>
        <v>0.68</v>
      </c>
      <c r="F95">
        <f t="shared" si="15"/>
        <v>0.32</v>
      </c>
      <c r="G95" s="1">
        <f t="shared" si="12"/>
        <v>3</v>
      </c>
      <c r="I95">
        <f t="shared" si="13"/>
        <v>9.5</v>
      </c>
    </row>
    <row r="96" spans="1:9" x14ac:dyDescent="0.25">
      <c r="A96">
        <v>3</v>
      </c>
      <c r="B96">
        <v>17</v>
      </c>
      <c r="C96">
        <f t="shared" si="10"/>
        <v>14</v>
      </c>
      <c r="D96">
        <f t="shared" si="11"/>
        <v>20</v>
      </c>
      <c r="E96">
        <f t="shared" si="14"/>
        <v>0.7</v>
      </c>
      <c r="F96">
        <f t="shared" si="15"/>
        <v>0.3</v>
      </c>
      <c r="G96" s="1">
        <f t="shared" si="12"/>
        <v>3</v>
      </c>
      <c r="I96">
        <f t="shared" si="13"/>
        <v>10</v>
      </c>
    </row>
    <row r="97" spans="1:9" x14ac:dyDescent="0.25">
      <c r="A97">
        <v>4</v>
      </c>
      <c r="B97">
        <v>1</v>
      </c>
      <c r="C97">
        <f t="shared" si="10"/>
        <v>3</v>
      </c>
      <c r="D97">
        <f t="shared" si="11"/>
        <v>5</v>
      </c>
      <c r="E97">
        <f t="shared" si="14"/>
        <v>0.6</v>
      </c>
      <c r="F97">
        <f t="shared" si="15"/>
        <v>0.4</v>
      </c>
      <c r="G97" s="1">
        <f t="shared" si="12"/>
        <v>1</v>
      </c>
      <c r="I97">
        <f t="shared" si="13"/>
        <v>2.5</v>
      </c>
    </row>
    <row r="98" spans="1:9" x14ac:dyDescent="0.25">
      <c r="A98">
        <v>4</v>
      </c>
      <c r="B98">
        <v>2</v>
      </c>
      <c r="C98">
        <f t="shared" si="10"/>
        <v>2</v>
      </c>
      <c r="D98">
        <f t="shared" si="11"/>
        <v>6</v>
      </c>
      <c r="E98">
        <f t="shared" si="14"/>
        <v>0.33</v>
      </c>
      <c r="F98">
        <f t="shared" si="15"/>
        <v>0.67</v>
      </c>
      <c r="G98" s="1">
        <f t="shared" si="12"/>
        <v>2</v>
      </c>
      <c r="I98">
        <f t="shared" si="13"/>
        <v>3</v>
      </c>
    </row>
    <row r="99" spans="1:9" x14ac:dyDescent="0.25">
      <c r="A99">
        <v>4</v>
      </c>
      <c r="B99">
        <v>3</v>
      </c>
      <c r="C99">
        <f t="shared" si="10"/>
        <v>1</v>
      </c>
      <c r="D99">
        <f t="shared" si="11"/>
        <v>7</v>
      </c>
      <c r="E99">
        <f t="shared" si="14"/>
        <v>0.14000000000000001</v>
      </c>
      <c r="F99">
        <f t="shared" si="15"/>
        <v>0.86</v>
      </c>
      <c r="G99" s="1">
        <f t="shared" si="12"/>
        <v>3</v>
      </c>
      <c r="I99">
        <f t="shared" si="13"/>
        <v>3.5</v>
      </c>
    </row>
    <row r="100" spans="1:9" x14ac:dyDescent="0.25">
      <c r="A100">
        <v>4</v>
      </c>
      <c r="B100">
        <v>4</v>
      </c>
      <c r="C100">
        <f t="shared" si="10"/>
        <v>0</v>
      </c>
      <c r="D100">
        <f t="shared" si="11"/>
        <v>8</v>
      </c>
      <c r="E100">
        <f t="shared" si="14"/>
        <v>0</v>
      </c>
      <c r="F100">
        <f t="shared" si="15"/>
        <v>1</v>
      </c>
      <c r="G100" s="1">
        <f t="shared" si="12"/>
        <v>4</v>
      </c>
      <c r="I100">
        <f t="shared" si="13"/>
        <v>4</v>
      </c>
    </row>
    <row r="101" spans="1:9" x14ac:dyDescent="0.25">
      <c r="A101">
        <v>4</v>
      </c>
      <c r="B101">
        <v>5</v>
      </c>
      <c r="C101">
        <f t="shared" si="10"/>
        <v>1</v>
      </c>
      <c r="D101">
        <f t="shared" si="11"/>
        <v>9</v>
      </c>
      <c r="E101">
        <f t="shared" si="14"/>
        <v>0.11</v>
      </c>
      <c r="F101">
        <f t="shared" si="15"/>
        <v>0.89</v>
      </c>
      <c r="G101" s="1">
        <f t="shared" si="12"/>
        <v>4</v>
      </c>
      <c r="I101">
        <f t="shared" si="13"/>
        <v>4.5</v>
      </c>
    </row>
    <row r="102" spans="1:9" x14ac:dyDescent="0.25">
      <c r="A102">
        <v>4</v>
      </c>
      <c r="B102">
        <v>6</v>
      </c>
      <c r="C102">
        <f t="shared" si="10"/>
        <v>2</v>
      </c>
      <c r="D102">
        <f t="shared" si="11"/>
        <v>10</v>
      </c>
      <c r="E102">
        <f t="shared" si="14"/>
        <v>0.2</v>
      </c>
      <c r="F102">
        <f t="shared" si="15"/>
        <v>0.8</v>
      </c>
      <c r="G102" s="1">
        <f t="shared" si="12"/>
        <v>4</v>
      </c>
      <c r="I102">
        <f t="shared" si="13"/>
        <v>5</v>
      </c>
    </row>
    <row r="103" spans="1:9" x14ac:dyDescent="0.25">
      <c r="A103">
        <v>4</v>
      </c>
      <c r="B103">
        <v>7</v>
      </c>
      <c r="C103">
        <f t="shared" si="10"/>
        <v>3</v>
      </c>
      <c r="D103">
        <f t="shared" si="11"/>
        <v>11</v>
      </c>
      <c r="E103">
        <f t="shared" si="14"/>
        <v>0.27</v>
      </c>
      <c r="F103">
        <f t="shared" si="15"/>
        <v>0.73</v>
      </c>
      <c r="G103" s="1">
        <f t="shared" si="12"/>
        <v>4</v>
      </c>
      <c r="I103">
        <f t="shared" si="13"/>
        <v>5.5</v>
      </c>
    </row>
    <row r="104" spans="1:9" x14ac:dyDescent="0.25">
      <c r="A104">
        <v>4</v>
      </c>
      <c r="B104">
        <v>8</v>
      </c>
      <c r="C104">
        <f t="shared" si="10"/>
        <v>4</v>
      </c>
      <c r="D104">
        <f t="shared" si="11"/>
        <v>12</v>
      </c>
      <c r="E104">
        <f t="shared" si="14"/>
        <v>0.33</v>
      </c>
      <c r="F104">
        <f t="shared" si="15"/>
        <v>0.67</v>
      </c>
      <c r="G104" s="1">
        <f t="shared" si="12"/>
        <v>4</v>
      </c>
      <c r="I104">
        <f t="shared" si="13"/>
        <v>6</v>
      </c>
    </row>
    <row r="105" spans="1:9" x14ac:dyDescent="0.25">
      <c r="A105">
        <v>4</v>
      </c>
      <c r="B105">
        <v>9</v>
      </c>
      <c r="C105">
        <f t="shared" si="10"/>
        <v>5</v>
      </c>
      <c r="D105">
        <f t="shared" si="11"/>
        <v>13</v>
      </c>
      <c r="E105">
        <f t="shared" si="14"/>
        <v>0.38</v>
      </c>
      <c r="F105">
        <f t="shared" si="15"/>
        <v>0.62</v>
      </c>
      <c r="G105" s="1">
        <f t="shared" si="12"/>
        <v>4</v>
      </c>
      <c r="I105">
        <f t="shared" si="13"/>
        <v>6.5</v>
      </c>
    </row>
    <row r="106" spans="1:9" x14ac:dyDescent="0.25">
      <c r="A106">
        <v>4</v>
      </c>
      <c r="B106">
        <v>10</v>
      </c>
      <c r="C106">
        <f t="shared" si="10"/>
        <v>6</v>
      </c>
      <c r="D106">
        <f t="shared" si="11"/>
        <v>14</v>
      </c>
      <c r="E106">
        <f t="shared" si="14"/>
        <v>0.43</v>
      </c>
      <c r="F106">
        <f t="shared" si="15"/>
        <v>0.56999999999999995</v>
      </c>
      <c r="G106" s="1">
        <f t="shared" si="12"/>
        <v>4</v>
      </c>
      <c r="I106">
        <f t="shared" si="13"/>
        <v>7</v>
      </c>
    </row>
    <row r="107" spans="1:9" x14ac:dyDescent="0.25">
      <c r="A107">
        <v>4</v>
      </c>
      <c r="B107">
        <v>11</v>
      </c>
      <c r="C107">
        <f t="shared" si="10"/>
        <v>7</v>
      </c>
      <c r="D107">
        <f t="shared" si="11"/>
        <v>15</v>
      </c>
      <c r="E107">
        <f t="shared" si="14"/>
        <v>0.47</v>
      </c>
      <c r="F107">
        <f t="shared" si="15"/>
        <v>0.53</v>
      </c>
      <c r="G107" s="1">
        <f t="shared" si="12"/>
        <v>4</v>
      </c>
      <c r="I107">
        <f t="shared" si="13"/>
        <v>7.5</v>
      </c>
    </row>
    <row r="108" spans="1:9" x14ac:dyDescent="0.25">
      <c r="A108">
        <v>4</v>
      </c>
      <c r="B108">
        <v>12</v>
      </c>
      <c r="C108">
        <f t="shared" si="10"/>
        <v>8</v>
      </c>
      <c r="D108">
        <f t="shared" si="11"/>
        <v>16</v>
      </c>
      <c r="E108">
        <f t="shared" si="14"/>
        <v>0.5</v>
      </c>
      <c r="F108">
        <f t="shared" si="15"/>
        <v>0.5</v>
      </c>
      <c r="G108" s="1">
        <f t="shared" si="12"/>
        <v>4</v>
      </c>
      <c r="I108">
        <f t="shared" si="13"/>
        <v>8</v>
      </c>
    </row>
    <row r="109" spans="1:9" x14ac:dyDescent="0.25">
      <c r="A109">
        <v>4</v>
      </c>
      <c r="B109">
        <v>13</v>
      </c>
      <c r="C109">
        <f t="shared" si="10"/>
        <v>9</v>
      </c>
      <c r="D109">
        <f t="shared" si="11"/>
        <v>17</v>
      </c>
      <c r="E109">
        <f t="shared" si="14"/>
        <v>0.53</v>
      </c>
      <c r="F109">
        <f t="shared" si="15"/>
        <v>0.47</v>
      </c>
      <c r="G109" s="1">
        <f t="shared" si="12"/>
        <v>4</v>
      </c>
      <c r="I109">
        <f t="shared" si="13"/>
        <v>8.5</v>
      </c>
    </row>
    <row r="110" spans="1:9" x14ac:dyDescent="0.25">
      <c r="A110">
        <v>4</v>
      </c>
      <c r="B110">
        <v>14</v>
      </c>
      <c r="C110">
        <f t="shared" si="10"/>
        <v>10</v>
      </c>
      <c r="D110">
        <f t="shared" si="11"/>
        <v>18</v>
      </c>
      <c r="E110">
        <f t="shared" si="14"/>
        <v>0.56000000000000005</v>
      </c>
      <c r="F110">
        <f t="shared" si="15"/>
        <v>0.44</v>
      </c>
      <c r="G110" s="1">
        <f t="shared" si="12"/>
        <v>4</v>
      </c>
      <c r="I110">
        <f t="shared" si="13"/>
        <v>9</v>
      </c>
    </row>
    <row r="111" spans="1:9" x14ac:dyDescent="0.25">
      <c r="A111">
        <v>4</v>
      </c>
      <c r="B111">
        <v>15</v>
      </c>
      <c r="C111">
        <f t="shared" si="10"/>
        <v>11</v>
      </c>
      <c r="D111">
        <f t="shared" si="11"/>
        <v>19</v>
      </c>
      <c r="E111">
        <f t="shared" si="14"/>
        <v>0.57999999999999996</v>
      </c>
      <c r="F111">
        <f t="shared" si="15"/>
        <v>0.42</v>
      </c>
      <c r="G111" s="1">
        <f t="shared" si="12"/>
        <v>4</v>
      </c>
      <c r="I111">
        <f t="shared" si="13"/>
        <v>9.5</v>
      </c>
    </row>
    <row r="112" spans="1:9" x14ac:dyDescent="0.25">
      <c r="A112">
        <v>4</v>
      </c>
      <c r="B112">
        <v>16</v>
      </c>
      <c r="C112">
        <f t="shared" si="10"/>
        <v>12</v>
      </c>
      <c r="D112">
        <f t="shared" si="11"/>
        <v>20</v>
      </c>
      <c r="E112">
        <f t="shared" si="14"/>
        <v>0.6</v>
      </c>
      <c r="F112">
        <f t="shared" si="15"/>
        <v>0.4</v>
      </c>
      <c r="G112" s="1">
        <f t="shared" si="12"/>
        <v>4</v>
      </c>
      <c r="I112">
        <f t="shared" si="13"/>
        <v>10</v>
      </c>
    </row>
    <row r="113" spans="1:9" x14ac:dyDescent="0.25">
      <c r="A113">
        <v>5</v>
      </c>
      <c r="B113">
        <v>1</v>
      </c>
      <c r="C113">
        <f t="shared" si="10"/>
        <v>4</v>
      </c>
      <c r="D113">
        <f t="shared" si="11"/>
        <v>6</v>
      </c>
      <c r="E113">
        <f t="shared" si="14"/>
        <v>0.67</v>
      </c>
      <c r="F113">
        <f t="shared" si="15"/>
        <v>0.33</v>
      </c>
      <c r="G113" s="1">
        <f t="shared" si="12"/>
        <v>1</v>
      </c>
      <c r="I113">
        <f t="shared" si="13"/>
        <v>3</v>
      </c>
    </row>
    <row r="114" spans="1:9" x14ac:dyDescent="0.25">
      <c r="A114">
        <v>5</v>
      </c>
      <c r="B114">
        <v>2</v>
      </c>
      <c r="C114">
        <f t="shared" si="10"/>
        <v>3</v>
      </c>
      <c r="D114">
        <f t="shared" si="11"/>
        <v>7</v>
      </c>
      <c r="E114">
        <f t="shared" si="14"/>
        <v>0.43</v>
      </c>
      <c r="F114">
        <f t="shared" si="15"/>
        <v>0.56999999999999995</v>
      </c>
      <c r="G114" s="1">
        <f t="shared" si="12"/>
        <v>2</v>
      </c>
      <c r="I114">
        <f t="shared" si="13"/>
        <v>3.5</v>
      </c>
    </row>
    <row r="115" spans="1:9" x14ac:dyDescent="0.25">
      <c r="A115">
        <v>5</v>
      </c>
      <c r="B115">
        <v>3</v>
      </c>
      <c r="C115">
        <f t="shared" si="10"/>
        <v>2</v>
      </c>
      <c r="D115">
        <f t="shared" si="11"/>
        <v>8</v>
      </c>
      <c r="E115">
        <f t="shared" si="14"/>
        <v>0.25</v>
      </c>
      <c r="F115">
        <f t="shared" si="15"/>
        <v>0.75</v>
      </c>
      <c r="G115" s="1">
        <f t="shared" si="12"/>
        <v>3</v>
      </c>
      <c r="I115">
        <f t="shared" si="13"/>
        <v>4</v>
      </c>
    </row>
    <row r="116" spans="1:9" x14ac:dyDescent="0.25">
      <c r="A116">
        <v>5</v>
      </c>
      <c r="B116">
        <v>4</v>
      </c>
      <c r="C116">
        <f t="shared" si="10"/>
        <v>1</v>
      </c>
      <c r="D116">
        <f t="shared" si="11"/>
        <v>9</v>
      </c>
      <c r="E116">
        <f t="shared" si="14"/>
        <v>0.11</v>
      </c>
      <c r="F116">
        <f t="shared" si="15"/>
        <v>0.89</v>
      </c>
      <c r="G116" s="1">
        <f t="shared" si="12"/>
        <v>4</v>
      </c>
      <c r="I116">
        <f t="shared" si="13"/>
        <v>4.5</v>
      </c>
    </row>
    <row r="117" spans="1:9" x14ac:dyDescent="0.25">
      <c r="A117">
        <v>5</v>
      </c>
      <c r="B117">
        <v>5</v>
      </c>
      <c r="C117">
        <f t="shared" si="10"/>
        <v>0</v>
      </c>
      <c r="D117">
        <f t="shared" si="11"/>
        <v>10</v>
      </c>
      <c r="E117">
        <f t="shared" si="14"/>
        <v>0</v>
      </c>
      <c r="F117">
        <f t="shared" si="15"/>
        <v>1</v>
      </c>
      <c r="G117" s="1">
        <f t="shared" si="12"/>
        <v>5</v>
      </c>
      <c r="I117">
        <f t="shared" si="13"/>
        <v>5</v>
      </c>
    </row>
    <row r="118" spans="1:9" x14ac:dyDescent="0.25">
      <c r="A118">
        <v>5</v>
      </c>
      <c r="B118">
        <v>6</v>
      </c>
      <c r="C118">
        <f t="shared" si="10"/>
        <v>1</v>
      </c>
      <c r="D118">
        <f t="shared" si="11"/>
        <v>11</v>
      </c>
      <c r="E118">
        <f t="shared" si="14"/>
        <v>0.09</v>
      </c>
      <c r="F118">
        <f t="shared" si="15"/>
        <v>0.91</v>
      </c>
      <c r="G118" s="1">
        <f t="shared" si="12"/>
        <v>5</v>
      </c>
      <c r="I118">
        <f t="shared" si="13"/>
        <v>5.5</v>
      </c>
    </row>
    <row r="119" spans="1:9" x14ac:dyDescent="0.25">
      <c r="A119">
        <v>5</v>
      </c>
      <c r="B119">
        <v>7</v>
      </c>
      <c r="C119">
        <f t="shared" si="10"/>
        <v>2</v>
      </c>
      <c r="D119">
        <f t="shared" si="11"/>
        <v>12</v>
      </c>
      <c r="E119">
        <f t="shared" si="14"/>
        <v>0.17</v>
      </c>
      <c r="F119">
        <f t="shared" si="15"/>
        <v>0.83</v>
      </c>
      <c r="G119" s="1">
        <f t="shared" si="12"/>
        <v>5</v>
      </c>
      <c r="I119">
        <f t="shared" si="13"/>
        <v>6</v>
      </c>
    </row>
    <row r="120" spans="1:9" x14ac:dyDescent="0.25">
      <c r="A120">
        <v>5</v>
      </c>
      <c r="B120">
        <v>8</v>
      </c>
      <c r="C120">
        <f t="shared" si="10"/>
        <v>3</v>
      </c>
      <c r="D120">
        <f t="shared" si="11"/>
        <v>13</v>
      </c>
      <c r="E120">
        <f t="shared" si="14"/>
        <v>0.23</v>
      </c>
      <c r="F120">
        <f t="shared" si="15"/>
        <v>0.77</v>
      </c>
      <c r="G120" s="1">
        <f t="shared" si="12"/>
        <v>5</v>
      </c>
      <c r="I120">
        <f t="shared" si="13"/>
        <v>6.5</v>
      </c>
    </row>
    <row r="121" spans="1:9" x14ac:dyDescent="0.25">
      <c r="A121">
        <v>5</v>
      </c>
      <c r="B121">
        <v>9</v>
      </c>
      <c r="C121">
        <f t="shared" si="10"/>
        <v>4</v>
      </c>
      <c r="D121">
        <f t="shared" si="11"/>
        <v>14</v>
      </c>
      <c r="E121">
        <f t="shared" si="14"/>
        <v>0.28999999999999998</v>
      </c>
      <c r="F121">
        <f t="shared" si="15"/>
        <v>0.71</v>
      </c>
      <c r="G121" s="1">
        <f t="shared" si="12"/>
        <v>5</v>
      </c>
      <c r="I121">
        <f t="shared" si="13"/>
        <v>7</v>
      </c>
    </row>
    <row r="122" spans="1:9" x14ac:dyDescent="0.25">
      <c r="A122">
        <v>5</v>
      </c>
      <c r="B122">
        <v>10</v>
      </c>
      <c r="C122">
        <f t="shared" si="10"/>
        <v>5</v>
      </c>
      <c r="D122">
        <f t="shared" si="11"/>
        <v>15</v>
      </c>
      <c r="E122">
        <f t="shared" si="14"/>
        <v>0.33</v>
      </c>
      <c r="F122">
        <f t="shared" si="15"/>
        <v>0.67</v>
      </c>
      <c r="G122" s="1">
        <f t="shared" si="12"/>
        <v>5</v>
      </c>
      <c r="I122">
        <f t="shared" si="13"/>
        <v>7.5</v>
      </c>
    </row>
    <row r="123" spans="1:9" x14ac:dyDescent="0.25">
      <c r="A123">
        <v>5</v>
      </c>
      <c r="B123">
        <v>11</v>
      </c>
      <c r="C123">
        <f t="shared" si="10"/>
        <v>6</v>
      </c>
      <c r="D123">
        <f t="shared" si="11"/>
        <v>16</v>
      </c>
      <c r="E123">
        <f t="shared" si="14"/>
        <v>0.38</v>
      </c>
      <c r="F123">
        <f t="shared" si="15"/>
        <v>0.62</v>
      </c>
      <c r="G123" s="1">
        <f t="shared" si="12"/>
        <v>5</v>
      </c>
      <c r="I123">
        <f t="shared" si="13"/>
        <v>8</v>
      </c>
    </row>
    <row r="124" spans="1:9" x14ac:dyDescent="0.25">
      <c r="A124">
        <v>5</v>
      </c>
      <c r="B124">
        <v>12</v>
      </c>
      <c r="C124">
        <f t="shared" si="10"/>
        <v>7</v>
      </c>
      <c r="D124">
        <f t="shared" si="11"/>
        <v>17</v>
      </c>
      <c r="E124">
        <f t="shared" si="14"/>
        <v>0.41</v>
      </c>
      <c r="F124">
        <f t="shared" si="15"/>
        <v>0.59</v>
      </c>
      <c r="G124" s="1">
        <f t="shared" si="12"/>
        <v>5</v>
      </c>
      <c r="I124">
        <f t="shared" si="13"/>
        <v>8.5</v>
      </c>
    </row>
    <row r="125" spans="1:9" x14ac:dyDescent="0.25">
      <c r="A125">
        <v>5</v>
      </c>
      <c r="B125">
        <v>13</v>
      </c>
      <c r="C125">
        <f t="shared" si="10"/>
        <v>8</v>
      </c>
      <c r="D125">
        <f t="shared" si="11"/>
        <v>18</v>
      </c>
      <c r="E125">
        <f t="shared" si="14"/>
        <v>0.44</v>
      </c>
      <c r="F125">
        <f t="shared" si="15"/>
        <v>0.56000000000000005</v>
      </c>
      <c r="G125" s="1">
        <f t="shared" si="12"/>
        <v>5</v>
      </c>
      <c r="I125">
        <f t="shared" si="13"/>
        <v>9</v>
      </c>
    </row>
    <row r="126" spans="1:9" x14ac:dyDescent="0.25">
      <c r="A126">
        <v>5</v>
      </c>
      <c r="B126">
        <v>14</v>
      </c>
      <c r="C126">
        <f t="shared" si="10"/>
        <v>9</v>
      </c>
      <c r="D126">
        <f t="shared" si="11"/>
        <v>19</v>
      </c>
      <c r="E126">
        <f t="shared" si="14"/>
        <v>0.47</v>
      </c>
      <c r="F126">
        <f t="shared" si="15"/>
        <v>0.53</v>
      </c>
      <c r="G126" s="1">
        <f t="shared" si="12"/>
        <v>5</v>
      </c>
      <c r="I126">
        <f t="shared" si="13"/>
        <v>9.5</v>
      </c>
    </row>
    <row r="127" spans="1:9" x14ac:dyDescent="0.25">
      <c r="A127">
        <v>5</v>
      </c>
      <c r="B127">
        <v>15</v>
      </c>
      <c r="C127">
        <f t="shared" si="10"/>
        <v>10</v>
      </c>
      <c r="D127">
        <f t="shared" si="11"/>
        <v>20</v>
      </c>
      <c r="E127">
        <f t="shared" si="14"/>
        <v>0.5</v>
      </c>
      <c r="F127">
        <f t="shared" si="15"/>
        <v>0.5</v>
      </c>
      <c r="G127" s="1">
        <f t="shared" si="12"/>
        <v>5</v>
      </c>
      <c r="I127">
        <f t="shared" si="13"/>
        <v>10</v>
      </c>
    </row>
    <row r="128" spans="1:9" x14ac:dyDescent="0.25">
      <c r="A128">
        <v>6</v>
      </c>
      <c r="B128">
        <v>1</v>
      </c>
      <c r="C128">
        <f t="shared" si="10"/>
        <v>5</v>
      </c>
      <c r="D128">
        <f t="shared" si="11"/>
        <v>7</v>
      </c>
      <c r="E128">
        <f t="shared" si="14"/>
        <v>0.71</v>
      </c>
      <c r="F128">
        <f t="shared" si="15"/>
        <v>0.28999999999999998</v>
      </c>
      <c r="G128" s="1">
        <f t="shared" si="12"/>
        <v>1</v>
      </c>
      <c r="I128">
        <f t="shared" si="13"/>
        <v>3.5</v>
      </c>
    </row>
    <row r="129" spans="1:9" x14ac:dyDescent="0.25">
      <c r="A129">
        <v>6</v>
      </c>
      <c r="B129">
        <v>2</v>
      </c>
      <c r="C129">
        <f t="shared" si="10"/>
        <v>4</v>
      </c>
      <c r="D129">
        <f t="shared" si="11"/>
        <v>8</v>
      </c>
      <c r="E129">
        <f t="shared" si="14"/>
        <v>0.5</v>
      </c>
      <c r="F129">
        <f t="shared" si="15"/>
        <v>0.5</v>
      </c>
      <c r="G129" s="1">
        <f t="shared" si="12"/>
        <v>2</v>
      </c>
      <c r="I129">
        <f t="shared" si="13"/>
        <v>4</v>
      </c>
    </row>
    <row r="130" spans="1:9" x14ac:dyDescent="0.25">
      <c r="A130">
        <v>6</v>
      </c>
      <c r="B130">
        <v>3</v>
      </c>
      <c r="C130">
        <f t="shared" ref="C130:C193" si="16">ABS(SUM(A130-B130))</f>
        <v>3</v>
      </c>
      <c r="D130">
        <f t="shared" ref="D130:D193" si="17">A130+B130</f>
        <v>9</v>
      </c>
      <c r="E130">
        <f t="shared" si="14"/>
        <v>0.33</v>
      </c>
      <c r="F130">
        <f t="shared" si="15"/>
        <v>0.67</v>
      </c>
      <c r="G130" s="1">
        <f t="shared" ref="G130:G193" si="18">ROUND(F130*I130, 0)</f>
        <v>3</v>
      </c>
      <c r="I130">
        <f t="shared" ref="I130:I193" si="19">(A130+B130)/2</f>
        <v>4.5</v>
      </c>
    </row>
    <row r="131" spans="1:9" x14ac:dyDescent="0.25">
      <c r="A131">
        <v>6</v>
      </c>
      <c r="B131">
        <v>4</v>
      </c>
      <c r="C131">
        <f t="shared" si="16"/>
        <v>2</v>
      </c>
      <c r="D131">
        <f t="shared" si="17"/>
        <v>10</v>
      </c>
      <c r="E131">
        <f t="shared" ref="E131:E168" si="20">ROUND(C131/(D131), 2)</f>
        <v>0.2</v>
      </c>
      <c r="F131">
        <f t="shared" si="15"/>
        <v>0.8</v>
      </c>
      <c r="G131" s="1">
        <f t="shared" si="18"/>
        <v>4</v>
      </c>
      <c r="I131">
        <f t="shared" si="19"/>
        <v>5</v>
      </c>
    </row>
    <row r="132" spans="1:9" x14ac:dyDescent="0.25">
      <c r="A132">
        <v>6</v>
      </c>
      <c r="B132">
        <v>5</v>
      </c>
      <c r="C132">
        <f t="shared" si="16"/>
        <v>1</v>
      </c>
      <c r="D132">
        <f t="shared" si="17"/>
        <v>11</v>
      </c>
      <c r="E132">
        <f t="shared" si="20"/>
        <v>0.09</v>
      </c>
      <c r="F132">
        <f t="shared" si="15"/>
        <v>0.91</v>
      </c>
      <c r="G132" s="1">
        <f t="shared" si="18"/>
        <v>5</v>
      </c>
      <c r="I132">
        <f t="shared" si="19"/>
        <v>5.5</v>
      </c>
    </row>
    <row r="133" spans="1:9" x14ac:dyDescent="0.25">
      <c r="A133">
        <v>6</v>
      </c>
      <c r="B133">
        <v>6</v>
      </c>
      <c r="C133">
        <f t="shared" si="16"/>
        <v>0</v>
      </c>
      <c r="D133">
        <f t="shared" si="17"/>
        <v>12</v>
      </c>
      <c r="E133">
        <f t="shared" si="20"/>
        <v>0</v>
      </c>
      <c r="F133">
        <f t="shared" si="15"/>
        <v>1</v>
      </c>
      <c r="G133" s="1">
        <f t="shared" si="18"/>
        <v>6</v>
      </c>
      <c r="I133">
        <f t="shared" si="19"/>
        <v>6</v>
      </c>
    </row>
    <row r="134" spans="1:9" x14ac:dyDescent="0.25">
      <c r="A134">
        <v>6</v>
      </c>
      <c r="B134">
        <v>7</v>
      </c>
      <c r="C134">
        <f t="shared" si="16"/>
        <v>1</v>
      </c>
      <c r="D134">
        <f t="shared" si="17"/>
        <v>13</v>
      </c>
      <c r="E134">
        <f t="shared" si="20"/>
        <v>0.08</v>
      </c>
      <c r="F134">
        <f t="shared" si="15"/>
        <v>0.92</v>
      </c>
      <c r="G134" s="1">
        <f t="shared" si="18"/>
        <v>6</v>
      </c>
      <c r="I134">
        <f t="shared" si="19"/>
        <v>6.5</v>
      </c>
    </row>
    <row r="135" spans="1:9" x14ac:dyDescent="0.25">
      <c r="A135">
        <v>6</v>
      </c>
      <c r="B135">
        <v>8</v>
      </c>
      <c r="C135">
        <f t="shared" si="16"/>
        <v>2</v>
      </c>
      <c r="D135">
        <f t="shared" si="17"/>
        <v>14</v>
      </c>
      <c r="E135">
        <f t="shared" si="20"/>
        <v>0.14000000000000001</v>
      </c>
      <c r="F135">
        <f t="shared" si="15"/>
        <v>0.86</v>
      </c>
      <c r="G135" s="1">
        <f t="shared" si="18"/>
        <v>6</v>
      </c>
      <c r="I135">
        <f t="shared" si="19"/>
        <v>7</v>
      </c>
    </row>
    <row r="136" spans="1:9" x14ac:dyDescent="0.25">
      <c r="A136">
        <v>6</v>
      </c>
      <c r="B136">
        <v>9</v>
      </c>
      <c r="C136">
        <f t="shared" si="16"/>
        <v>3</v>
      </c>
      <c r="D136">
        <f t="shared" si="17"/>
        <v>15</v>
      </c>
      <c r="E136">
        <f t="shared" si="20"/>
        <v>0.2</v>
      </c>
      <c r="F136">
        <f t="shared" si="15"/>
        <v>0.8</v>
      </c>
      <c r="G136" s="1">
        <f t="shared" si="18"/>
        <v>6</v>
      </c>
      <c r="I136">
        <f t="shared" si="19"/>
        <v>7.5</v>
      </c>
    </row>
    <row r="137" spans="1:9" x14ac:dyDescent="0.25">
      <c r="A137">
        <v>6</v>
      </c>
      <c r="B137">
        <v>10</v>
      </c>
      <c r="C137">
        <f t="shared" si="16"/>
        <v>4</v>
      </c>
      <c r="D137">
        <f t="shared" si="17"/>
        <v>16</v>
      </c>
      <c r="E137">
        <f t="shared" si="20"/>
        <v>0.25</v>
      </c>
      <c r="F137">
        <f t="shared" si="15"/>
        <v>0.75</v>
      </c>
      <c r="G137" s="1">
        <f t="shared" si="18"/>
        <v>6</v>
      </c>
      <c r="I137">
        <f t="shared" si="19"/>
        <v>8</v>
      </c>
    </row>
    <row r="138" spans="1:9" x14ac:dyDescent="0.25">
      <c r="A138">
        <v>6</v>
      </c>
      <c r="B138">
        <v>11</v>
      </c>
      <c r="C138">
        <f t="shared" si="16"/>
        <v>5</v>
      </c>
      <c r="D138">
        <f t="shared" si="17"/>
        <v>17</v>
      </c>
      <c r="E138">
        <f t="shared" si="20"/>
        <v>0.28999999999999998</v>
      </c>
      <c r="F138">
        <f t="shared" si="15"/>
        <v>0.71</v>
      </c>
      <c r="G138" s="1">
        <f t="shared" si="18"/>
        <v>6</v>
      </c>
      <c r="I138">
        <f t="shared" si="19"/>
        <v>8.5</v>
      </c>
    </row>
    <row r="139" spans="1:9" x14ac:dyDescent="0.25">
      <c r="A139">
        <v>6</v>
      </c>
      <c r="B139">
        <v>12</v>
      </c>
      <c r="C139">
        <f t="shared" si="16"/>
        <v>6</v>
      </c>
      <c r="D139">
        <f t="shared" si="17"/>
        <v>18</v>
      </c>
      <c r="E139">
        <f t="shared" si="20"/>
        <v>0.33</v>
      </c>
      <c r="F139">
        <f t="shared" si="15"/>
        <v>0.67</v>
      </c>
      <c r="G139" s="1">
        <f t="shared" si="18"/>
        <v>6</v>
      </c>
      <c r="I139">
        <f t="shared" si="19"/>
        <v>9</v>
      </c>
    </row>
    <row r="140" spans="1:9" x14ac:dyDescent="0.25">
      <c r="A140">
        <v>6</v>
      </c>
      <c r="B140">
        <v>13</v>
      </c>
      <c r="C140">
        <f t="shared" si="16"/>
        <v>7</v>
      </c>
      <c r="D140">
        <f t="shared" si="17"/>
        <v>19</v>
      </c>
      <c r="E140">
        <f t="shared" si="20"/>
        <v>0.37</v>
      </c>
      <c r="F140">
        <f t="shared" si="15"/>
        <v>0.63</v>
      </c>
      <c r="G140" s="1">
        <f t="shared" si="18"/>
        <v>6</v>
      </c>
      <c r="I140">
        <f t="shared" si="19"/>
        <v>9.5</v>
      </c>
    </row>
    <row r="141" spans="1:9" x14ac:dyDescent="0.25">
      <c r="A141">
        <v>6</v>
      </c>
      <c r="B141">
        <v>14</v>
      </c>
      <c r="C141">
        <f t="shared" si="16"/>
        <v>8</v>
      </c>
      <c r="D141">
        <f t="shared" si="17"/>
        <v>20</v>
      </c>
      <c r="E141">
        <f t="shared" si="20"/>
        <v>0.4</v>
      </c>
      <c r="F141">
        <f t="shared" si="15"/>
        <v>0.6</v>
      </c>
      <c r="G141" s="1">
        <f t="shared" si="18"/>
        <v>6</v>
      </c>
      <c r="I141">
        <f t="shared" si="19"/>
        <v>10</v>
      </c>
    </row>
    <row r="142" spans="1:9" x14ac:dyDescent="0.25">
      <c r="A142">
        <v>7</v>
      </c>
      <c r="B142">
        <v>1</v>
      </c>
      <c r="C142">
        <f t="shared" si="16"/>
        <v>6</v>
      </c>
      <c r="D142">
        <f t="shared" si="17"/>
        <v>8</v>
      </c>
      <c r="E142">
        <f t="shared" si="20"/>
        <v>0.75</v>
      </c>
      <c r="F142">
        <f t="shared" si="15"/>
        <v>0.25</v>
      </c>
      <c r="G142" s="1">
        <f t="shared" si="18"/>
        <v>1</v>
      </c>
      <c r="I142">
        <f t="shared" si="19"/>
        <v>4</v>
      </c>
    </row>
    <row r="143" spans="1:9" x14ac:dyDescent="0.25">
      <c r="A143">
        <v>7</v>
      </c>
      <c r="B143">
        <v>2</v>
      </c>
      <c r="C143">
        <f t="shared" si="16"/>
        <v>5</v>
      </c>
      <c r="D143">
        <f t="shared" si="17"/>
        <v>9</v>
      </c>
      <c r="E143">
        <f t="shared" si="20"/>
        <v>0.56000000000000005</v>
      </c>
      <c r="F143">
        <f t="shared" si="15"/>
        <v>0.44</v>
      </c>
      <c r="G143" s="1">
        <f t="shared" si="18"/>
        <v>2</v>
      </c>
      <c r="I143">
        <f t="shared" si="19"/>
        <v>4.5</v>
      </c>
    </row>
    <row r="144" spans="1:9" x14ac:dyDescent="0.25">
      <c r="A144">
        <v>7</v>
      </c>
      <c r="B144">
        <v>3</v>
      </c>
      <c r="C144">
        <f t="shared" si="16"/>
        <v>4</v>
      </c>
      <c r="D144">
        <f t="shared" si="17"/>
        <v>10</v>
      </c>
      <c r="E144">
        <f t="shared" si="20"/>
        <v>0.4</v>
      </c>
      <c r="F144">
        <f t="shared" si="15"/>
        <v>0.6</v>
      </c>
      <c r="G144" s="1">
        <f t="shared" si="18"/>
        <v>3</v>
      </c>
      <c r="I144">
        <f t="shared" si="19"/>
        <v>5</v>
      </c>
    </row>
    <row r="145" spans="1:9" x14ac:dyDescent="0.25">
      <c r="A145">
        <v>7</v>
      </c>
      <c r="B145">
        <v>4</v>
      </c>
      <c r="C145">
        <f t="shared" si="16"/>
        <v>3</v>
      </c>
      <c r="D145">
        <f t="shared" si="17"/>
        <v>11</v>
      </c>
      <c r="E145">
        <f t="shared" si="20"/>
        <v>0.27</v>
      </c>
      <c r="F145">
        <f t="shared" si="15"/>
        <v>0.73</v>
      </c>
      <c r="G145" s="1">
        <f t="shared" si="18"/>
        <v>4</v>
      </c>
      <c r="I145">
        <f t="shared" si="19"/>
        <v>5.5</v>
      </c>
    </row>
    <row r="146" spans="1:9" x14ac:dyDescent="0.25">
      <c r="A146">
        <v>7</v>
      </c>
      <c r="B146">
        <v>5</v>
      </c>
      <c r="C146">
        <f t="shared" si="16"/>
        <v>2</v>
      </c>
      <c r="D146">
        <f t="shared" si="17"/>
        <v>12</v>
      </c>
      <c r="E146">
        <f t="shared" si="20"/>
        <v>0.17</v>
      </c>
      <c r="F146">
        <f t="shared" si="15"/>
        <v>0.83</v>
      </c>
      <c r="G146" s="1">
        <f t="shared" si="18"/>
        <v>5</v>
      </c>
      <c r="I146">
        <f t="shared" si="19"/>
        <v>6</v>
      </c>
    </row>
    <row r="147" spans="1:9" x14ac:dyDescent="0.25">
      <c r="A147">
        <v>7</v>
      </c>
      <c r="B147">
        <v>6</v>
      </c>
      <c r="C147">
        <f t="shared" si="16"/>
        <v>1</v>
      </c>
      <c r="D147">
        <f t="shared" si="17"/>
        <v>13</v>
      </c>
      <c r="E147">
        <f t="shared" si="20"/>
        <v>0.08</v>
      </c>
      <c r="F147">
        <f t="shared" si="15"/>
        <v>0.92</v>
      </c>
      <c r="G147" s="1">
        <f t="shared" si="18"/>
        <v>6</v>
      </c>
      <c r="I147">
        <f t="shared" si="19"/>
        <v>6.5</v>
      </c>
    </row>
    <row r="148" spans="1:9" x14ac:dyDescent="0.25">
      <c r="A148">
        <v>7</v>
      </c>
      <c r="B148">
        <v>7</v>
      </c>
      <c r="C148">
        <f t="shared" si="16"/>
        <v>0</v>
      </c>
      <c r="D148">
        <f t="shared" si="17"/>
        <v>14</v>
      </c>
      <c r="E148">
        <f t="shared" si="20"/>
        <v>0</v>
      </c>
      <c r="F148">
        <f t="shared" si="15"/>
        <v>1</v>
      </c>
      <c r="G148" s="1">
        <f t="shared" si="18"/>
        <v>7</v>
      </c>
      <c r="I148">
        <f t="shared" si="19"/>
        <v>7</v>
      </c>
    </row>
    <row r="149" spans="1:9" x14ac:dyDescent="0.25">
      <c r="A149">
        <v>7</v>
      </c>
      <c r="B149">
        <v>8</v>
      </c>
      <c r="C149">
        <f t="shared" si="16"/>
        <v>1</v>
      </c>
      <c r="D149">
        <f t="shared" si="17"/>
        <v>15</v>
      </c>
      <c r="E149">
        <f t="shared" si="20"/>
        <v>7.0000000000000007E-2</v>
      </c>
      <c r="F149">
        <f t="shared" si="15"/>
        <v>0.93</v>
      </c>
      <c r="G149" s="1">
        <f t="shared" si="18"/>
        <v>7</v>
      </c>
      <c r="I149">
        <f t="shared" si="19"/>
        <v>7.5</v>
      </c>
    </row>
    <row r="150" spans="1:9" x14ac:dyDescent="0.25">
      <c r="A150">
        <v>7</v>
      </c>
      <c r="B150">
        <v>9</v>
      </c>
      <c r="C150">
        <f t="shared" si="16"/>
        <v>2</v>
      </c>
      <c r="D150">
        <f t="shared" si="17"/>
        <v>16</v>
      </c>
      <c r="E150">
        <f t="shared" si="20"/>
        <v>0.13</v>
      </c>
      <c r="F150">
        <f t="shared" ref="F150:F213" si="21">ROUND(1-E150, 2)</f>
        <v>0.87</v>
      </c>
      <c r="G150" s="1">
        <f t="shared" si="18"/>
        <v>7</v>
      </c>
      <c r="I150">
        <f t="shared" si="19"/>
        <v>8</v>
      </c>
    </row>
    <row r="151" spans="1:9" x14ac:dyDescent="0.25">
      <c r="A151">
        <v>7</v>
      </c>
      <c r="B151">
        <v>10</v>
      </c>
      <c r="C151">
        <f t="shared" si="16"/>
        <v>3</v>
      </c>
      <c r="D151">
        <f t="shared" si="17"/>
        <v>17</v>
      </c>
      <c r="E151">
        <f t="shared" si="20"/>
        <v>0.18</v>
      </c>
      <c r="F151">
        <f t="shared" si="21"/>
        <v>0.82</v>
      </c>
      <c r="G151" s="1">
        <f t="shared" si="18"/>
        <v>7</v>
      </c>
      <c r="I151">
        <f t="shared" si="19"/>
        <v>8.5</v>
      </c>
    </row>
    <row r="152" spans="1:9" x14ac:dyDescent="0.25">
      <c r="A152">
        <v>7</v>
      </c>
      <c r="B152">
        <v>11</v>
      </c>
      <c r="C152">
        <f t="shared" si="16"/>
        <v>4</v>
      </c>
      <c r="D152">
        <f t="shared" si="17"/>
        <v>18</v>
      </c>
      <c r="E152">
        <f t="shared" si="20"/>
        <v>0.22</v>
      </c>
      <c r="F152">
        <f t="shared" si="21"/>
        <v>0.78</v>
      </c>
      <c r="G152" s="1">
        <f t="shared" si="18"/>
        <v>7</v>
      </c>
      <c r="I152">
        <f t="shared" si="19"/>
        <v>9</v>
      </c>
    </row>
    <row r="153" spans="1:9" x14ac:dyDescent="0.25">
      <c r="A153">
        <v>7</v>
      </c>
      <c r="B153">
        <v>12</v>
      </c>
      <c r="C153">
        <f t="shared" si="16"/>
        <v>5</v>
      </c>
      <c r="D153">
        <f t="shared" si="17"/>
        <v>19</v>
      </c>
      <c r="E153">
        <f t="shared" si="20"/>
        <v>0.26</v>
      </c>
      <c r="F153">
        <f t="shared" si="21"/>
        <v>0.74</v>
      </c>
      <c r="G153" s="1">
        <f t="shared" si="18"/>
        <v>7</v>
      </c>
      <c r="I153">
        <f t="shared" si="19"/>
        <v>9.5</v>
      </c>
    </row>
    <row r="154" spans="1:9" x14ac:dyDescent="0.25">
      <c r="A154">
        <v>7</v>
      </c>
      <c r="B154">
        <v>13</v>
      </c>
      <c r="C154">
        <f t="shared" si="16"/>
        <v>6</v>
      </c>
      <c r="D154">
        <f t="shared" si="17"/>
        <v>20</v>
      </c>
      <c r="E154">
        <f t="shared" si="20"/>
        <v>0.3</v>
      </c>
      <c r="F154">
        <f t="shared" si="21"/>
        <v>0.7</v>
      </c>
      <c r="G154" s="1">
        <f t="shared" si="18"/>
        <v>7</v>
      </c>
      <c r="I154">
        <f t="shared" si="19"/>
        <v>10</v>
      </c>
    </row>
    <row r="155" spans="1:9" x14ac:dyDescent="0.25">
      <c r="A155">
        <v>8</v>
      </c>
      <c r="B155">
        <v>1</v>
      </c>
      <c r="C155">
        <f t="shared" si="16"/>
        <v>7</v>
      </c>
      <c r="D155">
        <f t="shared" si="17"/>
        <v>9</v>
      </c>
      <c r="E155">
        <f t="shared" si="20"/>
        <v>0.78</v>
      </c>
      <c r="F155">
        <f t="shared" si="21"/>
        <v>0.22</v>
      </c>
      <c r="G155" s="1">
        <f t="shared" si="18"/>
        <v>1</v>
      </c>
      <c r="I155">
        <f t="shared" si="19"/>
        <v>4.5</v>
      </c>
    </row>
    <row r="156" spans="1:9" x14ac:dyDescent="0.25">
      <c r="A156">
        <v>8</v>
      </c>
      <c r="B156">
        <v>2</v>
      </c>
      <c r="C156">
        <f t="shared" si="16"/>
        <v>6</v>
      </c>
      <c r="D156">
        <f t="shared" si="17"/>
        <v>10</v>
      </c>
      <c r="E156">
        <f t="shared" si="20"/>
        <v>0.6</v>
      </c>
      <c r="F156">
        <f t="shared" si="21"/>
        <v>0.4</v>
      </c>
      <c r="G156" s="1">
        <f t="shared" si="18"/>
        <v>2</v>
      </c>
      <c r="I156">
        <f t="shared" si="19"/>
        <v>5</v>
      </c>
    </row>
    <row r="157" spans="1:9" x14ac:dyDescent="0.25">
      <c r="A157">
        <v>8</v>
      </c>
      <c r="B157">
        <v>3</v>
      </c>
      <c r="C157">
        <f t="shared" si="16"/>
        <v>5</v>
      </c>
      <c r="D157">
        <f t="shared" si="17"/>
        <v>11</v>
      </c>
      <c r="E157">
        <f t="shared" si="20"/>
        <v>0.45</v>
      </c>
      <c r="F157">
        <f t="shared" si="21"/>
        <v>0.55000000000000004</v>
      </c>
      <c r="G157" s="1">
        <f t="shared" si="18"/>
        <v>3</v>
      </c>
      <c r="I157">
        <f t="shared" si="19"/>
        <v>5.5</v>
      </c>
    </row>
    <row r="158" spans="1:9" x14ac:dyDescent="0.25">
      <c r="A158">
        <v>8</v>
      </c>
      <c r="B158">
        <v>4</v>
      </c>
      <c r="C158">
        <f t="shared" si="16"/>
        <v>4</v>
      </c>
      <c r="D158">
        <f t="shared" si="17"/>
        <v>12</v>
      </c>
      <c r="E158">
        <f t="shared" si="20"/>
        <v>0.33</v>
      </c>
      <c r="F158">
        <f t="shared" si="21"/>
        <v>0.67</v>
      </c>
      <c r="G158" s="1">
        <f t="shared" si="18"/>
        <v>4</v>
      </c>
      <c r="I158">
        <f t="shared" si="19"/>
        <v>6</v>
      </c>
    </row>
    <row r="159" spans="1:9" x14ac:dyDescent="0.25">
      <c r="A159">
        <v>8</v>
      </c>
      <c r="B159">
        <v>5</v>
      </c>
      <c r="C159">
        <f t="shared" si="16"/>
        <v>3</v>
      </c>
      <c r="D159">
        <f t="shared" si="17"/>
        <v>13</v>
      </c>
      <c r="E159">
        <f t="shared" si="20"/>
        <v>0.23</v>
      </c>
      <c r="F159">
        <f t="shared" si="21"/>
        <v>0.77</v>
      </c>
      <c r="G159" s="1">
        <f t="shared" si="18"/>
        <v>5</v>
      </c>
      <c r="I159">
        <f t="shared" si="19"/>
        <v>6.5</v>
      </c>
    </row>
    <row r="160" spans="1:9" x14ac:dyDescent="0.25">
      <c r="A160">
        <v>8</v>
      </c>
      <c r="B160">
        <v>6</v>
      </c>
      <c r="C160">
        <f t="shared" si="16"/>
        <v>2</v>
      </c>
      <c r="D160">
        <f t="shared" si="17"/>
        <v>14</v>
      </c>
      <c r="E160">
        <f t="shared" si="20"/>
        <v>0.14000000000000001</v>
      </c>
      <c r="F160">
        <f t="shared" si="21"/>
        <v>0.86</v>
      </c>
      <c r="G160" s="1">
        <f t="shared" si="18"/>
        <v>6</v>
      </c>
      <c r="I160">
        <f t="shared" si="19"/>
        <v>7</v>
      </c>
    </row>
    <row r="161" spans="1:9" x14ac:dyDescent="0.25">
      <c r="A161">
        <v>8</v>
      </c>
      <c r="B161">
        <v>7</v>
      </c>
      <c r="C161">
        <f t="shared" si="16"/>
        <v>1</v>
      </c>
      <c r="D161">
        <f t="shared" si="17"/>
        <v>15</v>
      </c>
      <c r="E161">
        <f t="shared" si="20"/>
        <v>7.0000000000000007E-2</v>
      </c>
      <c r="F161">
        <f t="shared" si="21"/>
        <v>0.93</v>
      </c>
      <c r="G161" s="1">
        <f t="shared" si="18"/>
        <v>7</v>
      </c>
      <c r="I161">
        <f t="shared" si="19"/>
        <v>7.5</v>
      </c>
    </row>
    <row r="162" spans="1:9" x14ac:dyDescent="0.25">
      <c r="A162">
        <v>8</v>
      </c>
      <c r="B162">
        <v>8</v>
      </c>
      <c r="C162">
        <f t="shared" si="16"/>
        <v>0</v>
      </c>
      <c r="D162">
        <f t="shared" si="17"/>
        <v>16</v>
      </c>
      <c r="E162">
        <f t="shared" si="20"/>
        <v>0</v>
      </c>
      <c r="F162">
        <f t="shared" si="21"/>
        <v>1</v>
      </c>
      <c r="G162" s="1">
        <f t="shared" si="18"/>
        <v>8</v>
      </c>
      <c r="I162">
        <f t="shared" si="19"/>
        <v>8</v>
      </c>
    </row>
    <row r="163" spans="1:9" x14ac:dyDescent="0.25">
      <c r="A163">
        <v>8</v>
      </c>
      <c r="B163">
        <v>9</v>
      </c>
      <c r="C163">
        <f t="shared" si="16"/>
        <v>1</v>
      </c>
      <c r="D163">
        <f t="shared" si="17"/>
        <v>17</v>
      </c>
      <c r="E163">
        <f t="shared" si="20"/>
        <v>0.06</v>
      </c>
      <c r="F163">
        <f t="shared" si="21"/>
        <v>0.94</v>
      </c>
      <c r="G163" s="1">
        <f t="shared" si="18"/>
        <v>8</v>
      </c>
      <c r="I163">
        <f t="shared" si="19"/>
        <v>8.5</v>
      </c>
    </row>
    <row r="164" spans="1:9" x14ac:dyDescent="0.25">
      <c r="A164">
        <v>8</v>
      </c>
      <c r="B164">
        <v>10</v>
      </c>
      <c r="C164">
        <f t="shared" si="16"/>
        <v>2</v>
      </c>
      <c r="D164">
        <f t="shared" si="17"/>
        <v>18</v>
      </c>
      <c r="E164">
        <f t="shared" si="20"/>
        <v>0.11</v>
      </c>
      <c r="F164">
        <f t="shared" si="21"/>
        <v>0.89</v>
      </c>
      <c r="G164" s="1">
        <f t="shared" si="18"/>
        <v>8</v>
      </c>
      <c r="I164">
        <f t="shared" si="19"/>
        <v>9</v>
      </c>
    </row>
    <row r="165" spans="1:9" x14ac:dyDescent="0.25">
      <c r="A165">
        <v>8</v>
      </c>
      <c r="B165">
        <v>11</v>
      </c>
      <c r="C165">
        <f t="shared" si="16"/>
        <v>3</v>
      </c>
      <c r="D165">
        <f t="shared" si="17"/>
        <v>19</v>
      </c>
      <c r="E165">
        <f t="shared" si="20"/>
        <v>0.16</v>
      </c>
      <c r="F165">
        <f t="shared" si="21"/>
        <v>0.84</v>
      </c>
      <c r="G165" s="1">
        <f t="shared" si="18"/>
        <v>8</v>
      </c>
      <c r="I165">
        <f t="shared" si="19"/>
        <v>9.5</v>
      </c>
    </row>
    <row r="166" spans="1:9" x14ac:dyDescent="0.25">
      <c r="A166">
        <v>8</v>
      </c>
      <c r="B166">
        <v>12</v>
      </c>
      <c r="C166">
        <f t="shared" si="16"/>
        <v>4</v>
      </c>
      <c r="D166">
        <f t="shared" si="17"/>
        <v>20</v>
      </c>
      <c r="E166">
        <f t="shared" si="20"/>
        <v>0.2</v>
      </c>
      <c r="F166">
        <f t="shared" si="21"/>
        <v>0.8</v>
      </c>
      <c r="G166" s="1">
        <f t="shared" si="18"/>
        <v>8</v>
      </c>
      <c r="I166">
        <f t="shared" si="19"/>
        <v>10</v>
      </c>
    </row>
    <row r="167" spans="1:9" x14ac:dyDescent="0.25">
      <c r="A167">
        <v>9</v>
      </c>
      <c r="B167">
        <v>1</v>
      </c>
      <c r="C167">
        <f t="shared" si="16"/>
        <v>8</v>
      </c>
      <c r="D167">
        <f t="shared" si="17"/>
        <v>10</v>
      </c>
      <c r="E167">
        <f t="shared" si="20"/>
        <v>0.8</v>
      </c>
      <c r="F167">
        <f t="shared" si="21"/>
        <v>0.2</v>
      </c>
      <c r="G167" s="1">
        <f t="shared" si="18"/>
        <v>1</v>
      </c>
      <c r="I167">
        <f t="shared" si="19"/>
        <v>5</v>
      </c>
    </row>
    <row r="168" spans="1:9" x14ac:dyDescent="0.25">
      <c r="A168">
        <v>9</v>
      </c>
      <c r="B168">
        <v>2</v>
      </c>
      <c r="C168">
        <f t="shared" si="16"/>
        <v>7</v>
      </c>
      <c r="D168">
        <f t="shared" si="17"/>
        <v>11</v>
      </c>
      <c r="E168">
        <f t="shared" si="20"/>
        <v>0.64</v>
      </c>
      <c r="F168">
        <f t="shared" si="21"/>
        <v>0.36</v>
      </c>
      <c r="G168" s="1">
        <f t="shared" si="18"/>
        <v>2</v>
      </c>
      <c r="I168">
        <f t="shared" si="19"/>
        <v>5.5</v>
      </c>
    </row>
    <row r="169" spans="1:9" x14ac:dyDescent="0.25">
      <c r="A169">
        <v>9</v>
      </c>
      <c r="B169">
        <v>3</v>
      </c>
      <c r="C169">
        <f t="shared" si="16"/>
        <v>6</v>
      </c>
      <c r="D169">
        <f t="shared" si="17"/>
        <v>12</v>
      </c>
      <c r="E169">
        <f>ROUND(C169/(D169), 2)</f>
        <v>0.5</v>
      </c>
      <c r="F169">
        <f t="shared" si="21"/>
        <v>0.5</v>
      </c>
      <c r="G169" s="1">
        <f t="shared" si="18"/>
        <v>3</v>
      </c>
      <c r="I169">
        <f t="shared" si="19"/>
        <v>6</v>
      </c>
    </row>
    <row r="170" spans="1:9" x14ac:dyDescent="0.25">
      <c r="A170">
        <v>9</v>
      </c>
      <c r="B170">
        <v>4</v>
      </c>
      <c r="C170">
        <f t="shared" si="16"/>
        <v>5</v>
      </c>
      <c r="D170">
        <f t="shared" si="17"/>
        <v>13</v>
      </c>
      <c r="E170">
        <f t="shared" ref="E170:E232" si="22">ROUND(C170/(D170), 2)</f>
        <v>0.38</v>
      </c>
      <c r="F170">
        <f t="shared" si="21"/>
        <v>0.62</v>
      </c>
      <c r="G170" s="1">
        <f t="shared" si="18"/>
        <v>4</v>
      </c>
      <c r="I170">
        <f t="shared" si="19"/>
        <v>6.5</v>
      </c>
    </row>
    <row r="171" spans="1:9" x14ac:dyDescent="0.25">
      <c r="A171">
        <v>9</v>
      </c>
      <c r="B171">
        <v>5</v>
      </c>
      <c r="C171">
        <f t="shared" si="16"/>
        <v>4</v>
      </c>
      <c r="D171">
        <f t="shared" si="17"/>
        <v>14</v>
      </c>
      <c r="E171">
        <f t="shared" si="22"/>
        <v>0.28999999999999998</v>
      </c>
      <c r="F171">
        <f t="shared" si="21"/>
        <v>0.71</v>
      </c>
      <c r="G171" s="1">
        <f t="shared" si="18"/>
        <v>5</v>
      </c>
      <c r="I171">
        <f t="shared" si="19"/>
        <v>7</v>
      </c>
    </row>
    <row r="172" spans="1:9" x14ac:dyDescent="0.25">
      <c r="A172">
        <v>9</v>
      </c>
      <c r="B172">
        <v>6</v>
      </c>
      <c r="C172">
        <f t="shared" si="16"/>
        <v>3</v>
      </c>
      <c r="D172">
        <f t="shared" si="17"/>
        <v>15</v>
      </c>
      <c r="E172">
        <f t="shared" si="22"/>
        <v>0.2</v>
      </c>
      <c r="F172">
        <f t="shared" si="21"/>
        <v>0.8</v>
      </c>
      <c r="G172" s="1">
        <f t="shared" si="18"/>
        <v>6</v>
      </c>
      <c r="I172">
        <f t="shared" si="19"/>
        <v>7.5</v>
      </c>
    </row>
    <row r="173" spans="1:9" x14ac:dyDescent="0.25">
      <c r="A173">
        <v>9</v>
      </c>
      <c r="B173">
        <v>7</v>
      </c>
      <c r="C173">
        <f t="shared" si="16"/>
        <v>2</v>
      </c>
      <c r="D173">
        <f t="shared" si="17"/>
        <v>16</v>
      </c>
      <c r="E173">
        <f t="shared" si="22"/>
        <v>0.13</v>
      </c>
      <c r="F173">
        <f t="shared" si="21"/>
        <v>0.87</v>
      </c>
      <c r="G173" s="1">
        <f t="shared" si="18"/>
        <v>7</v>
      </c>
      <c r="I173">
        <f t="shared" si="19"/>
        <v>8</v>
      </c>
    </row>
    <row r="174" spans="1:9" x14ac:dyDescent="0.25">
      <c r="A174">
        <v>9</v>
      </c>
      <c r="B174">
        <v>8</v>
      </c>
      <c r="C174">
        <f t="shared" si="16"/>
        <v>1</v>
      </c>
      <c r="D174">
        <f t="shared" si="17"/>
        <v>17</v>
      </c>
      <c r="E174">
        <f t="shared" si="22"/>
        <v>0.06</v>
      </c>
      <c r="F174">
        <f t="shared" si="21"/>
        <v>0.94</v>
      </c>
      <c r="G174" s="1">
        <f t="shared" si="18"/>
        <v>8</v>
      </c>
      <c r="I174">
        <f t="shared" si="19"/>
        <v>8.5</v>
      </c>
    </row>
    <row r="175" spans="1:9" x14ac:dyDescent="0.25">
      <c r="A175">
        <v>9</v>
      </c>
      <c r="B175">
        <v>9</v>
      </c>
      <c r="C175">
        <f t="shared" si="16"/>
        <v>0</v>
      </c>
      <c r="D175">
        <f t="shared" si="17"/>
        <v>18</v>
      </c>
      <c r="E175">
        <f t="shared" si="22"/>
        <v>0</v>
      </c>
      <c r="F175">
        <f t="shared" si="21"/>
        <v>1</v>
      </c>
      <c r="G175" s="1">
        <f t="shared" si="18"/>
        <v>9</v>
      </c>
      <c r="I175">
        <f t="shared" si="19"/>
        <v>9</v>
      </c>
    </row>
    <row r="176" spans="1:9" x14ac:dyDescent="0.25">
      <c r="A176">
        <v>9</v>
      </c>
      <c r="B176">
        <v>10</v>
      </c>
      <c r="C176">
        <f t="shared" si="16"/>
        <v>1</v>
      </c>
      <c r="D176">
        <f t="shared" si="17"/>
        <v>19</v>
      </c>
      <c r="E176">
        <f t="shared" si="22"/>
        <v>0.05</v>
      </c>
      <c r="F176">
        <f t="shared" si="21"/>
        <v>0.95</v>
      </c>
      <c r="G176" s="1">
        <f t="shared" si="18"/>
        <v>9</v>
      </c>
      <c r="I176">
        <f t="shared" si="19"/>
        <v>9.5</v>
      </c>
    </row>
    <row r="177" spans="1:9" x14ac:dyDescent="0.25">
      <c r="A177">
        <v>9</v>
      </c>
      <c r="B177">
        <v>11</v>
      </c>
      <c r="C177">
        <f t="shared" si="16"/>
        <v>2</v>
      </c>
      <c r="D177">
        <f t="shared" si="17"/>
        <v>20</v>
      </c>
      <c r="E177">
        <f t="shared" si="22"/>
        <v>0.1</v>
      </c>
      <c r="F177">
        <f t="shared" si="21"/>
        <v>0.9</v>
      </c>
      <c r="G177" s="1">
        <f t="shared" si="18"/>
        <v>9</v>
      </c>
      <c r="I177">
        <f t="shared" si="19"/>
        <v>10</v>
      </c>
    </row>
    <row r="178" spans="1:9" x14ac:dyDescent="0.25">
      <c r="A178">
        <v>10</v>
      </c>
      <c r="B178">
        <v>1</v>
      </c>
      <c r="C178">
        <f t="shared" si="16"/>
        <v>9</v>
      </c>
      <c r="D178">
        <f t="shared" si="17"/>
        <v>11</v>
      </c>
      <c r="E178">
        <f t="shared" si="22"/>
        <v>0.82</v>
      </c>
      <c r="F178">
        <f t="shared" si="21"/>
        <v>0.18</v>
      </c>
      <c r="G178" s="1">
        <f t="shared" si="18"/>
        <v>1</v>
      </c>
      <c r="I178">
        <f t="shared" si="19"/>
        <v>5.5</v>
      </c>
    </row>
    <row r="179" spans="1:9" x14ac:dyDescent="0.25">
      <c r="A179">
        <v>10</v>
      </c>
      <c r="B179">
        <v>2</v>
      </c>
      <c r="C179">
        <f t="shared" si="16"/>
        <v>8</v>
      </c>
      <c r="D179">
        <f t="shared" si="17"/>
        <v>12</v>
      </c>
      <c r="E179">
        <f t="shared" si="22"/>
        <v>0.67</v>
      </c>
      <c r="F179">
        <f t="shared" si="21"/>
        <v>0.33</v>
      </c>
      <c r="G179" s="1">
        <f t="shared" si="18"/>
        <v>2</v>
      </c>
      <c r="I179">
        <f t="shared" si="19"/>
        <v>6</v>
      </c>
    </row>
    <row r="180" spans="1:9" x14ac:dyDescent="0.25">
      <c r="A180">
        <v>10</v>
      </c>
      <c r="B180">
        <v>3</v>
      </c>
      <c r="C180">
        <f t="shared" si="16"/>
        <v>7</v>
      </c>
      <c r="D180">
        <f t="shared" si="17"/>
        <v>13</v>
      </c>
      <c r="E180">
        <f t="shared" si="22"/>
        <v>0.54</v>
      </c>
      <c r="F180">
        <f t="shared" si="21"/>
        <v>0.46</v>
      </c>
      <c r="G180" s="1">
        <f t="shared" si="18"/>
        <v>3</v>
      </c>
      <c r="I180">
        <f t="shared" si="19"/>
        <v>6.5</v>
      </c>
    </row>
    <row r="181" spans="1:9" x14ac:dyDescent="0.25">
      <c r="A181">
        <v>10</v>
      </c>
      <c r="B181">
        <v>4</v>
      </c>
      <c r="C181">
        <f t="shared" si="16"/>
        <v>6</v>
      </c>
      <c r="D181">
        <f t="shared" si="17"/>
        <v>14</v>
      </c>
      <c r="E181">
        <f t="shared" si="22"/>
        <v>0.43</v>
      </c>
      <c r="F181">
        <f t="shared" si="21"/>
        <v>0.56999999999999995</v>
      </c>
      <c r="G181" s="1">
        <f t="shared" si="18"/>
        <v>4</v>
      </c>
      <c r="I181">
        <f t="shared" si="19"/>
        <v>7</v>
      </c>
    </row>
    <row r="182" spans="1:9" x14ac:dyDescent="0.25">
      <c r="A182">
        <v>10</v>
      </c>
      <c r="B182">
        <v>5</v>
      </c>
      <c r="C182">
        <f t="shared" si="16"/>
        <v>5</v>
      </c>
      <c r="D182">
        <f t="shared" si="17"/>
        <v>15</v>
      </c>
      <c r="E182">
        <f t="shared" si="22"/>
        <v>0.33</v>
      </c>
      <c r="F182">
        <f t="shared" si="21"/>
        <v>0.67</v>
      </c>
      <c r="G182" s="1">
        <f t="shared" si="18"/>
        <v>5</v>
      </c>
      <c r="I182">
        <f t="shared" si="19"/>
        <v>7.5</v>
      </c>
    </row>
    <row r="183" spans="1:9" x14ac:dyDescent="0.25">
      <c r="A183">
        <v>10</v>
      </c>
      <c r="B183">
        <v>6</v>
      </c>
      <c r="C183">
        <f t="shared" si="16"/>
        <v>4</v>
      </c>
      <c r="D183">
        <f t="shared" si="17"/>
        <v>16</v>
      </c>
      <c r="E183">
        <f t="shared" si="22"/>
        <v>0.25</v>
      </c>
      <c r="F183">
        <f t="shared" si="21"/>
        <v>0.75</v>
      </c>
      <c r="G183" s="1">
        <f t="shared" si="18"/>
        <v>6</v>
      </c>
      <c r="I183">
        <f t="shared" si="19"/>
        <v>8</v>
      </c>
    </row>
    <row r="184" spans="1:9" x14ac:dyDescent="0.25">
      <c r="A184">
        <v>10</v>
      </c>
      <c r="B184">
        <v>7</v>
      </c>
      <c r="C184">
        <f t="shared" si="16"/>
        <v>3</v>
      </c>
      <c r="D184">
        <f t="shared" si="17"/>
        <v>17</v>
      </c>
      <c r="E184">
        <f t="shared" si="22"/>
        <v>0.18</v>
      </c>
      <c r="F184">
        <f t="shared" si="21"/>
        <v>0.82</v>
      </c>
      <c r="G184" s="1">
        <f t="shared" si="18"/>
        <v>7</v>
      </c>
      <c r="I184">
        <f t="shared" si="19"/>
        <v>8.5</v>
      </c>
    </row>
    <row r="185" spans="1:9" x14ac:dyDescent="0.25">
      <c r="A185">
        <v>10</v>
      </c>
      <c r="B185">
        <v>8</v>
      </c>
      <c r="C185">
        <f t="shared" si="16"/>
        <v>2</v>
      </c>
      <c r="D185">
        <f t="shared" si="17"/>
        <v>18</v>
      </c>
      <c r="E185">
        <f t="shared" si="22"/>
        <v>0.11</v>
      </c>
      <c r="F185">
        <f t="shared" si="21"/>
        <v>0.89</v>
      </c>
      <c r="G185" s="1">
        <f t="shared" si="18"/>
        <v>8</v>
      </c>
      <c r="I185">
        <f t="shared" si="19"/>
        <v>9</v>
      </c>
    </row>
    <row r="186" spans="1:9" x14ac:dyDescent="0.25">
      <c r="A186">
        <v>10</v>
      </c>
      <c r="B186">
        <v>9</v>
      </c>
      <c r="C186">
        <f t="shared" si="16"/>
        <v>1</v>
      </c>
      <c r="D186">
        <f t="shared" si="17"/>
        <v>19</v>
      </c>
      <c r="E186">
        <f t="shared" si="22"/>
        <v>0.05</v>
      </c>
      <c r="F186">
        <f t="shared" si="21"/>
        <v>0.95</v>
      </c>
      <c r="G186" s="1">
        <f t="shared" si="18"/>
        <v>9</v>
      </c>
      <c r="I186">
        <f t="shared" si="19"/>
        <v>9.5</v>
      </c>
    </row>
    <row r="187" spans="1:9" x14ac:dyDescent="0.25">
      <c r="A187">
        <v>10</v>
      </c>
      <c r="B187">
        <v>10</v>
      </c>
      <c r="C187">
        <f t="shared" si="16"/>
        <v>0</v>
      </c>
      <c r="D187">
        <f t="shared" si="17"/>
        <v>20</v>
      </c>
      <c r="E187">
        <f t="shared" si="22"/>
        <v>0</v>
      </c>
      <c r="F187">
        <f t="shared" si="21"/>
        <v>1</v>
      </c>
      <c r="G187" s="1">
        <f t="shared" si="18"/>
        <v>10</v>
      </c>
      <c r="I187">
        <f t="shared" si="19"/>
        <v>10</v>
      </c>
    </row>
    <row r="188" spans="1:9" x14ac:dyDescent="0.25">
      <c r="A188">
        <v>11</v>
      </c>
      <c r="B188">
        <v>1</v>
      </c>
      <c r="C188">
        <f t="shared" si="16"/>
        <v>10</v>
      </c>
      <c r="D188">
        <f t="shared" si="17"/>
        <v>12</v>
      </c>
      <c r="E188">
        <f t="shared" si="22"/>
        <v>0.83</v>
      </c>
      <c r="F188">
        <f t="shared" si="21"/>
        <v>0.17</v>
      </c>
      <c r="G188" s="1">
        <f t="shared" si="18"/>
        <v>1</v>
      </c>
      <c r="I188">
        <f t="shared" si="19"/>
        <v>6</v>
      </c>
    </row>
    <row r="189" spans="1:9" x14ac:dyDescent="0.25">
      <c r="A189">
        <v>11</v>
      </c>
      <c r="B189">
        <v>2</v>
      </c>
      <c r="C189">
        <f t="shared" si="16"/>
        <v>9</v>
      </c>
      <c r="D189">
        <f t="shared" si="17"/>
        <v>13</v>
      </c>
      <c r="E189">
        <f t="shared" si="22"/>
        <v>0.69</v>
      </c>
      <c r="F189">
        <f t="shared" si="21"/>
        <v>0.31</v>
      </c>
      <c r="G189" s="1">
        <f t="shared" si="18"/>
        <v>2</v>
      </c>
      <c r="I189">
        <f t="shared" si="19"/>
        <v>6.5</v>
      </c>
    </row>
    <row r="190" spans="1:9" x14ac:dyDescent="0.25">
      <c r="A190">
        <v>11</v>
      </c>
      <c r="B190">
        <v>3</v>
      </c>
      <c r="C190">
        <f t="shared" si="16"/>
        <v>8</v>
      </c>
      <c r="D190">
        <f t="shared" si="17"/>
        <v>14</v>
      </c>
      <c r="E190">
        <f t="shared" si="22"/>
        <v>0.56999999999999995</v>
      </c>
      <c r="F190">
        <f t="shared" si="21"/>
        <v>0.43</v>
      </c>
      <c r="G190" s="1">
        <f t="shared" si="18"/>
        <v>3</v>
      </c>
      <c r="I190">
        <f t="shared" si="19"/>
        <v>7</v>
      </c>
    </row>
    <row r="191" spans="1:9" x14ac:dyDescent="0.25">
      <c r="A191">
        <v>11</v>
      </c>
      <c r="B191">
        <v>4</v>
      </c>
      <c r="C191">
        <f t="shared" si="16"/>
        <v>7</v>
      </c>
      <c r="D191">
        <f t="shared" si="17"/>
        <v>15</v>
      </c>
      <c r="E191">
        <f t="shared" si="22"/>
        <v>0.47</v>
      </c>
      <c r="F191">
        <f t="shared" si="21"/>
        <v>0.53</v>
      </c>
      <c r="G191" s="1">
        <f t="shared" si="18"/>
        <v>4</v>
      </c>
      <c r="I191">
        <f t="shared" si="19"/>
        <v>7.5</v>
      </c>
    </row>
    <row r="192" spans="1:9" x14ac:dyDescent="0.25">
      <c r="A192">
        <v>11</v>
      </c>
      <c r="B192">
        <v>5</v>
      </c>
      <c r="C192">
        <f t="shared" si="16"/>
        <v>6</v>
      </c>
      <c r="D192">
        <f t="shared" si="17"/>
        <v>16</v>
      </c>
      <c r="E192">
        <f t="shared" si="22"/>
        <v>0.38</v>
      </c>
      <c r="F192">
        <f t="shared" si="21"/>
        <v>0.62</v>
      </c>
      <c r="G192" s="1">
        <f t="shared" si="18"/>
        <v>5</v>
      </c>
      <c r="I192">
        <f t="shared" si="19"/>
        <v>8</v>
      </c>
    </row>
    <row r="193" spans="1:9" x14ac:dyDescent="0.25">
      <c r="A193">
        <v>11</v>
      </c>
      <c r="B193">
        <v>6</v>
      </c>
      <c r="C193">
        <f t="shared" si="16"/>
        <v>5</v>
      </c>
      <c r="D193">
        <f t="shared" si="17"/>
        <v>17</v>
      </c>
      <c r="E193">
        <f t="shared" si="22"/>
        <v>0.28999999999999998</v>
      </c>
      <c r="F193">
        <f t="shared" si="21"/>
        <v>0.71</v>
      </c>
      <c r="G193" s="1">
        <f t="shared" si="18"/>
        <v>6</v>
      </c>
      <c r="I193">
        <f t="shared" si="19"/>
        <v>8.5</v>
      </c>
    </row>
    <row r="194" spans="1:9" x14ac:dyDescent="0.25">
      <c r="A194">
        <v>11</v>
      </c>
      <c r="B194">
        <v>7</v>
      </c>
      <c r="C194">
        <f t="shared" ref="C194:C232" si="23">ABS(SUM(A194-B194))</f>
        <v>4</v>
      </c>
      <c r="D194">
        <f t="shared" ref="D194:D232" si="24">A194+B194</f>
        <v>18</v>
      </c>
      <c r="E194">
        <f t="shared" si="22"/>
        <v>0.22</v>
      </c>
      <c r="F194">
        <f t="shared" si="21"/>
        <v>0.78</v>
      </c>
      <c r="G194" s="1">
        <f t="shared" ref="G194:G232" si="25">ROUND(F194*I194, 0)</f>
        <v>7</v>
      </c>
      <c r="I194">
        <f t="shared" ref="I194:I232" si="26">(A194+B194)/2</f>
        <v>9</v>
      </c>
    </row>
    <row r="195" spans="1:9" x14ac:dyDescent="0.25">
      <c r="A195">
        <v>11</v>
      </c>
      <c r="B195">
        <v>8</v>
      </c>
      <c r="C195">
        <f t="shared" si="23"/>
        <v>3</v>
      </c>
      <c r="D195">
        <f t="shared" si="24"/>
        <v>19</v>
      </c>
      <c r="E195">
        <f t="shared" si="22"/>
        <v>0.16</v>
      </c>
      <c r="F195">
        <f t="shared" si="21"/>
        <v>0.84</v>
      </c>
      <c r="G195" s="1">
        <f t="shared" si="25"/>
        <v>8</v>
      </c>
      <c r="I195">
        <f t="shared" si="26"/>
        <v>9.5</v>
      </c>
    </row>
    <row r="196" spans="1:9" x14ac:dyDescent="0.25">
      <c r="A196">
        <v>11</v>
      </c>
      <c r="B196">
        <v>9</v>
      </c>
      <c r="C196">
        <f t="shared" si="23"/>
        <v>2</v>
      </c>
      <c r="D196">
        <f t="shared" si="24"/>
        <v>20</v>
      </c>
      <c r="E196">
        <f t="shared" si="22"/>
        <v>0.1</v>
      </c>
      <c r="F196">
        <f t="shared" si="21"/>
        <v>0.9</v>
      </c>
      <c r="G196" s="1">
        <f t="shared" si="25"/>
        <v>9</v>
      </c>
      <c r="I196">
        <f t="shared" si="26"/>
        <v>10</v>
      </c>
    </row>
    <row r="197" spans="1:9" x14ac:dyDescent="0.25">
      <c r="A197">
        <v>12</v>
      </c>
      <c r="B197">
        <v>1</v>
      </c>
      <c r="C197">
        <f t="shared" si="23"/>
        <v>11</v>
      </c>
      <c r="D197">
        <f t="shared" si="24"/>
        <v>13</v>
      </c>
      <c r="E197">
        <f t="shared" si="22"/>
        <v>0.85</v>
      </c>
      <c r="F197">
        <f t="shared" si="21"/>
        <v>0.15</v>
      </c>
      <c r="G197" s="1">
        <f t="shared" si="25"/>
        <v>1</v>
      </c>
      <c r="I197">
        <f t="shared" si="26"/>
        <v>6.5</v>
      </c>
    </row>
    <row r="198" spans="1:9" x14ac:dyDescent="0.25">
      <c r="A198">
        <v>12</v>
      </c>
      <c r="B198">
        <v>2</v>
      </c>
      <c r="C198">
        <f t="shared" si="23"/>
        <v>10</v>
      </c>
      <c r="D198">
        <f t="shared" si="24"/>
        <v>14</v>
      </c>
      <c r="E198">
        <f t="shared" si="22"/>
        <v>0.71</v>
      </c>
      <c r="F198">
        <f t="shared" si="21"/>
        <v>0.28999999999999998</v>
      </c>
      <c r="G198" s="1">
        <f t="shared" si="25"/>
        <v>2</v>
      </c>
      <c r="I198">
        <f t="shared" si="26"/>
        <v>7</v>
      </c>
    </row>
    <row r="199" spans="1:9" x14ac:dyDescent="0.25">
      <c r="A199">
        <v>12</v>
      </c>
      <c r="B199">
        <v>3</v>
      </c>
      <c r="C199">
        <f t="shared" si="23"/>
        <v>9</v>
      </c>
      <c r="D199">
        <f t="shared" si="24"/>
        <v>15</v>
      </c>
      <c r="E199">
        <f t="shared" si="22"/>
        <v>0.6</v>
      </c>
      <c r="F199">
        <f t="shared" si="21"/>
        <v>0.4</v>
      </c>
      <c r="G199" s="1">
        <f t="shared" si="25"/>
        <v>3</v>
      </c>
      <c r="I199">
        <f t="shared" si="26"/>
        <v>7.5</v>
      </c>
    </row>
    <row r="200" spans="1:9" x14ac:dyDescent="0.25">
      <c r="A200">
        <v>12</v>
      </c>
      <c r="B200">
        <v>4</v>
      </c>
      <c r="C200">
        <f t="shared" si="23"/>
        <v>8</v>
      </c>
      <c r="D200">
        <f t="shared" si="24"/>
        <v>16</v>
      </c>
      <c r="E200">
        <f t="shared" si="22"/>
        <v>0.5</v>
      </c>
      <c r="F200">
        <f t="shared" si="21"/>
        <v>0.5</v>
      </c>
      <c r="G200" s="1">
        <f t="shared" si="25"/>
        <v>4</v>
      </c>
      <c r="I200">
        <f t="shared" si="26"/>
        <v>8</v>
      </c>
    </row>
    <row r="201" spans="1:9" x14ac:dyDescent="0.25">
      <c r="A201">
        <v>12</v>
      </c>
      <c r="B201">
        <v>5</v>
      </c>
      <c r="C201">
        <f t="shared" si="23"/>
        <v>7</v>
      </c>
      <c r="D201">
        <f t="shared" si="24"/>
        <v>17</v>
      </c>
      <c r="E201">
        <f t="shared" si="22"/>
        <v>0.41</v>
      </c>
      <c r="F201">
        <f t="shared" si="21"/>
        <v>0.59</v>
      </c>
      <c r="G201" s="1">
        <f t="shared" si="25"/>
        <v>5</v>
      </c>
      <c r="I201">
        <f t="shared" si="26"/>
        <v>8.5</v>
      </c>
    </row>
    <row r="202" spans="1:9" x14ac:dyDescent="0.25">
      <c r="A202">
        <v>12</v>
      </c>
      <c r="B202">
        <v>6</v>
      </c>
      <c r="C202">
        <f t="shared" si="23"/>
        <v>6</v>
      </c>
      <c r="D202">
        <f t="shared" si="24"/>
        <v>18</v>
      </c>
      <c r="E202">
        <f t="shared" si="22"/>
        <v>0.33</v>
      </c>
      <c r="F202">
        <f t="shared" si="21"/>
        <v>0.67</v>
      </c>
      <c r="G202" s="1">
        <f t="shared" si="25"/>
        <v>6</v>
      </c>
      <c r="I202">
        <f t="shared" si="26"/>
        <v>9</v>
      </c>
    </row>
    <row r="203" spans="1:9" x14ac:dyDescent="0.25">
      <c r="A203">
        <v>12</v>
      </c>
      <c r="B203">
        <v>7</v>
      </c>
      <c r="C203">
        <f t="shared" si="23"/>
        <v>5</v>
      </c>
      <c r="D203">
        <f t="shared" si="24"/>
        <v>19</v>
      </c>
      <c r="E203">
        <f t="shared" si="22"/>
        <v>0.26</v>
      </c>
      <c r="F203">
        <f t="shared" si="21"/>
        <v>0.74</v>
      </c>
      <c r="G203" s="1">
        <f t="shared" si="25"/>
        <v>7</v>
      </c>
      <c r="I203">
        <f t="shared" si="26"/>
        <v>9.5</v>
      </c>
    </row>
    <row r="204" spans="1:9" x14ac:dyDescent="0.25">
      <c r="A204">
        <v>12</v>
      </c>
      <c r="B204">
        <v>8</v>
      </c>
      <c r="C204">
        <f t="shared" si="23"/>
        <v>4</v>
      </c>
      <c r="D204">
        <f t="shared" si="24"/>
        <v>20</v>
      </c>
      <c r="E204">
        <f t="shared" si="22"/>
        <v>0.2</v>
      </c>
      <c r="F204">
        <f t="shared" si="21"/>
        <v>0.8</v>
      </c>
      <c r="G204" s="1">
        <f t="shared" si="25"/>
        <v>8</v>
      </c>
      <c r="I204">
        <f t="shared" si="26"/>
        <v>10</v>
      </c>
    </row>
    <row r="205" spans="1:9" x14ac:dyDescent="0.25">
      <c r="A205">
        <v>13</v>
      </c>
      <c r="B205">
        <v>1</v>
      </c>
      <c r="C205">
        <f t="shared" si="23"/>
        <v>12</v>
      </c>
      <c r="D205">
        <f t="shared" si="24"/>
        <v>14</v>
      </c>
      <c r="E205">
        <f t="shared" si="22"/>
        <v>0.86</v>
      </c>
      <c r="F205">
        <f t="shared" si="21"/>
        <v>0.14000000000000001</v>
      </c>
      <c r="G205" s="1">
        <f t="shared" si="25"/>
        <v>1</v>
      </c>
      <c r="I205">
        <f t="shared" si="26"/>
        <v>7</v>
      </c>
    </row>
    <row r="206" spans="1:9" x14ac:dyDescent="0.25">
      <c r="A206">
        <v>13</v>
      </c>
      <c r="B206">
        <v>2</v>
      </c>
      <c r="C206">
        <f t="shared" si="23"/>
        <v>11</v>
      </c>
      <c r="D206">
        <f t="shared" si="24"/>
        <v>15</v>
      </c>
      <c r="E206">
        <f t="shared" si="22"/>
        <v>0.73</v>
      </c>
      <c r="F206">
        <f t="shared" si="21"/>
        <v>0.27</v>
      </c>
      <c r="G206" s="1">
        <f t="shared" si="25"/>
        <v>2</v>
      </c>
      <c r="I206">
        <f t="shared" si="26"/>
        <v>7.5</v>
      </c>
    </row>
    <row r="207" spans="1:9" x14ac:dyDescent="0.25">
      <c r="A207">
        <v>13</v>
      </c>
      <c r="B207">
        <v>3</v>
      </c>
      <c r="C207">
        <f t="shared" si="23"/>
        <v>10</v>
      </c>
      <c r="D207">
        <f t="shared" si="24"/>
        <v>16</v>
      </c>
      <c r="E207">
        <f t="shared" si="22"/>
        <v>0.63</v>
      </c>
      <c r="F207">
        <f t="shared" si="21"/>
        <v>0.37</v>
      </c>
      <c r="G207" s="1">
        <f t="shared" si="25"/>
        <v>3</v>
      </c>
      <c r="I207">
        <f t="shared" si="26"/>
        <v>8</v>
      </c>
    </row>
    <row r="208" spans="1:9" x14ac:dyDescent="0.25">
      <c r="A208">
        <v>13</v>
      </c>
      <c r="B208">
        <v>4</v>
      </c>
      <c r="C208">
        <f t="shared" si="23"/>
        <v>9</v>
      </c>
      <c r="D208">
        <f t="shared" si="24"/>
        <v>17</v>
      </c>
      <c r="E208">
        <f t="shared" si="22"/>
        <v>0.53</v>
      </c>
      <c r="F208">
        <f t="shared" si="21"/>
        <v>0.47</v>
      </c>
      <c r="G208" s="1">
        <f t="shared" si="25"/>
        <v>4</v>
      </c>
      <c r="I208">
        <f t="shared" si="26"/>
        <v>8.5</v>
      </c>
    </row>
    <row r="209" spans="1:9" x14ac:dyDescent="0.25">
      <c r="A209">
        <v>13</v>
      </c>
      <c r="B209">
        <v>5</v>
      </c>
      <c r="C209">
        <f t="shared" si="23"/>
        <v>8</v>
      </c>
      <c r="D209">
        <f t="shared" si="24"/>
        <v>18</v>
      </c>
      <c r="E209">
        <f t="shared" si="22"/>
        <v>0.44</v>
      </c>
      <c r="F209">
        <f t="shared" si="21"/>
        <v>0.56000000000000005</v>
      </c>
      <c r="G209" s="1">
        <f t="shared" si="25"/>
        <v>5</v>
      </c>
      <c r="I209">
        <f t="shared" si="26"/>
        <v>9</v>
      </c>
    </row>
    <row r="210" spans="1:9" x14ac:dyDescent="0.25">
      <c r="A210">
        <v>13</v>
      </c>
      <c r="B210">
        <v>6</v>
      </c>
      <c r="C210">
        <f t="shared" si="23"/>
        <v>7</v>
      </c>
      <c r="D210">
        <f t="shared" si="24"/>
        <v>19</v>
      </c>
      <c r="E210">
        <f t="shared" si="22"/>
        <v>0.37</v>
      </c>
      <c r="F210">
        <f t="shared" si="21"/>
        <v>0.63</v>
      </c>
      <c r="G210" s="1">
        <f t="shared" si="25"/>
        <v>6</v>
      </c>
      <c r="I210">
        <f t="shared" si="26"/>
        <v>9.5</v>
      </c>
    </row>
    <row r="211" spans="1:9" x14ac:dyDescent="0.25">
      <c r="A211">
        <v>13</v>
      </c>
      <c r="B211">
        <v>7</v>
      </c>
      <c r="C211">
        <f t="shared" si="23"/>
        <v>6</v>
      </c>
      <c r="D211">
        <f t="shared" si="24"/>
        <v>20</v>
      </c>
      <c r="E211">
        <f t="shared" si="22"/>
        <v>0.3</v>
      </c>
      <c r="F211">
        <f t="shared" si="21"/>
        <v>0.7</v>
      </c>
      <c r="G211" s="1">
        <f t="shared" si="25"/>
        <v>7</v>
      </c>
      <c r="I211">
        <f t="shared" si="26"/>
        <v>10</v>
      </c>
    </row>
    <row r="212" spans="1:9" x14ac:dyDescent="0.25">
      <c r="A212">
        <v>14</v>
      </c>
      <c r="B212">
        <v>1</v>
      </c>
      <c r="C212">
        <f t="shared" si="23"/>
        <v>13</v>
      </c>
      <c r="D212">
        <f t="shared" si="24"/>
        <v>15</v>
      </c>
      <c r="E212">
        <f t="shared" si="22"/>
        <v>0.87</v>
      </c>
      <c r="F212">
        <f t="shared" si="21"/>
        <v>0.13</v>
      </c>
      <c r="G212" s="1">
        <f t="shared" si="25"/>
        <v>1</v>
      </c>
      <c r="I212">
        <f t="shared" si="26"/>
        <v>7.5</v>
      </c>
    </row>
    <row r="213" spans="1:9" x14ac:dyDescent="0.25">
      <c r="A213">
        <v>14</v>
      </c>
      <c r="B213">
        <v>2</v>
      </c>
      <c r="C213">
        <f t="shared" si="23"/>
        <v>12</v>
      </c>
      <c r="D213">
        <f t="shared" si="24"/>
        <v>16</v>
      </c>
      <c r="E213">
        <f t="shared" si="22"/>
        <v>0.75</v>
      </c>
      <c r="F213">
        <f t="shared" si="21"/>
        <v>0.25</v>
      </c>
      <c r="G213" s="1">
        <f t="shared" si="25"/>
        <v>2</v>
      </c>
      <c r="I213">
        <f t="shared" si="26"/>
        <v>8</v>
      </c>
    </row>
    <row r="214" spans="1:9" x14ac:dyDescent="0.25">
      <c r="A214">
        <v>14</v>
      </c>
      <c r="B214">
        <v>3</v>
      </c>
      <c r="C214">
        <f t="shared" si="23"/>
        <v>11</v>
      </c>
      <c r="D214">
        <f t="shared" si="24"/>
        <v>17</v>
      </c>
      <c r="E214">
        <f t="shared" si="22"/>
        <v>0.65</v>
      </c>
      <c r="F214">
        <f t="shared" ref="F214:F232" si="27">ROUND(1-E214, 2)</f>
        <v>0.35</v>
      </c>
      <c r="G214" s="1">
        <f t="shared" si="25"/>
        <v>3</v>
      </c>
      <c r="I214">
        <f t="shared" si="26"/>
        <v>8.5</v>
      </c>
    </row>
    <row r="215" spans="1:9" x14ac:dyDescent="0.25">
      <c r="A215">
        <v>14</v>
      </c>
      <c r="B215">
        <v>4</v>
      </c>
      <c r="C215">
        <f t="shared" si="23"/>
        <v>10</v>
      </c>
      <c r="D215">
        <f t="shared" si="24"/>
        <v>18</v>
      </c>
      <c r="E215">
        <f t="shared" si="22"/>
        <v>0.56000000000000005</v>
      </c>
      <c r="F215">
        <f t="shared" si="27"/>
        <v>0.44</v>
      </c>
      <c r="G215" s="1">
        <f t="shared" si="25"/>
        <v>4</v>
      </c>
      <c r="I215">
        <f t="shared" si="26"/>
        <v>9</v>
      </c>
    </row>
    <row r="216" spans="1:9" x14ac:dyDescent="0.25">
      <c r="A216">
        <v>14</v>
      </c>
      <c r="B216">
        <v>5</v>
      </c>
      <c r="C216">
        <f t="shared" si="23"/>
        <v>9</v>
      </c>
      <c r="D216">
        <f t="shared" si="24"/>
        <v>19</v>
      </c>
      <c r="E216">
        <f t="shared" si="22"/>
        <v>0.47</v>
      </c>
      <c r="F216">
        <f t="shared" si="27"/>
        <v>0.53</v>
      </c>
      <c r="G216" s="1">
        <f t="shared" si="25"/>
        <v>5</v>
      </c>
      <c r="I216">
        <f t="shared" si="26"/>
        <v>9.5</v>
      </c>
    </row>
    <row r="217" spans="1:9" x14ac:dyDescent="0.25">
      <c r="A217">
        <v>14</v>
      </c>
      <c r="B217">
        <v>6</v>
      </c>
      <c r="C217">
        <f t="shared" si="23"/>
        <v>8</v>
      </c>
      <c r="D217">
        <f t="shared" si="24"/>
        <v>20</v>
      </c>
      <c r="E217">
        <f t="shared" si="22"/>
        <v>0.4</v>
      </c>
      <c r="F217">
        <f t="shared" si="27"/>
        <v>0.6</v>
      </c>
      <c r="G217" s="1">
        <f t="shared" si="25"/>
        <v>6</v>
      </c>
      <c r="I217">
        <f t="shared" si="26"/>
        <v>10</v>
      </c>
    </row>
    <row r="218" spans="1:9" x14ac:dyDescent="0.25">
      <c r="A218">
        <v>15</v>
      </c>
      <c r="B218">
        <v>1</v>
      </c>
      <c r="C218">
        <f t="shared" si="23"/>
        <v>14</v>
      </c>
      <c r="D218">
        <f t="shared" si="24"/>
        <v>16</v>
      </c>
      <c r="E218">
        <f t="shared" si="22"/>
        <v>0.88</v>
      </c>
      <c r="F218">
        <f t="shared" si="27"/>
        <v>0.12</v>
      </c>
      <c r="G218" s="1">
        <f t="shared" si="25"/>
        <v>1</v>
      </c>
      <c r="I218">
        <f t="shared" si="26"/>
        <v>8</v>
      </c>
    </row>
    <row r="219" spans="1:9" x14ac:dyDescent="0.25">
      <c r="A219">
        <v>15</v>
      </c>
      <c r="B219">
        <v>2</v>
      </c>
      <c r="C219">
        <f t="shared" si="23"/>
        <v>13</v>
      </c>
      <c r="D219">
        <f t="shared" si="24"/>
        <v>17</v>
      </c>
      <c r="E219">
        <f t="shared" si="22"/>
        <v>0.76</v>
      </c>
      <c r="F219">
        <f t="shared" si="27"/>
        <v>0.24</v>
      </c>
      <c r="G219" s="1">
        <f t="shared" si="25"/>
        <v>2</v>
      </c>
      <c r="I219">
        <f t="shared" si="26"/>
        <v>8.5</v>
      </c>
    </row>
    <row r="220" spans="1:9" x14ac:dyDescent="0.25">
      <c r="A220">
        <v>15</v>
      </c>
      <c r="B220">
        <v>3</v>
      </c>
      <c r="C220">
        <f t="shared" si="23"/>
        <v>12</v>
      </c>
      <c r="D220">
        <f t="shared" si="24"/>
        <v>18</v>
      </c>
      <c r="E220">
        <f t="shared" si="22"/>
        <v>0.67</v>
      </c>
      <c r="F220">
        <f t="shared" si="27"/>
        <v>0.33</v>
      </c>
      <c r="G220" s="1">
        <f t="shared" si="25"/>
        <v>3</v>
      </c>
      <c r="I220">
        <f t="shared" si="26"/>
        <v>9</v>
      </c>
    </row>
    <row r="221" spans="1:9" x14ac:dyDescent="0.25">
      <c r="A221">
        <v>15</v>
      </c>
      <c r="B221">
        <v>4</v>
      </c>
      <c r="C221">
        <f t="shared" si="23"/>
        <v>11</v>
      </c>
      <c r="D221">
        <f t="shared" si="24"/>
        <v>19</v>
      </c>
      <c r="E221">
        <f t="shared" si="22"/>
        <v>0.57999999999999996</v>
      </c>
      <c r="F221">
        <f t="shared" si="27"/>
        <v>0.42</v>
      </c>
      <c r="G221" s="1">
        <f t="shared" si="25"/>
        <v>4</v>
      </c>
      <c r="I221">
        <f t="shared" si="26"/>
        <v>9.5</v>
      </c>
    </row>
    <row r="222" spans="1:9" x14ac:dyDescent="0.25">
      <c r="A222">
        <v>15</v>
      </c>
      <c r="B222">
        <v>5</v>
      </c>
      <c r="C222">
        <f t="shared" si="23"/>
        <v>10</v>
      </c>
      <c r="D222">
        <f t="shared" si="24"/>
        <v>20</v>
      </c>
      <c r="E222">
        <f t="shared" si="22"/>
        <v>0.5</v>
      </c>
      <c r="F222">
        <f t="shared" si="27"/>
        <v>0.5</v>
      </c>
      <c r="G222" s="1">
        <f t="shared" si="25"/>
        <v>5</v>
      </c>
      <c r="I222">
        <f t="shared" si="26"/>
        <v>10</v>
      </c>
    </row>
    <row r="223" spans="1:9" x14ac:dyDescent="0.25">
      <c r="A223">
        <v>16</v>
      </c>
      <c r="B223">
        <v>1</v>
      </c>
      <c r="C223">
        <f t="shared" si="23"/>
        <v>15</v>
      </c>
      <c r="D223">
        <f t="shared" si="24"/>
        <v>17</v>
      </c>
      <c r="E223">
        <f t="shared" si="22"/>
        <v>0.88</v>
      </c>
      <c r="F223">
        <f t="shared" si="27"/>
        <v>0.12</v>
      </c>
      <c r="G223" s="1">
        <f t="shared" si="25"/>
        <v>1</v>
      </c>
      <c r="I223">
        <f t="shared" si="26"/>
        <v>8.5</v>
      </c>
    </row>
    <row r="224" spans="1:9" x14ac:dyDescent="0.25">
      <c r="A224">
        <v>16</v>
      </c>
      <c r="B224">
        <v>2</v>
      </c>
      <c r="C224">
        <f t="shared" si="23"/>
        <v>14</v>
      </c>
      <c r="D224">
        <f t="shared" si="24"/>
        <v>18</v>
      </c>
      <c r="E224">
        <f t="shared" si="22"/>
        <v>0.78</v>
      </c>
      <c r="F224">
        <f t="shared" si="27"/>
        <v>0.22</v>
      </c>
      <c r="G224" s="1">
        <f t="shared" si="25"/>
        <v>2</v>
      </c>
      <c r="I224">
        <f t="shared" si="26"/>
        <v>9</v>
      </c>
    </row>
    <row r="225" spans="1:9" x14ac:dyDescent="0.25">
      <c r="A225">
        <v>16</v>
      </c>
      <c r="B225">
        <v>3</v>
      </c>
      <c r="C225">
        <f t="shared" si="23"/>
        <v>13</v>
      </c>
      <c r="D225">
        <f t="shared" si="24"/>
        <v>19</v>
      </c>
      <c r="E225">
        <f t="shared" si="22"/>
        <v>0.68</v>
      </c>
      <c r="F225">
        <f t="shared" si="27"/>
        <v>0.32</v>
      </c>
      <c r="G225" s="1">
        <f t="shared" si="25"/>
        <v>3</v>
      </c>
      <c r="I225">
        <f t="shared" si="26"/>
        <v>9.5</v>
      </c>
    </row>
    <row r="226" spans="1:9" x14ac:dyDescent="0.25">
      <c r="A226">
        <v>16</v>
      </c>
      <c r="B226">
        <v>4</v>
      </c>
      <c r="C226">
        <f t="shared" si="23"/>
        <v>12</v>
      </c>
      <c r="D226">
        <f t="shared" si="24"/>
        <v>20</v>
      </c>
      <c r="E226">
        <f t="shared" si="22"/>
        <v>0.6</v>
      </c>
      <c r="F226">
        <f t="shared" si="27"/>
        <v>0.4</v>
      </c>
      <c r="G226" s="1">
        <f t="shared" si="25"/>
        <v>4</v>
      </c>
      <c r="I226">
        <f t="shared" si="26"/>
        <v>10</v>
      </c>
    </row>
    <row r="227" spans="1:9" x14ac:dyDescent="0.25">
      <c r="A227">
        <v>17</v>
      </c>
      <c r="B227">
        <v>1</v>
      </c>
      <c r="C227">
        <f t="shared" si="23"/>
        <v>16</v>
      </c>
      <c r="D227">
        <f t="shared" si="24"/>
        <v>18</v>
      </c>
      <c r="E227">
        <f t="shared" si="22"/>
        <v>0.89</v>
      </c>
      <c r="F227">
        <f t="shared" si="27"/>
        <v>0.11</v>
      </c>
      <c r="G227" s="1">
        <f t="shared" si="25"/>
        <v>1</v>
      </c>
      <c r="I227">
        <f t="shared" si="26"/>
        <v>9</v>
      </c>
    </row>
    <row r="228" spans="1:9" x14ac:dyDescent="0.25">
      <c r="A228">
        <v>17</v>
      </c>
      <c r="B228">
        <v>2</v>
      </c>
      <c r="C228">
        <f t="shared" si="23"/>
        <v>15</v>
      </c>
      <c r="D228">
        <f t="shared" si="24"/>
        <v>19</v>
      </c>
      <c r="E228">
        <f t="shared" si="22"/>
        <v>0.79</v>
      </c>
      <c r="F228">
        <f t="shared" si="27"/>
        <v>0.21</v>
      </c>
      <c r="G228" s="1">
        <f t="shared" si="25"/>
        <v>2</v>
      </c>
      <c r="I228">
        <f t="shared" si="26"/>
        <v>9.5</v>
      </c>
    </row>
    <row r="229" spans="1:9" x14ac:dyDescent="0.25">
      <c r="A229">
        <v>17</v>
      </c>
      <c r="B229">
        <v>3</v>
      </c>
      <c r="C229">
        <f t="shared" si="23"/>
        <v>14</v>
      </c>
      <c r="D229">
        <f t="shared" si="24"/>
        <v>20</v>
      </c>
      <c r="E229">
        <f t="shared" si="22"/>
        <v>0.7</v>
      </c>
      <c r="F229">
        <f t="shared" si="27"/>
        <v>0.3</v>
      </c>
      <c r="G229" s="1">
        <f t="shared" si="25"/>
        <v>3</v>
      </c>
      <c r="I229">
        <f t="shared" si="26"/>
        <v>10</v>
      </c>
    </row>
    <row r="230" spans="1:9" x14ac:dyDescent="0.25">
      <c r="A230">
        <v>18</v>
      </c>
      <c r="B230">
        <v>1</v>
      </c>
      <c r="C230">
        <f t="shared" si="23"/>
        <v>17</v>
      </c>
      <c r="D230">
        <f t="shared" si="24"/>
        <v>19</v>
      </c>
      <c r="E230">
        <f t="shared" si="22"/>
        <v>0.89</v>
      </c>
      <c r="F230">
        <f t="shared" si="27"/>
        <v>0.11</v>
      </c>
      <c r="G230" s="1">
        <f t="shared" si="25"/>
        <v>1</v>
      </c>
      <c r="I230">
        <f t="shared" si="26"/>
        <v>9.5</v>
      </c>
    </row>
    <row r="231" spans="1:9" x14ac:dyDescent="0.25">
      <c r="A231">
        <v>18</v>
      </c>
      <c r="B231">
        <v>2</v>
      </c>
      <c r="C231">
        <f t="shared" si="23"/>
        <v>16</v>
      </c>
      <c r="D231">
        <f t="shared" si="24"/>
        <v>20</v>
      </c>
      <c r="E231">
        <f t="shared" si="22"/>
        <v>0.8</v>
      </c>
      <c r="F231">
        <f t="shared" si="27"/>
        <v>0.2</v>
      </c>
      <c r="G231" s="1">
        <f t="shared" si="25"/>
        <v>2</v>
      </c>
      <c r="I231">
        <f t="shared" si="26"/>
        <v>10</v>
      </c>
    </row>
    <row r="232" spans="1:9" x14ac:dyDescent="0.25">
      <c r="A232">
        <v>19</v>
      </c>
      <c r="B232">
        <v>1</v>
      </c>
      <c r="C232">
        <f t="shared" si="23"/>
        <v>18</v>
      </c>
      <c r="D232">
        <f t="shared" si="24"/>
        <v>20</v>
      </c>
      <c r="E232">
        <f t="shared" si="22"/>
        <v>0.9</v>
      </c>
      <c r="F232">
        <f t="shared" si="27"/>
        <v>0.1</v>
      </c>
      <c r="G232" s="1">
        <f t="shared" si="25"/>
        <v>1</v>
      </c>
      <c r="I232">
        <f t="shared" si="26"/>
        <v>10</v>
      </c>
    </row>
  </sheetData>
  <conditionalFormatting sqref="G2:G232">
    <cfRule type="colorScale" priority="6">
      <colorScale>
        <cfvo type="min"/>
        <cfvo type="max"/>
        <color rgb="FFFCFCFF"/>
        <color rgb="FF63BE7B"/>
      </colorScale>
    </cfRule>
  </conditionalFormatting>
  <conditionalFormatting sqref="C2:C232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23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32">
    <cfRule type="colorScale" priority="3">
      <colorScale>
        <cfvo type="min"/>
        <cfvo type="max"/>
        <color rgb="FFFCFCFF"/>
        <color rgb="FF63BE7B"/>
      </colorScale>
    </cfRule>
  </conditionalFormatting>
  <conditionalFormatting sqref="N3:AH23">
    <cfRule type="cellIs" dxfId="1" priority="1" operator="lessThan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V3:Y23"/>
  <sheetViews>
    <sheetView workbookViewId="0">
      <selection activeCell="X5" sqref="X5"/>
    </sheetView>
  </sheetViews>
  <sheetFormatPr defaultColWidth="3.85546875" defaultRowHeight="15" x14ac:dyDescent="0.25"/>
  <cols>
    <col min="22" max="23" width="5" customWidth="1"/>
    <col min="24" max="24" width="6.42578125" customWidth="1"/>
  </cols>
  <sheetData>
    <row r="3" spans="22:25" x14ac:dyDescent="0.25">
      <c r="V3" t="s">
        <v>65</v>
      </c>
    </row>
    <row r="4" spans="22:25" x14ac:dyDescent="0.25">
      <c r="V4" t="s">
        <v>61</v>
      </c>
      <c r="W4">
        <v>25</v>
      </c>
      <c r="X4">
        <f>ROUND(SUM((W4/$W$8)*100), 3)</f>
        <v>39.683</v>
      </c>
      <c r="Y4" t="s">
        <v>67</v>
      </c>
    </row>
    <row r="5" spans="22:25" x14ac:dyDescent="0.25">
      <c r="V5" t="s">
        <v>62</v>
      </c>
      <c r="W5">
        <v>19</v>
      </c>
      <c r="X5">
        <f t="shared" ref="X5:X7" si="0">ROUND(SUM((W5/$W$8)*100), 3)</f>
        <v>30.158999999999999</v>
      </c>
      <c r="Y5" t="s">
        <v>67</v>
      </c>
    </row>
    <row r="6" spans="22:25" x14ac:dyDescent="0.25">
      <c r="V6" t="s">
        <v>63</v>
      </c>
      <c r="W6">
        <v>11</v>
      </c>
      <c r="X6">
        <f t="shared" si="0"/>
        <v>17.46</v>
      </c>
      <c r="Y6" t="s">
        <v>67</v>
      </c>
    </row>
    <row r="7" spans="22:25" x14ac:dyDescent="0.25">
      <c r="V7" t="s">
        <v>64</v>
      </c>
      <c r="W7">
        <v>8</v>
      </c>
      <c r="X7">
        <f t="shared" si="0"/>
        <v>12.698</v>
      </c>
      <c r="Y7" t="s">
        <v>67</v>
      </c>
    </row>
    <row r="8" spans="22:25" x14ac:dyDescent="0.25">
      <c r="V8" s="14" t="s">
        <v>60</v>
      </c>
      <c r="W8" s="14">
        <f>SUM(W4:W7)</f>
        <v>63</v>
      </c>
      <c r="X8" s="14">
        <f>SUM(X4:X7)</f>
        <v>100</v>
      </c>
    </row>
    <row r="11" spans="22:25" x14ac:dyDescent="0.25">
      <c r="V11" t="s">
        <v>68</v>
      </c>
      <c r="X11">
        <f>Y11/100</f>
        <v>0.17</v>
      </c>
      <c r="Y11">
        <v>17</v>
      </c>
    </row>
    <row r="13" spans="22:25" x14ac:dyDescent="0.25">
      <c r="V13" t="s">
        <v>66</v>
      </c>
    </row>
    <row r="14" spans="22:25" x14ac:dyDescent="0.25">
      <c r="V14" t="s">
        <v>61</v>
      </c>
      <c r="W14">
        <f>IF(((1-(X4/100/$X$11))/(1+W20)*100)&lt;0, 0, (1-(X4/100/$X$11))/(1+W20)*100)</f>
        <v>0</v>
      </c>
      <c r="X14" t="s">
        <v>67</v>
      </c>
    </row>
    <row r="15" spans="22:25" x14ac:dyDescent="0.25">
      <c r="V15" t="s">
        <v>62</v>
      </c>
      <c r="W15">
        <f t="shared" ref="W15:W17" si="1">IF(((1-(X5/100/$X$11))/(1+W21)*100)&lt;0, 0, (1-(X5/100/$X$11))/(1+W21)*100)</f>
        <v>0</v>
      </c>
      <c r="X15" t="s">
        <v>67</v>
      </c>
    </row>
    <row r="16" spans="22:25" x14ac:dyDescent="0.25">
      <c r="V16" t="s">
        <v>63</v>
      </c>
      <c r="W16">
        <f t="shared" si="1"/>
        <v>0</v>
      </c>
      <c r="X16" t="s">
        <v>67</v>
      </c>
    </row>
    <row r="17" spans="22:24" x14ac:dyDescent="0.25">
      <c r="V17" t="s">
        <v>64</v>
      </c>
      <c r="W17">
        <f t="shared" si="1"/>
        <v>25.305882352941179</v>
      </c>
      <c r="X17" t="s">
        <v>67</v>
      </c>
    </row>
    <row r="19" spans="22:24" x14ac:dyDescent="0.25">
      <c r="V19" t="s">
        <v>69</v>
      </c>
    </row>
    <row r="20" spans="22:24" x14ac:dyDescent="0.25">
      <c r="V20" t="s">
        <v>61</v>
      </c>
      <c r="W20">
        <v>0</v>
      </c>
    </row>
    <row r="21" spans="22:24" x14ac:dyDescent="0.25">
      <c r="V21" t="s">
        <v>62</v>
      </c>
      <c r="W21">
        <v>0</v>
      </c>
    </row>
    <row r="22" spans="22:24" x14ac:dyDescent="0.25">
      <c r="V22" t="s">
        <v>63</v>
      </c>
      <c r="W22">
        <v>0</v>
      </c>
    </row>
    <row r="23" spans="22:24" x14ac:dyDescent="0.25">
      <c r="V23" t="s">
        <v>64</v>
      </c>
      <c r="W23">
        <v>0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19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croll Bar 3">
              <controlPr defaultSize="0" autoPict="0">
                <anchor moveWithCells="1">
                  <from>
                    <xdr:col>19</xdr:col>
                    <xdr:colOff>0</xdr:colOff>
                    <xdr:row>4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Scroll Bar 4">
              <controlPr defaultSize="0" autoPict="0">
                <anchor moveWithCells="1">
                  <from>
                    <xdr:col>19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Scroll Bar 5">
              <controlPr defaultSize="0" autoPict="0">
                <anchor moveWithCells="1">
                  <from>
                    <xdr:col>19</xdr:col>
                    <xdr:colOff>0</xdr:colOff>
                    <xdr:row>6</xdr:row>
                    <xdr:rowOff>0</xdr:rowOff>
                  </from>
                  <to>
                    <xdr:col>21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Scroll Bar 7">
              <controlPr defaultSize="0" autoPict="0">
                <anchor moveWithCells="1">
                  <from>
                    <xdr:col>24</xdr:col>
                    <xdr:colOff>0</xdr:colOff>
                    <xdr:row>10</xdr:row>
                    <xdr:rowOff>0</xdr:rowOff>
                  </from>
                  <to>
                    <xdr:col>26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Scroll Bar 8">
              <controlPr defaultSize="0" autoPict="0">
                <anchor moveWithCells="1">
                  <from>
                    <xdr:col>23</xdr:col>
                    <xdr:colOff>0</xdr:colOff>
                    <xdr:row>19</xdr:row>
                    <xdr:rowOff>0</xdr:rowOff>
                  </from>
                  <to>
                    <xdr:col>24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Scroll Bar 10">
              <controlPr defaultSize="0" autoPict="0">
                <anchor moveWithCells="1">
                  <from>
                    <xdr:col>23</xdr:col>
                    <xdr:colOff>0</xdr:colOff>
                    <xdr:row>20</xdr:row>
                    <xdr:rowOff>0</xdr:rowOff>
                  </from>
                  <to>
                    <xdr:col>24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Scroll Bar 11">
              <controlPr defaultSize="0" autoPict="0">
                <anchor moveWithCells="1">
                  <from>
                    <xdr:col>23</xdr:col>
                    <xdr:colOff>0</xdr:colOff>
                    <xdr:row>21</xdr:row>
                    <xdr:rowOff>0</xdr:rowOff>
                  </from>
                  <to>
                    <xdr:col>24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2" name="Scroll Bar 13">
              <controlPr defaultSize="0" autoPict="0">
                <anchor moveWithCells="1">
                  <from>
                    <xdr:col>23</xdr:col>
                    <xdr:colOff>0</xdr:colOff>
                    <xdr:row>22</xdr:row>
                    <xdr:rowOff>0</xdr:rowOff>
                  </from>
                  <to>
                    <xdr:col>24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O3:Q11"/>
  <sheetViews>
    <sheetView workbookViewId="0">
      <selection activeCell="M22" sqref="M22"/>
    </sheetView>
  </sheetViews>
  <sheetFormatPr defaultColWidth="3.85546875" defaultRowHeight="15" x14ac:dyDescent="0.25"/>
  <cols>
    <col min="15" max="15" width="26.5703125" customWidth="1"/>
  </cols>
  <sheetData>
    <row r="3" spans="15:17" x14ac:dyDescent="0.25">
      <c r="O3" t="s">
        <v>70</v>
      </c>
      <c r="P3">
        <v>25</v>
      </c>
    </row>
    <row r="4" spans="15:17" x14ac:dyDescent="0.25">
      <c r="O4" t="s">
        <v>71</v>
      </c>
      <c r="P4">
        <f>P7/P8</f>
        <v>0.4</v>
      </c>
    </row>
    <row r="5" spans="15:17" x14ac:dyDescent="0.25">
      <c r="O5" t="s">
        <v>72</v>
      </c>
      <c r="P5">
        <v>25</v>
      </c>
    </row>
    <row r="7" spans="15:17" x14ac:dyDescent="0.25">
      <c r="O7" t="s">
        <v>73</v>
      </c>
      <c r="P7">
        <v>10</v>
      </c>
    </row>
    <row r="8" spans="15:17" x14ac:dyDescent="0.25">
      <c r="O8" t="s">
        <v>74</v>
      </c>
      <c r="P8">
        <v>25</v>
      </c>
    </row>
    <row r="10" spans="15:17" x14ac:dyDescent="0.25">
      <c r="O10" t="s">
        <v>75</v>
      </c>
      <c r="P10">
        <f>P4*P5</f>
        <v>10</v>
      </c>
    </row>
    <row r="11" spans="15:17" x14ac:dyDescent="0.25">
      <c r="O11" t="s">
        <v>76</v>
      </c>
      <c r="P11">
        <f>P3+P10</f>
        <v>35</v>
      </c>
      <c r="Q11" t="s">
        <v>67</v>
      </c>
    </row>
  </sheetData>
  <conditionalFormatting sqref="P7">
    <cfRule type="cellIs" dxfId="0" priority="1" operator="greaterThan">
      <formula>$P$8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croll Bar 1">
              <controlPr defaultSize="0" autoPict="0">
                <anchor moveWithCells="1">
                  <from>
                    <xdr:col>16</xdr:col>
                    <xdr:colOff>0</xdr:colOff>
                    <xdr:row>2</xdr:row>
                    <xdr:rowOff>0</xdr:rowOff>
                  </from>
                  <to>
                    <xdr:col>19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croll Bar 2">
              <controlPr defaultSize="0" autoPict="0">
                <anchor moveWithCells="1">
                  <from>
                    <xdr:col>16</xdr:col>
                    <xdr:colOff>0</xdr:colOff>
                    <xdr:row>4</xdr:row>
                    <xdr:rowOff>0</xdr:rowOff>
                  </from>
                  <to>
                    <xdr:col>19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Scroll Bar 3">
              <controlPr defaultSize="0" autoPict="0">
                <anchor mov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Scroll Bar 4">
              <controlPr defaultSize="0" autoPict="0">
                <anchor moveWithCells="1">
                  <from>
                    <xdr:col>16</xdr:col>
                    <xdr:colOff>0</xdr:colOff>
                    <xdr:row>6</xdr:row>
                    <xdr:rowOff>0</xdr:rowOff>
                  </from>
                  <to>
                    <xdr:col>19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8"/>
  <sheetViews>
    <sheetView workbookViewId="0">
      <selection activeCell="AR34" sqref="AR34"/>
    </sheetView>
  </sheetViews>
  <sheetFormatPr defaultColWidth="3.85546875" defaultRowHeight="15" x14ac:dyDescent="0.25"/>
  <cols>
    <col min="1" max="18" width="7.7109375" customWidth="1"/>
  </cols>
  <sheetData>
    <row r="2" spans="2:17" x14ac:dyDescent="0.25">
      <c r="G2" t="s">
        <v>188</v>
      </c>
      <c r="H2" t="s">
        <v>190</v>
      </c>
      <c r="I2" t="s">
        <v>191</v>
      </c>
      <c r="J2" t="s">
        <v>189</v>
      </c>
      <c r="M2" t="s">
        <v>204</v>
      </c>
      <c r="P2" t="s">
        <v>209</v>
      </c>
    </row>
    <row r="3" spans="2:17" x14ac:dyDescent="0.25">
      <c r="C3" t="s">
        <v>193</v>
      </c>
      <c r="D3" t="s">
        <v>197</v>
      </c>
      <c r="F3" t="s">
        <v>61</v>
      </c>
      <c r="G3">
        <f ca="1">COUNTIFS($C$9:$C$88, 1, $D$9:$D$88, 1)</f>
        <v>2</v>
      </c>
      <c r="H3">
        <f ca="1">COUNTIFS($C$9:$C$88, 2, $D$9:$D$88, 1)</f>
        <v>6</v>
      </c>
      <c r="I3">
        <f ca="1">COUNTIFS($C$9:$C$88, 3, $D$9:$D$88, 1)</f>
        <v>3</v>
      </c>
      <c r="J3">
        <f ca="1">COUNTIFS($C$9:$C$88, 4, $D$9:$D$88, 1)</f>
        <v>8</v>
      </c>
      <c r="K3" s="14">
        <f ca="1">SUM(G3:J3)</f>
        <v>19</v>
      </c>
      <c r="M3">
        <v>10</v>
      </c>
      <c r="P3">
        <v>10</v>
      </c>
    </row>
    <row r="4" spans="2:17" x14ac:dyDescent="0.25">
      <c r="C4" t="s">
        <v>194</v>
      </c>
      <c r="D4" t="s">
        <v>198</v>
      </c>
      <c r="F4" t="s">
        <v>62</v>
      </c>
      <c r="G4">
        <f ca="1">COUNTIFS($C$9:$C$88, 1, $D$9:$D$88, 2)</f>
        <v>5</v>
      </c>
      <c r="H4">
        <f ca="1">COUNTIFS($C$9:$C$88, 2, $D$9:$D$88, 2)</f>
        <v>3</v>
      </c>
      <c r="I4">
        <f ca="1">COUNTIFS($C$9:$C$88, 3, $D$9:$D$88, 2)</f>
        <v>5</v>
      </c>
      <c r="J4">
        <f ca="1">COUNTIFS($C$9:$C$88, 4, $D$9:$D$88, 2)</f>
        <v>6</v>
      </c>
      <c r="K4" s="14">
        <f t="shared" ref="K4:K6" ca="1" si="0">SUM(G4:J4)</f>
        <v>19</v>
      </c>
    </row>
    <row r="5" spans="2:17" x14ac:dyDescent="0.25">
      <c r="C5" t="s">
        <v>195</v>
      </c>
      <c r="D5" t="s">
        <v>199</v>
      </c>
      <c r="F5" t="s">
        <v>63</v>
      </c>
      <c r="G5">
        <f ca="1">COUNTIFS($C$9:$C$88, 1, $D$9:$D$88, 3)</f>
        <v>8</v>
      </c>
      <c r="H5">
        <f ca="1">COUNTIFS($C$9:$C$88, 2, $D$9:$D$88, 3)</f>
        <v>4</v>
      </c>
      <c r="I5">
        <f ca="1">COUNTIFS($C$9:$C$88, 3, $D$9:$D$88, 3)</f>
        <v>4</v>
      </c>
      <c r="J5">
        <f ca="1">COUNTIFS($C$9:$C$88, 4, $D$9:$D$88, 3)</f>
        <v>7</v>
      </c>
      <c r="K5" s="14">
        <f t="shared" ca="1" si="0"/>
        <v>23</v>
      </c>
      <c r="P5" t="s">
        <v>210</v>
      </c>
    </row>
    <row r="6" spans="2:17" x14ac:dyDescent="0.25">
      <c r="C6" t="s">
        <v>196</v>
      </c>
      <c r="D6" t="s">
        <v>200</v>
      </c>
      <c r="F6" t="s">
        <v>64</v>
      </c>
      <c r="G6">
        <f ca="1">COUNTIFS($C$9:$C$88, 1, $D$9:$D$88, 4)</f>
        <v>6</v>
      </c>
      <c r="H6">
        <f ca="1">COUNTIFS($C$9:$C$88, 2, $D$9:$D$88, 4)</f>
        <v>3</v>
      </c>
      <c r="I6">
        <f ca="1">COUNTIFS($C$9:$C$88, 3, $D$9:$D$88, 4)</f>
        <v>5</v>
      </c>
      <c r="J6">
        <f ca="1">COUNTIFS($C$9:$C$88, 4, $D$9:$D$88, 4)</f>
        <v>5</v>
      </c>
      <c r="K6" s="14">
        <f t="shared" ca="1" si="0"/>
        <v>19</v>
      </c>
      <c r="P6">
        <f ca="1">G15/P3</f>
        <v>8</v>
      </c>
    </row>
    <row r="7" spans="2:17" x14ac:dyDescent="0.25">
      <c r="G7" s="14">
        <f ca="1">SUM(G3:G6)</f>
        <v>21</v>
      </c>
      <c r="H7" s="14">
        <f t="shared" ref="H7:J7" ca="1" si="1">SUM(H3:H6)</f>
        <v>16</v>
      </c>
      <c r="I7" s="14">
        <f t="shared" ca="1" si="1"/>
        <v>17</v>
      </c>
      <c r="J7" s="14">
        <f t="shared" ca="1" si="1"/>
        <v>26</v>
      </c>
    </row>
    <row r="8" spans="2:17" x14ac:dyDescent="0.25">
      <c r="B8" t="s">
        <v>192</v>
      </c>
      <c r="C8" t="s">
        <v>51</v>
      </c>
      <c r="D8" t="s">
        <v>52</v>
      </c>
      <c r="N8" s="14"/>
      <c r="O8" s="14"/>
      <c r="P8" s="14"/>
      <c r="Q8" s="14"/>
    </row>
    <row r="9" spans="2:17" x14ac:dyDescent="0.25">
      <c r="B9">
        <v>1</v>
      </c>
      <c r="C9">
        <f ca="1">RANDBETWEEN(1, 4)</f>
        <v>2</v>
      </c>
      <c r="D9">
        <f ca="1">RANDBETWEEN(1, 4)</f>
        <v>1</v>
      </c>
      <c r="I9" t="s">
        <v>203</v>
      </c>
      <c r="N9" t="s">
        <v>203</v>
      </c>
    </row>
    <row r="10" spans="2:17" x14ac:dyDescent="0.25">
      <c r="B10">
        <v>2</v>
      </c>
      <c r="C10">
        <f t="shared" ref="C10:D41" ca="1" si="2">RANDBETWEEN(1, 4)</f>
        <v>4</v>
      </c>
      <c r="D10">
        <f t="shared" ca="1" si="2"/>
        <v>2</v>
      </c>
      <c r="H10" t="s">
        <v>54</v>
      </c>
      <c r="I10" t="s">
        <v>202</v>
      </c>
      <c r="K10" t="s">
        <v>206</v>
      </c>
      <c r="L10" t="s">
        <v>207</v>
      </c>
      <c r="N10" t="s">
        <v>205</v>
      </c>
    </row>
    <row r="11" spans="2:17" x14ac:dyDescent="0.25">
      <c r="B11">
        <v>3</v>
      </c>
      <c r="C11">
        <f t="shared" ca="1" si="2"/>
        <v>1</v>
      </c>
      <c r="D11">
        <f t="shared" ca="1" si="2"/>
        <v>3</v>
      </c>
      <c r="F11" t="s">
        <v>188</v>
      </c>
      <c r="G11">
        <f ca="1">COUNTIF(C9:C88, 1)</f>
        <v>21</v>
      </c>
      <c r="H11">
        <f ca="1">ABS(G11-$G$16)</f>
        <v>1</v>
      </c>
      <c r="I11" s="1">
        <f ca="1">$M$3-$H11</f>
        <v>9</v>
      </c>
      <c r="K11" s="1">
        <f ca="1">MAX(G11:G14)</f>
        <v>26</v>
      </c>
      <c r="L11" s="1">
        <f ca="1">$M$3-$H11</f>
        <v>9</v>
      </c>
      <c r="N11">
        <f ca="1">MAX(G3:J6)</f>
        <v>8</v>
      </c>
    </row>
    <row r="12" spans="2:17" x14ac:dyDescent="0.25">
      <c r="B12">
        <v>4</v>
      </c>
      <c r="C12">
        <f t="shared" ca="1" si="2"/>
        <v>2</v>
      </c>
      <c r="D12">
        <f t="shared" ca="1" si="2"/>
        <v>3</v>
      </c>
      <c r="F12" t="s">
        <v>190</v>
      </c>
      <c r="G12">
        <f ca="1">COUNTIF(C9:C88, 2)</f>
        <v>16</v>
      </c>
      <c r="H12">
        <f ca="1">ABS(G12-$G$16)</f>
        <v>4</v>
      </c>
      <c r="I12" s="1">
        <f t="shared" ref="I12:I14" ca="1" si="3">$M$3-$H12</f>
        <v>6</v>
      </c>
      <c r="L12" s="1">
        <f t="shared" ref="L12:L14" ca="1" si="4">$M$3-$H12</f>
        <v>6</v>
      </c>
    </row>
    <row r="13" spans="2:17" x14ac:dyDescent="0.25">
      <c r="B13">
        <v>5</v>
      </c>
      <c r="C13">
        <f t="shared" ca="1" si="2"/>
        <v>3</v>
      </c>
      <c r="D13">
        <f t="shared" ca="1" si="2"/>
        <v>4</v>
      </c>
      <c r="F13" t="s">
        <v>191</v>
      </c>
      <c r="G13">
        <f ca="1">COUNTIF(C9:C88, 3)</f>
        <v>17</v>
      </c>
      <c r="H13">
        <f ca="1">ABS(G13-$G$16)</f>
        <v>3</v>
      </c>
      <c r="I13" s="1">
        <f t="shared" ca="1" si="3"/>
        <v>7</v>
      </c>
      <c r="L13" s="1">
        <f t="shared" ca="1" si="4"/>
        <v>7</v>
      </c>
    </row>
    <row r="14" spans="2:17" x14ac:dyDescent="0.25">
      <c r="B14">
        <v>6</v>
      </c>
      <c r="C14">
        <f t="shared" ca="1" si="2"/>
        <v>3</v>
      </c>
      <c r="D14">
        <f t="shared" ca="1" si="2"/>
        <v>1</v>
      </c>
      <c r="F14" t="s">
        <v>189</v>
      </c>
      <c r="G14">
        <f ca="1">COUNTIF(C9:C88, 4)</f>
        <v>26</v>
      </c>
      <c r="H14">
        <f ca="1">ABS(G14-$G$16)</f>
        <v>6</v>
      </c>
      <c r="I14" s="1">
        <f t="shared" ca="1" si="3"/>
        <v>4</v>
      </c>
      <c r="L14" s="1">
        <f ca="1">$M$3-$H14</f>
        <v>4</v>
      </c>
    </row>
    <row r="15" spans="2:17" x14ac:dyDescent="0.25">
      <c r="B15">
        <v>7</v>
      </c>
      <c r="C15">
        <f t="shared" ca="1" si="2"/>
        <v>4</v>
      </c>
      <c r="D15">
        <f t="shared" ca="1" si="2"/>
        <v>3</v>
      </c>
      <c r="F15" s="15" t="s">
        <v>60</v>
      </c>
      <c r="G15" s="16">
        <f ca="1">SUM(G11:G14)</f>
        <v>80</v>
      </c>
      <c r="H15" s="16">
        <f ca="1">SUM(H11:H14)</f>
        <v>14</v>
      </c>
      <c r="I15" s="17">
        <f ca="1">SUM(I11:I14)</f>
        <v>26</v>
      </c>
      <c r="L15" s="17">
        <f ca="1">SUM(L11:L14)</f>
        <v>26</v>
      </c>
    </row>
    <row r="16" spans="2:17" x14ac:dyDescent="0.25">
      <c r="B16">
        <v>8</v>
      </c>
      <c r="C16">
        <f t="shared" ca="1" si="2"/>
        <v>1</v>
      </c>
      <c r="D16">
        <f t="shared" ca="1" si="2"/>
        <v>4</v>
      </c>
      <c r="F16" s="14" t="s">
        <v>201</v>
      </c>
      <c r="G16">
        <f ca="1">AVERAGE(G11:G14)</f>
        <v>20</v>
      </c>
      <c r="I16" s="1"/>
      <c r="N16" s="14"/>
      <c r="O16" s="14"/>
      <c r="P16" s="14"/>
      <c r="Q16" s="14"/>
    </row>
    <row r="17" spans="2:14" x14ac:dyDescent="0.25">
      <c r="B17">
        <v>9</v>
      </c>
      <c r="C17">
        <f t="shared" ca="1" si="2"/>
        <v>2</v>
      </c>
      <c r="D17">
        <f t="shared" ca="1" si="2"/>
        <v>1</v>
      </c>
      <c r="I17" s="1"/>
    </row>
    <row r="18" spans="2:14" x14ac:dyDescent="0.25">
      <c r="B18">
        <v>10</v>
      </c>
      <c r="C18">
        <f t="shared" ca="1" si="2"/>
        <v>4</v>
      </c>
      <c r="D18">
        <f t="shared" ca="1" si="2"/>
        <v>4</v>
      </c>
      <c r="F18" t="s">
        <v>61</v>
      </c>
      <c r="G18">
        <f ca="1">COUNTIF(D9:D88, 1)</f>
        <v>19</v>
      </c>
      <c r="H18">
        <f ca="1">ABS(G18-$G$23)</f>
        <v>1</v>
      </c>
      <c r="I18" s="1">
        <f ca="1">$M$3-$H18</f>
        <v>9</v>
      </c>
      <c r="K18" s="1">
        <f ca="1">$M$3-$H18</f>
        <v>9</v>
      </c>
      <c r="L18" s="1">
        <f ca="1">MAX(G18:G21)</f>
        <v>23</v>
      </c>
    </row>
    <row r="19" spans="2:14" x14ac:dyDescent="0.25">
      <c r="B19">
        <v>11</v>
      </c>
      <c r="C19">
        <f t="shared" ca="1" si="2"/>
        <v>2</v>
      </c>
      <c r="D19">
        <f t="shared" ca="1" si="2"/>
        <v>4</v>
      </c>
      <c r="F19" t="s">
        <v>62</v>
      </c>
      <c r="G19">
        <f ca="1">COUNTIF(D9:D88, 2)</f>
        <v>19</v>
      </c>
      <c r="H19">
        <f ca="1">ABS(G19-$G$23)</f>
        <v>1</v>
      </c>
      <c r="I19" s="1">
        <f t="shared" ref="I19:K21" ca="1" si="5">$M$3-$H19</f>
        <v>9</v>
      </c>
      <c r="K19" s="1">
        <f t="shared" ca="1" si="5"/>
        <v>9</v>
      </c>
    </row>
    <row r="20" spans="2:14" x14ac:dyDescent="0.25">
      <c r="B20">
        <v>12</v>
      </c>
      <c r="C20">
        <f t="shared" ca="1" si="2"/>
        <v>1</v>
      </c>
      <c r="D20">
        <f t="shared" ca="1" si="2"/>
        <v>1</v>
      </c>
      <c r="F20" t="s">
        <v>63</v>
      </c>
      <c r="G20">
        <f ca="1">COUNTIF(D9:D88, 3)</f>
        <v>23</v>
      </c>
      <c r="H20">
        <f ca="1">ABS(G20-$G$23)</f>
        <v>3</v>
      </c>
      <c r="I20" s="1">
        <f t="shared" ca="1" si="5"/>
        <v>7</v>
      </c>
      <c r="K20" s="1">
        <f t="shared" ca="1" si="5"/>
        <v>7</v>
      </c>
    </row>
    <row r="21" spans="2:14" x14ac:dyDescent="0.25">
      <c r="B21">
        <v>13</v>
      </c>
      <c r="C21">
        <f t="shared" ca="1" si="2"/>
        <v>4</v>
      </c>
      <c r="D21">
        <f t="shared" ca="1" si="2"/>
        <v>3</v>
      </c>
      <c r="F21" t="s">
        <v>64</v>
      </c>
      <c r="G21">
        <f ca="1">COUNTIF(D9:D88, 4)</f>
        <v>19</v>
      </c>
      <c r="H21">
        <f ca="1">ABS(G21-$G$23)</f>
        <v>1</v>
      </c>
      <c r="I21" s="1">
        <f ca="1">$M$3-$H21</f>
        <v>9</v>
      </c>
      <c r="K21" s="1">
        <f ca="1">$M$3-$H21</f>
        <v>9</v>
      </c>
    </row>
    <row r="22" spans="2:14" x14ac:dyDescent="0.25">
      <c r="B22">
        <v>14</v>
      </c>
      <c r="C22">
        <f t="shared" ca="1" si="2"/>
        <v>1</v>
      </c>
      <c r="D22">
        <f t="shared" ca="1" si="2"/>
        <v>4</v>
      </c>
      <c r="F22" s="15" t="s">
        <v>60</v>
      </c>
      <c r="G22" s="16">
        <f ca="1">SUM(G18:G21)</f>
        <v>80</v>
      </c>
      <c r="H22" s="16">
        <f ca="1">SUM(H18:H21)</f>
        <v>6</v>
      </c>
      <c r="I22" s="17">
        <f ca="1">SUM(I18:I21)</f>
        <v>34</v>
      </c>
      <c r="K22" s="17">
        <f ca="1">SUM(K18:K21)</f>
        <v>34</v>
      </c>
    </row>
    <row r="23" spans="2:14" x14ac:dyDescent="0.25">
      <c r="B23">
        <v>15</v>
      </c>
      <c r="C23">
        <f t="shared" ca="1" si="2"/>
        <v>4</v>
      </c>
      <c r="D23">
        <f t="shared" ca="1" si="2"/>
        <v>1</v>
      </c>
      <c r="F23" s="14" t="s">
        <v>201</v>
      </c>
      <c r="G23">
        <f ca="1">AVERAGE(G18:G21)</f>
        <v>20</v>
      </c>
    </row>
    <row r="24" spans="2:14" x14ac:dyDescent="0.25">
      <c r="B24">
        <v>16</v>
      </c>
      <c r="C24">
        <f t="shared" ca="1" si="2"/>
        <v>3</v>
      </c>
      <c r="D24">
        <f t="shared" ca="1" si="2"/>
        <v>2</v>
      </c>
    </row>
    <row r="25" spans="2:14" x14ac:dyDescent="0.25">
      <c r="B25">
        <v>17</v>
      </c>
      <c r="C25">
        <f t="shared" ca="1" si="2"/>
        <v>2</v>
      </c>
      <c r="D25">
        <f t="shared" ca="1" si="2"/>
        <v>2</v>
      </c>
      <c r="F25" s="1" t="s">
        <v>208</v>
      </c>
      <c r="H25" s="1"/>
      <c r="I25" s="1">
        <f ca="1">SUM(I15, I22)</f>
        <v>60</v>
      </c>
      <c r="J25" s="1"/>
      <c r="K25" s="1">
        <f ca="1">SUM(K11,K22)</f>
        <v>60</v>
      </c>
      <c r="L25" s="1">
        <f ca="1">SUM(L15, L18)</f>
        <v>49</v>
      </c>
      <c r="M25" s="1"/>
      <c r="N25" s="1">
        <f ca="1">N11</f>
        <v>8</v>
      </c>
    </row>
    <row r="26" spans="2:14" x14ac:dyDescent="0.25">
      <c r="B26">
        <v>18</v>
      </c>
      <c r="C26">
        <f t="shared" ca="1" si="2"/>
        <v>3</v>
      </c>
      <c r="D26">
        <f t="shared" ca="1" si="2"/>
        <v>2</v>
      </c>
    </row>
    <row r="27" spans="2:14" x14ac:dyDescent="0.25">
      <c r="B27">
        <v>19</v>
      </c>
      <c r="C27">
        <f t="shared" ca="1" si="2"/>
        <v>1</v>
      </c>
      <c r="D27">
        <f t="shared" ca="1" si="2"/>
        <v>3</v>
      </c>
    </row>
    <row r="28" spans="2:14" x14ac:dyDescent="0.25">
      <c r="B28">
        <v>20</v>
      </c>
      <c r="C28">
        <f t="shared" ca="1" si="2"/>
        <v>2</v>
      </c>
      <c r="D28">
        <f t="shared" ca="1" si="2"/>
        <v>4</v>
      </c>
    </row>
    <row r="29" spans="2:14" x14ac:dyDescent="0.25">
      <c r="B29">
        <v>21</v>
      </c>
      <c r="C29">
        <f t="shared" ca="1" si="2"/>
        <v>1</v>
      </c>
      <c r="D29">
        <f t="shared" ca="1" si="2"/>
        <v>1</v>
      </c>
    </row>
    <row r="30" spans="2:14" x14ac:dyDescent="0.25">
      <c r="B30">
        <v>22</v>
      </c>
      <c r="C30">
        <f t="shared" ca="1" si="2"/>
        <v>2</v>
      </c>
      <c r="D30">
        <f t="shared" ca="1" si="2"/>
        <v>3</v>
      </c>
    </row>
    <row r="31" spans="2:14" x14ac:dyDescent="0.25">
      <c r="B31">
        <v>23</v>
      </c>
      <c r="C31">
        <f t="shared" ca="1" si="2"/>
        <v>4</v>
      </c>
      <c r="D31">
        <f t="shared" ca="1" si="2"/>
        <v>3</v>
      </c>
    </row>
    <row r="32" spans="2:14" x14ac:dyDescent="0.25">
      <c r="B32">
        <v>24</v>
      </c>
      <c r="C32">
        <f t="shared" ca="1" si="2"/>
        <v>2</v>
      </c>
      <c r="D32">
        <f t="shared" ca="1" si="2"/>
        <v>2</v>
      </c>
    </row>
    <row r="33" spans="2:4" x14ac:dyDescent="0.25">
      <c r="B33">
        <v>25</v>
      </c>
      <c r="C33">
        <f t="shared" ca="1" si="2"/>
        <v>4</v>
      </c>
      <c r="D33">
        <f t="shared" ca="1" si="2"/>
        <v>3</v>
      </c>
    </row>
    <row r="34" spans="2:4" x14ac:dyDescent="0.25">
      <c r="B34">
        <v>26</v>
      </c>
      <c r="C34">
        <f t="shared" ca="1" si="2"/>
        <v>4</v>
      </c>
      <c r="D34">
        <f t="shared" ca="1" si="2"/>
        <v>1</v>
      </c>
    </row>
    <row r="35" spans="2:4" x14ac:dyDescent="0.25">
      <c r="B35">
        <v>27</v>
      </c>
      <c r="C35">
        <f t="shared" ca="1" si="2"/>
        <v>4</v>
      </c>
      <c r="D35">
        <f t="shared" ca="1" si="2"/>
        <v>2</v>
      </c>
    </row>
    <row r="36" spans="2:4" x14ac:dyDescent="0.25">
      <c r="B36">
        <v>28</v>
      </c>
      <c r="C36">
        <f t="shared" ca="1" si="2"/>
        <v>3</v>
      </c>
      <c r="D36">
        <f t="shared" ca="1" si="2"/>
        <v>3</v>
      </c>
    </row>
    <row r="37" spans="2:4" x14ac:dyDescent="0.25">
      <c r="B37">
        <v>29</v>
      </c>
      <c r="C37">
        <f t="shared" ca="1" si="2"/>
        <v>1</v>
      </c>
      <c r="D37">
        <f t="shared" ca="1" si="2"/>
        <v>3</v>
      </c>
    </row>
    <row r="38" spans="2:4" x14ac:dyDescent="0.25">
      <c r="B38">
        <v>30</v>
      </c>
      <c r="C38">
        <f t="shared" ca="1" si="2"/>
        <v>1</v>
      </c>
      <c r="D38">
        <f t="shared" ca="1" si="2"/>
        <v>3</v>
      </c>
    </row>
    <row r="39" spans="2:4" x14ac:dyDescent="0.25">
      <c r="B39">
        <v>31</v>
      </c>
      <c r="C39">
        <f t="shared" ca="1" si="2"/>
        <v>2</v>
      </c>
      <c r="D39">
        <f t="shared" ca="1" si="2"/>
        <v>3</v>
      </c>
    </row>
    <row r="40" spans="2:4" x14ac:dyDescent="0.25">
      <c r="B40">
        <v>32</v>
      </c>
      <c r="C40">
        <f t="shared" ca="1" si="2"/>
        <v>4</v>
      </c>
      <c r="D40">
        <f t="shared" ca="1" si="2"/>
        <v>3</v>
      </c>
    </row>
    <row r="41" spans="2:4" x14ac:dyDescent="0.25">
      <c r="B41">
        <v>33</v>
      </c>
      <c r="C41">
        <f t="shared" ca="1" si="2"/>
        <v>4</v>
      </c>
      <c r="D41">
        <f t="shared" ca="1" si="2"/>
        <v>1</v>
      </c>
    </row>
    <row r="42" spans="2:4" x14ac:dyDescent="0.25">
      <c r="B42">
        <v>34</v>
      </c>
      <c r="C42">
        <f t="shared" ref="C42:D88" ca="1" si="6">RANDBETWEEN(1, 4)</f>
        <v>3</v>
      </c>
      <c r="D42">
        <f t="shared" ca="1" si="6"/>
        <v>2</v>
      </c>
    </row>
    <row r="43" spans="2:4" x14ac:dyDescent="0.25">
      <c r="B43">
        <v>35</v>
      </c>
      <c r="C43">
        <f t="shared" ca="1" si="6"/>
        <v>3</v>
      </c>
      <c r="D43">
        <f t="shared" ca="1" si="6"/>
        <v>4</v>
      </c>
    </row>
    <row r="44" spans="2:4" x14ac:dyDescent="0.25">
      <c r="B44">
        <v>36</v>
      </c>
      <c r="C44">
        <f t="shared" ca="1" si="6"/>
        <v>1</v>
      </c>
      <c r="D44">
        <f t="shared" ca="1" si="6"/>
        <v>2</v>
      </c>
    </row>
    <row r="45" spans="2:4" x14ac:dyDescent="0.25">
      <c r="B45">
        <v>37</v>
      </c>
      <c r="C45">
        <f t="shared" ca="1" si="6"/>
        <v>1</v>
      </c>
      <c r="D45">
        <f t="shared" ca="1" si="6"/>
        <v>2</v>
      </c>
    </row>
    <row r="46" spans="2:4" x14ac:dyDescent="0.25">
      <c r="B46">
        <v>38</v>
      </c>
      <c r="C46">
        <f t="shared" ca="1" si="6"/>
        <v>1</v>
      </c>
      <c r="D46">
        <f t="shared" ca="1" si="6"/>
        <v>3</v>
      </c>
    </row>
    <row r="47" spans="2:4" x14ac:dyDescent="0.25">
      <c r="B47">
        <v>39</v>
      </c>
      <c r="C47">
        <f t="shared" ca="1" si="6"/>
        <v>2</v>
      </c>
      <c r="D47">
        <f t="shared" ca="1" si="6"/>
        <v>1</v>
      </c>
    </row>
    <row r="48" spans="2:4" x14ac:dyDescent="0.25">
      <c r="B48">
        <v>40</v>
      </c>
      <c r="C48">
        <f t="shared" ca="1" si="6"/>
        <v>2</v>
      </c>
      <c r="D48">
        <f t="shared" ca="1" si="6"/>
        <v>1</v>
      </c>
    </row>
    <row r="49" spans="2:4" x14ac:dyDescent="0.25">
      <c r="B49">
        <v>41</v>
      </c>
      <c r="C49">
        <f t="shared" ca="1" si="6"/>
        <v>4</v>
      </c>
      <c r="D49">
        <f t="shared" ca="1" si="6"/>
        <v>4</v>
      </c>
    </row>
    <row r="50" spans="2:4" x14ac:dyDescent="0.25">
      <c r="B50">
        <v>42</v>
      </c>
      <c r="C50">
        <f t="shared" ca="1" si="6"/>
        <v>2</v>
      </c>
      <c r="D50">
        <f t="shared" ca="1" si="6"/>
        <v>1</v>
      </c>
    </row>
    <row r="51" spans="2:4" x14ac:dyDescent="0.25">
      <c r="B51">
        <v>43</v>
      </c>
      <c r="C51">
        <f t="shared" ca="1" si="6"/>
        <v>1</v>
      </c>
      <c r="D51">
        <f t="shared" ca="1" si="6"/>
        <v>2</v>
      </c>
    </row>
    <row r="52" spans="2:4" x14ac:dyDescent="0.25">
      <c r="B52">
        <v>44</v>
      </c>
      <c r="C52">
        <f t="shared" ca="1" si="6"/>
        <v>3</v>
      </c>
      <c r="D52">
        <f t="shared" ca="1" si="6"/>
        <v>2</v>
      </c>
    </row>
    <row r="53" spans="2:4" x14ac:dyDescent="0.25">
      <c r="B53">
        <v>45</v>
      </c>
      <c r="C53">
        <f t="shared" ca="1" si="6"/>
        <v>4</v>
      </c>
      <c r="D53">
        <f t="shared" ca="1" si="6"/>
        <v>2</v>
      </c>
    </row>
    <row r="54" spans="2:4" x14ac:dyDescent="0.25">
      <c r="B54">
        <v>46</v>
      </c>
      <c r="C54">
        <f t="shared" ca="1" si="6"/>
        <v>3</v>
      </c>
      <c r="D54">
        <f t="shared" ca="1" si="6"/>
        <v>1</v>
      </c>
    </row>
    <row r="55" spans="2:4" x14ac:dyDescent="0.25">
      <c r="B55">
        <v>47</v>
      </c>
      <c r="C55">
        <f t="shared" ca="1" si="6"/>
        <v>3</v>
      </c>
      <c r="D55">
        <f t="shared" ca="1" si="6"/>
        <v>4</v>
      </c>
    </row>
    <row r="56" spans="2:4" x14ac:dyDescent="0.25">
      <c r="B56">
        <v>48</v>
      </c>
      <c r="C56">
        <f t="shared" ca="1" si="6"/>
        <v>4</v>
      </c>
      <c r="D56">
        <f t="shared" ca="1" si="6"/>
        <v>4</v>
      </c>
    </row>
    <row r="57" spans="2:4" x14ac:dyDescent="0.25">
      <c r="B57">
        <v>49</v>
      </c>
      <c r="C57">
        <f t="shared" ca="1" si="6"/>
        <v>1</v>
      </c>
      <c r="D57">
        <f t="shared" ca="1" si="6"/>
        <v>3</v>
      </c>
    </row>
    <row r="58" spans="2:4" x14ac:dyDescent="0.25">
      <c r="B58">
        <v>50</v>
      </c>
      <c r="C58">
        <f t="shared" ca="1" si="6"/>
        <v>4</v>
      </c>
      <c r="D58">
        <f t="shared" ca="1" si="6"/>
        <v>1</v>
      </c>
    </row>
    <row r="59" spans="2:4" x14ac:dyDescent="0.25">
      <c r="B59">
        <v>51</v>
      </c>
      <c r="C59">
        <f t="shared" ca="1" si="6"/>
        <v>1</v>
      </c>
      <c r="D59">
        <f t="shared" ca="1" si="6"/>
        <v>3</v>
      </c>
    </row>
    <row r="60" spans="2:4" x14ac:dyDescent="0.25">
      <c r="B60">
        <v>52</v>
      </c>
      <c r="C60">
        <f t="shared" ca="1" si="6"/>
        <v>2</v>
      </c>
      <c r="D60">
        <f t="shared" ca="1" si="6"/>
        <v>4</v>
      </c>
    </row>
    <row r="61" spans="2:4" x14ac:dyDescent="0.25">
      <c r="B61">
        <v>53</v>
      </c>
      <c r="C61">
        <f t="shared" ca="1" si="6"/>
        <v>1</v>
      </c>
      <c r="D61">
        <f t="shared" ca="1" si="6"/>
        <v>2</v>
      </c>
    </row>
    <row r="62" spans="2:4" x14ac:dyDescent="0.25">
      <c r="B62">
        <v>54</v>
      </c>
      <c r="C62">
        <f t="shared" ca="1" si="6"/>
        <v>3</v>
      </c>
      <c r="D62">
        <f t="shared" ca="1" si="6"/>
        <v>3</v>
      </c>
    </row>
    <row r="63" spans="2:4" x14ac:dyDescent="0.25">
      <c r="B63">
        <v>55</v>
      </c>
      <c r="C63">
        <f t="shared" ca="1" si="6"/>
        <v>3</v>
      </c>
      <c r="D63">
        <f t="shared" ca="1" si="6"/>
        <v>4</v>
      </c>
    </row>
    <row r="64" spans="2:4" x14ac:dyDescent="0.25">
      <c r="B64">
        <v>56</v>
      </c>
      <c r="C64">
        <f t="shared" ca="1" si="6"/>
        <v>1</v>
      </c>
      <c r="D64">
        <f t="shared" ca="1" si="6"/>
        <v>4</v>
      </c>
    </row>
    <row r="65" spans="2:4" x14ac:dyDescent="0.25">
      <c r="B65">
        <v>57</v>
      </c>
      <c r="C65">
        <f t="shared" ca="1" si="6"/>
        <v>3</v>
      </c>
      <c r="D65">
        <f t="shared" ca="1" si="6"/>
        <v>2</v>
      </c>
    </row>
    <row r="66" spans="2:4" x14ac:dyDescent="0.25">
      <c r="B66">
        <v>58</v>
      </c>
      <c r="C66">
        <f t="shared" ca="1" si="6"/>
        <v>4</v>
      </c>
      <c r="D66">
        <f t="shared" ca="1" si="6"/>
        <v>1</v>
      </c>
    </row>
    <row r="67" spans="2:4" x14ac:dyDescent="0.25">
      <c r="B67">
        <v>59</v>
      </c>
      <c r="C67">
        <f t="shared" ca="1" si="6"/>
        <v>4</v>
      </c>
      <c r="D67">
        <f t="shared" ca="1" si="6"/>
        <v>1</v>
      </c>
    </row>
    <row r="68" spans="2:4" x14ac:dyDescent="0.25">
      <c r="B68">
        <v>60</v>
      </c>
      <c r="C68">
        <f t="shared" ca="1" si="6"/>
        <v>4</v>
      </c>
      <c r="D68">
        <f t="shared" ca="1" si="6"/>
        <v>3</v>
      </c>
    </row>
    <row r="69" spans="2:4" x14ac:dyDescent="0.25">
      <c r="B69">
        <v>61</v>
      </c>
      <c r="C69">
        <f t="shared" ca="1" si="6"/>
        <v>2</v>
      </c>
      <c r="D69">
        <f t="shared" ca="1" si="6"/>
        <v>1</v>
      </c>
    </row>
    <row r="70" spans="2:4" x14ac:dyDescent="0.25">
      <c r="B70">
        <v>62</v>
      </c>
      <c r="C70">
        <f t="shared" ca="1" si="6"/>
        <v>4</v>
      </c>
      <c r="D70">
        <f t="shared" ca="1" si="6"/>
        <v>3</v>
      </c>
    </row>
    <row r="71" spans="2:4" x14ac:dyDescent="0.25">
      <c r="B71">
        <v>63</v>
      </c>
      <c r="C71">
        <f t="shared" ca="1" si="6"/>
        <v>2</v>
      </c>
      <c r="D71">
        <f t="shared" ca="1" si="6"/>
        <v>3</v>
      </c>
    </row>
    <row r="72" spans="2:4" x14ac:dyDescent="0.25">
      <c r="B72">
        <v>64</v>
      </c>
      <c r="C72">
        <f t="shared" ca="1" si="6"/>
        <v>4</v>
      </c>
      <c r="D72">
        <f t="shared" ca="1" si="6"/>
        <v>2</v>
      </c>
    </row>
    <row r="73" spans="2:4" x14ac:dyDescent="0.25">
      <c r="B73">
        <v>65</v>
      </c>
      <c r="C73">
        <f t="shared" ca="1" si="6"/>
        <v>3</v>
      </c>
      <c r="D73">
        <f t="shared" ca="1" si="6"/>
        <v>1</v>
      </c>
    </row>
    <row r="74" spans="2:4" x14ac:dyDescent="0.25">
      <c r="B74">
        <v>66</v>
      </c>
      <c r="C74">
        <f t="shared" ca="1" si="6"/>
        <v>4</v>
      </c>
      <c r="D74">
        <f t="shared" ca="1" si="6"/>
        <v>1</v>
      </c>
    </row>
    <row r="75" spans="2:4" x14ac:dyDescent="0.25">
      <c r="B75">
        <v>67</v>
      </c>
      <c r="C75">
        <f t="shared" ca="1" si="6"/>
        <v>1</v>
      </c>
      <c r="D75">
        <f t="shared" ca="1" si="6"/>
        <v>2</v>
      </c>
    </row>
    <row r="76" spans="2:4" x14ac:dyDescent="0.25">
      <c r="B76">
        <v>68</v>
      </c>
      <c r="C76">
        <f t="shared" ca="1" si="6"/>
        <v>3</v>
      </c>
      <c r="D76">
        <f t="shared" ca="1" si="6"/>
        <v>4</v>
      </c>
    </row>
    <row r="77" spans="2:4" x14ac:dyDescent="0.25">
      <c r="B77">
        <v>69</v>
      </c>
      <c r="C77">
        <f t="shared" ca="1" si="6"/>
        <v>4</v>
      </c>
      <c r="D77">
        <f t="shared" ca="1" si="6"/>
        <v>2</v>
      </c>
    </row>
    <row r="78" spans="2:4" x14ac:dyDescent="0.25">
      <c r="B78">
        <v>70</v>
      </c>
      <c r="C78">
        <f t="shared" ca="1" si="6"/>
        <v>4</v>
      </c>
      <c r="D78">
        <f t="shared" ca="1" si="6"/>
        <v>2</v>
      </c>
    </row>
    <row r="79" spans="2:4" x14ac:dyDescent="0.25">
      <c r="B79">
        <v>71</v>
      </c>
      <c r="C79">
        <f t="shared" ca="1" si="6"/>
        <v>4</v>
      </c>
      <c r="D79">
        <f t="shared" ca="1" si="6"/>
        <v>4</v>
      </c>
    </row>
    <row r="80" spans="2:4" x14ac:dyDescent="0.25">
      <c r="B80">
        <v>72</v>
      </c>
      <c r="C80">
        <f t="shared" ca="1" si="6"/>
        <v>3</v>
      </c>
      <c r="D80">
        <f t="shared" ca="1" si="6"/>
        <v>3</v>
      </c>
    </row>
    <row r="81" spans="2:4" x14ac:dyDescent="0.25">
      <c r="B81">
        <v>73</v>
      </c>
      <c r="C81">
        <f t="shared" ca="1" si="6"/>
        <v>1</v>
      </c>
      <c r="D81">
        <f t="shared" ca="1" si="6"/>
        <v>4</v>
      </c>
    </row>
    <row r="82" spans="2:4" x14ac:dyDescent="0.25">
      <c r="B82">
        <v>74</v>
      </c>
      <c r="C82">
        <f t="shared" ca="1" si="6"/>
        <v>1</v>
      </c>
      <c r="D82">
        <f t="shared" ca="1" si="6"/>
        <v>4</v>
      </c>
    </row>
    <row r="83" spans="2:4" x14ac:dyDescent="0.25">
      <c r="B83">
        <v>75</v>
      </c>
      <c r="C83">
        <f t="shared" ca="1" si="6"/>
        <v>1</v>
      </c>
      <c r="D83">
        <f t="shared" ca="1" si="6"/>
        <v>4</v>
      </c>
    </row>
    <row r="84" spans="2:4" x14ac:dyDescent="0.25">
      <c r="B84">
        <v>76</v>
      </c>
      <c r="C84">
        <f t="shared" ca="1" si="6"/>
        <v>1</v>
      </c>
      <c r="D84">
        <f t="shared" ca="1" si="6"/>
        <v>3</v>
      </c>
    </row>
    <row r="85" spans="2:4" x14ac:dyDescent="0.25">
      <c r="B85">
        <v>77</v>
      </c>
      <c r="C85">
        <f t="shared" ca="1" si="6"/>
        <v>3</v>
      </c>
      <c r="D85">
        <f t="shared" ca="1" si="6"/>
        <v>3</v>
      </c>
    </row>
    <row r="86" spans="2:4" x14ac:dyDescent="0.25">
      <c r="B86">
        <v>78</v>
      </c>
      <c r="C86">
        <f t="shared" ca="1" si="6"/>
        <v>2</v>
      </c>
      <c r="D86">
        <f t="shared" ca="1" si="6"/>
        <v>2</v>
      </c>
    </row>
    <row r="87" spans="2:4" x14ac:dyDescent="0.25">
      <c r="B87">
        <v>79</v>
      </c>
      <c r="C87">
        <f t="shared" ca="1" si="6"/>
        <v>4</v>
      </c>
      <c r="D87">
        <f t="shared" ca="1" si="6"/>
        <v>1</v>
      </c>
    </row>
    <row r="88" spans="2:4" x14ac:dyDescent="0.25">
      <c r="B88">
        <v>80</v>
      </c>
      <c r="C88">
        <f t="shared" ca="1" si="6"/>
        <v>4</v>
      </c>
      <c r="D88">
        <f t="shared" ca="1" si="6"/>
        <v>4</v>
      </c>
    </row>
  </sheetData>
  <conditionalFormatting sqref="G3:J6">
    <cfRule type="colorScale" priority="5">
      <colorScale>
        <cfvo type="min"/>
        <cfvo type="max"/>
        <color rgb="FFFCFCFF"/>
        <color rgb="FF63BE7B"/>
      </colorScale>
    </cfRule>
  </conditionalFormatting>
  <conditionalFormatting sqref="G11:G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{3FA1AA93-3C97-41E5-8075-541A805268FE}</x14:id>
        </ext>
      </extLst>
    </cfRule>
  </conditionalFormatting>
  <conditionalFormatting sqref="G18:G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{F11C508F-C137-42F7-AA0B-4593FC9A5AC9}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A1AA93-3C97-41E5-8075-541A80526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G11:G14</xm:sqref>
        </x14:conditionalFormatting>
        <x14:conditionalFormatting xmlns:xm="http://schemas.microsoft.com/office/excel/2006/main">
          <x14:cfRule type="dataBar" id="{F11C508F-C137-42F7-AA0B-4593FC9A5A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G18:G21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O36" sqref="AO36"/>
    </sheetView>
  </sheetViews>
  <sheetFormatPr defaultColWidth="3.8554687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0"/>
  <sheetViews>
    <sheetView workbookViewId="0">
      <selection activeCell="BE18" sqref="BE18"/>
    </sheetView>
  </sheetViews>
  <sheetFormatPr defaultColWidth="3.85546875" defaultRowHeight="15" x14ac:dyDescent="0.25"/>
  <sheetData>
    <row r="1" spans="2:50" ht="15.75" thickBot="1" x14ac:dyDescent="0.3"/>
    <row r="2" spans="2:5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4"/>
    </row>
    <row r="3" spans="2:50" x14ac:dyDescent="0.25">
      <c r="B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33</v>
      </c>
      <c r="AM3" s="6"/>
      <c r="AN3" s="6"/>
      <c r="AO3" s="6" t="s">
        <v>33</v>
      </c>
      <c r="AP3" s="6"/>
      <c r="AQ3" s="6"/>
      <c r="AR3" s="6"/>
      <c r="AS3" s="6"/>
      <c r="AT3" s="6"/>
      <c r="AU3" s="6"/>
      <c r="AV3" s="6"/>
      <c r="AW3" s="6"/>
      <c r="AX3" s="7"/>
    </row>
    <row r="4" spans="2:50" x14ac:dyDescent="0.25">
      <c r="B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7"/>
    </row>
    <row r="5" spans="2:50" x14ac:dyDescent="0.25">
      <c r="B5" s="5"/>
      <c r="F5" s="6"/>
      <c r="G5" s="6"/>
      <c r="H5" s="6"/>
      <c r="I5" s="6" t="s">
        <v>32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</row>
    <row r="6" spans="2:50" x14ac:dyDescent="0.25">
      <c r="B6" s="5"/>
      <c r="C6" s="6"/>
      <c r="D6" s="6"/>
      <c r="E6" s="6"/>
      <c r="F6" s="6" t="s">
        <v>32</v>
      </c>
      <c r="G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 t="s">
        <v>33</v>
      </c>
      <c r="AO6" s="6"/>
      <c r="AP6" s="6"/>
      <c r="AQ6" s="6"/>
      <c r="AR6" s="6"/>
      <c r="AS6" s="6"/>
      <c r="AT6" s="6"/>
      <c r="AU6" s="6"/>
      <c r="AV6" s="6"/>
      <c r="AW6" s="6"/>
      <c r="AX6" s="7"/>
    </row>
    <row r="7" spans="2:50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7"/>
    </row>
    <row r="8" spans="2:50" x14ac:dyDescent="0.25">
      <c r="B8" s="5"/>
      <c r="C8" s="6"/>
      <c r="D8" s="6"/>
      <c r="E8" s="6"/>
      <c r="G8" s="6"/>
      <c r="I8" s="6"/>
      <c r="J8" s="6" t="s">
        <v>32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33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7"/>
    </row>
    <row r="9" spans="2:50" x14ac:dyDescent="0.25">
      <c r="B9" s="5"/>
      <c r="C9" s="6"/>
      <c r="D9" s="6"/>
      <c r="E9" s="6" t="s">
        <v>32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7"/>
    </row>
    <row r="10" spans="2:50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7"/>
    </row>
    <row r="11" spans="2:50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7"/>
    </row>
    <row r="12" spans="2:50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7"/>
    </row>
    <row r="13" spans="2:50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7"/>
    </row>
    <row r="14" spans="2:50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7"/>
    </row>
    <row r="15" spans="2:50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7"/>
    </row>
    <row r="16" spans="2:50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7"/>
    </row>
    <row r="17" spans="2:50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7"/>
    </row>
    <row r="18" spans="2:50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7"/>
    </row>
    <row r="19" spans="2:50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7"/>
    </row>
    <row r="20" spans="2:50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7"/>
    </row>
    <row r="21" spans="2:50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7"/>
    </row>
    <row r="22" spans="2:50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7"/>
    </row>
    <row r="23" spans="2:50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7"/>
    </row>
    <row r="24" spans="2:50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7"/>
    </row>
    <row r="25" spans="2:50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7"/>
    </row>
    <row r="26" spans="2:50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7"/>
    </row>
    <row r="27" spans="2:50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7"/>
    </row>
    <row r="28" spans="2:50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7"/>
    </row>
    <row r="29" spans="2:5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35</v>
      </c>
      <c r="AK29" s="6"/>
      <c r="AL29" s="6"/>
      <c r="AM29" s="6" t="s">
        <v>35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7"/>
    </row>
    <row r="30" spans="2:50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7"/>
    </row>
    <row r="31" spans="2:50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7"/>
    </row>
    <row r="32" spans="2:50" x14ac:dyDescent="0.25">
      <c r="B32" s="5"/>
      <c r="C32" s="6"/>
      <c r="D32" s="6" t="s">
        <v>34</v>
      </c>
      <c r="E32" s="6"/>
      <c r="F32" s="6"/>
      <c r="G32" s="6" t="s">
        <v>34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 t="s">
        <v>35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7"/>
    </row>
    <row r="33" spans="2:50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7"/>
    </row>
    <row r="34" spans="2:50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7"/>
    </row>
    <row r="35" spans="2:50" x14ac:dyDescent="0.25">
      <c r="B35" s="5"/>
      <c r="C35" s="6"/>
      <c r="D35" s="6" t="s">
        <v>34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 t="s">
        <v>35</v>
      </c>
      <c r="AP35" s="6"/>
      <c r="AQ35" s="6"/>
      <c r="AR35" s="6"/>
      <c r="AS35" s="6"/>
      <c r="AT35" s="6"/>
      <c r="AU35" s="6"/>
      <c r="AV35" s="6"/>
      <c r="AW35" s="6"/>
      <c r="AX35" s="7"/>
    </row>
    <row r="36" spans="2:50" x14ac:dyDescent="0.25">
      <c r="B36" s="5"/>
      <c r="C36" s="6"/>
      <c r="D36" s="6"/>
      <c r="E36" s="6"/>
      <c r="F36" s="6" t="s">
        <v>34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7"/>
    </row>
    <row r="37" spans="2:50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7"/>
    </row>
    <row r="38" spans="2:50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7"/>
    </row>
    <row r="39" spans="2:50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7"/>
    </row>
    <row r="40" spans="2:50" ht="15.75" thickBot="1" x14ac:dyDescent="0.3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1" sqref="C11"/>
    </sheetView>
  </sheetViews>
  <sheetFormatPr defaultRowHeight="15" x14ac:dyDescent="0.25"/>
  <cols>
    <col min="2" max="2" width="37.42578125" customWidth="1"/>
  </cols>
  <sheetData>
    <row r="4" spans="2:3" x14ac:dyDescent="0.25">
      <c r="B4" t="s">
        <v>0</v>
      </c>
    </row>
    <row r="5" spans="2:3" x14ac:dyDescent="0.25">
      <c r="B5" t="s">
        <v>1</v>
      </c>
      <c r="C5">
        <v>0.7</v>
      </c>
    </row>
    <row r="6" spans="2:3" x14ac:dyDescent="0.25">
      <c r="B6" t="s">
        <v>2</v>
      </c>
      <c r="C6">
        <v>1</v>
      </c>
    </row>
    <row r="7" spans="2:3" x14ac:dyDescent="0.25">
      <c r="B7" t="s">
        <v>3</v>
      </c>
      <c r="C7">
        <v>0.2</v>
      </c>
    </row>
    <row r="8" spans="2:3" x14ac:dyDescent="0.25">
      <c r="B8" t="s">
        <v>4</v>
      </c>
      <c r="C8">
        <v>0.2</v>
      </c>
    </row>
    <row r="9" spans="2:3" x14ac:dyDescent="0.25">
      <c r="B9" t="s">
        <v>5</v>
      </c>
      <c r="C9">
        <v>0.2</v>
      </c>
    </row>
    <row r="10" spans="2:3" x14ac:dyDescent="0.25">
      <c r="B10" t="s">
        <v>6</v>
      </c>
      <c r="C10">
        <v>0.2</v>
      </c>
    </row>
    <row r="15" spans="2:3" x14ac:dyDescent="0.25">
      <c r="B15" t="s">
        <v>7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simulator</vt:lpstr>
      <vt:lpstr>aggroTable</vt:lpstr>
      <vt:lpstr>greatPersonSpawning</vt:lpstr>
      <vt:lpstr>fruitSpawning</vt:lpstr>
      <vt:lpstr>score</vt:lpstr>
      <vt:lpstr>flow</vt:lpstr>
      <vt:lpstr>test</vt:lpstr>
      <vt:lpstr>Taul1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2014-01-25T23:12:14Z</dcterms:modified>
</cp:coreProperties>
</file>