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ITEM STATS" sheetId="2" r:id="rId1"/>
    <sheet name="weapon proto" sheetId="1" r:id="rId2"/>
    <sheet name="Taul3" sheetId="3" r:id="rId3"/>
  </sheets>
  <calcPr calcId="145621"/>
</workbook>
</file>

<file path=xl/calcChain.xml><?xml version="1.0" encoding="utf-8"?>
<calcChain xmlns="http://schemas.openxmlformats.org/spreadsheetml/2006/main">
  <c r="C96" i="2" l="1"/>
  <c r="C97" i="2"/>
  <c r="C98" i="2"/>
  <c r="C99" i="2"/>
  <c r="C100" i="2"/>
  <c r="C101" i="2"/>
  <c r="C102" i="2"/>
  <c r="C103" i="2"/>
  <c r="C104" i="2"/>
  <c r="C95" i="2"/>
  <c r="C82" i="2"/>
  <c r="C83" i="2"/>
  <c r="C84" i="2"/>
  <c r="C85" i="2"/>
  <c r="C86" i="2"/>
  <c r="C87" i="2"/>
  <c r="C88" i="2"/>
  <c r="C89" i="2"/>
  <c r="C90" i="2"/>
  <c r="C81" i="2"/>
  <c r="C68" i="2"/>
  <c r="C69" i="2"/>
  <c r="C70" i="2"/>
  <c r="C71" i="2"/>
  <c r="C72" i="2"/>
  <c r="C73" i="2"/>
  <c r="C74" i="2"/>
  <c r="C75" i="2"/>
  <c r="C76" i="2"/>
  <c r="C67" i="2"/>
  <c r="C54" i="2"/>
  <c r="C55" i="2"/>
  <c r="C56" i="2"/>
  <c r="C57" i="2"/>
  <c r="C58" i="2"/>
  <c r="C59" i="2"/>
  <c r="C60" i="2"/>
  <c r="C61" i="2"/>
  <c r="C62" i="2"/>
  <c r="C25" i="2"/>
  <c r="C39" i="2"/>
  <c r="C53" i="2"/>
  <c r="C40" i="2"/>
  <c r="C41" i="2"/>
  <c r="C42" i="2"/>
  <c r="C43" i="2"/>
  <c r="C44" i="2"/>
  <c r="C45" i="2"/>
  <c r="C46" i="2"/>
  <c r="C47" i="2"/>
  <c r="C48" i="2"/>
  <c r="C26" i="2"/>
  <c r="C27" i="2"/>
  <c r="C28" i="2"/>
  <c r="C29" i="2"/>
  <c r="C30" i="2"/>
  <c r="C31" i="2"/>
  <c r="C32" i="2"/>
  <c r="C33" i="2"/>
  <c r="C34" i="2"/>
  <c r="C10" i="2"/>
  <c r="D10" i="2" s="1"/>
  <c r="C11" i="2"/>
  <c r="D11" i="2"/>
  <c r="C12" i="2"/>
  <c r="D12" i="2"/>
  <c r="C13" i="2"/>
  <c r="D13" i="2"/>
  <c r="C14" i="2"/>
  <c r="D14" i="2" s="1"/>
  <c r="C15" i="2"/>
  <c r="D15" i="2"/>
  <c r="C16" i="2"/>
  <c r="D16" i="2" s="1"/>
  <c r="C17" i="2"/>
  <c r="D17" i="2" s="1"/>
  <c r="C18" i="2"/>
  <c r="D18" i="2" s="1"/>
  <c r="C19" i="2"/>
  <c r="D19" i="2"/>
  <c r="G12" i="2"/>
  <c r="C3" i="2"/>
  <c r="C2" i="2"/>
  <c r="G11" i="2"/>
  <c r="G13" i="2"/>
  <c r="G14" i="2"/>
  <c r="G15" i="2"/>
  <c r="G16" i="2"/>
  <c r="G17" i="2"/>
  <c r="G18" i="2"/>
  <c r="G19" i="2"/>
  <c r="G10" i="2"/>
  <c r="E10" i="2" l="1"/>
  <c r="B81" i="2" s="1"/>
  <c r="D81" i="2" s="1"/>
  <c r="E13" i="2"/>
  <c r="B56" i="2" s="1"/>
  <c r="D56" i="2" s="1"/>
  <c r="E18" i="2"/>
  <c r="B89" i="2" s="1"/>
  <c r="D89" i="2" s="1"/>
  <c r="E12" i="2"/>
  <c r="B69" i="2" s="1"/>
  <c r="D69" i="2" s="1"/>
  <c r="E16" i="2"/>
  <c r="F16" i="2" s="1"/>
  <c r="H16" i="2" s="1"/>
  <c r="E15" i="2"/>
  <c r="F15" i="2" s="1"/>
  <c r="H15" i="2" s="1"/>
  <c r="E19" i="2"/>
  <c r="F19" i="2" s="1"/>
  <c r="H19" i="2" s="1"/>
  <c r="E11" i="2"/>
  <c r="E17" i="2"/>
  <c r="E14" i="2"/>
  <c r="F10" i="2" l="1"/>
  <c r="H10" i="2" s="1"/>
  <c r="B67" i="2"/>
  <c r="D67" i="2" s="1"/>
  <c r="B98" i="2"/>
  <c r="D98" i="2" s="1"/>
  <c r="B39" i="2"/>
  <c r="D39" i="2" s="1"/>
  <c r="B55" i="2"/>
  <c r="D55" i="2" s="1"/>
  <c r="B27" i="2"/>
  <c r="D27" i="2" s="1"/>
  <c r="F18" i="2"/>
  <c r="H18" i="2" s="1"/>
  <c r="B84" i="2"/>
  <c r="D84" i="2" s="1"/>
  <c r="B42" i="2"/>
  <c r="D42" i="2" s="1"/>
  <c r="B28" i="2"/>
  <c r="D28" i="2" s="1"/>
  <c r="B83" i="2"/>
  <c r="D83" i="2" s="1"/>
  <c r="B70" i="2"/>
  <c r="D70" i="2" s="1"/>
  <c r="B41" i="2"/>
  <c r="D41" i="2" s="1"/>
  <c r="F12" i="2"/>
  <c r="H12" i="2" s="1"/>
  <c r="B95" i="2"/>
  <c r="D95" i="2" s="1"/>
  <c r="B25" i="2"/>
  <c r="D25" i="2" s="1"/>
  <c r="B53" i="2"/>
  <c r="D53" i="2" s="1"/>
  <c r="F13" i="2"/>
  <c r="H13" i="2" s="1"/>
  <c r="B97" i="2"/>
  <c r="D97" i="2" s="1"/>
  <c r="B103" i="2"/>
  <c r="D103" i="2" s="1"/>
  <c r="B75" i="2"/>
  <c r="D75" i="2" s="1"/>
  <c r="B61" i="2"/>
  <c r="D61" i="2" s="1"/>
  <c r="B33" i="2"/>
  <c r="D33" i="2" s="1"/>
  <c r="B47" i="2"/>
  <c r="D47" i="2" s="1"/>
  <c r="F14" i="2"/>
  <c r="H14" i="2" s="1"/>
  <c r="B85" i="2"/>
  <c r="D85" i="2" s="1"/>
  <c r="B29" i="2"/>
  <c r="D29" i="2" s="1"/>
  <c r="B57" i="2"/>
  <c r="D57" i="2" s="1"/>
  <c r="B71" i="2"/>
  <c r="D71" i="2" s="1"/>
  <c r="B99" i="2"/>
  <c r="D99" i="2" s="1"/>
  <c r="B43" i="2"/>
  <c r="D43" i="2" s="1"/>
  <c r="B60" i="2"/>
  <c r="D60" i="2" s="1"/>
  <c r="B74" i="2"/>
  <c r="D74" i="2" s="1"/>
  <c r="B46" i="2"/>
  <c r="D46" i="2" s="1"/>
  <c r="B32" i="2"/>
  <c r="D32" i="2" s="1"/>
  <c r="B102" i="2"/>
  <c r="D102" i="2" s="1"/>
  <c r="B88" i="2"/>
  <c r="D88" i="2" s="1"/>
  <c r="B96" i="2"/>
  <c r="D96" i="2" s="1"/>
  <c r="B68" i="2"/>
  <c r="D68" i="2" s="1"/>
  <c r="B40" i="2"/>
  <c r="D40" i="2" s="1"/>
  <c r="B82" i="2"/>
  <c r="D82" i="2" s="1"/>
  <c r="B26" i="2"/>
  <c r="D26" i="2" s="1"/>
  <c r="B54" i="2"/>
  <c r="D54" i="2" s="1"/>
  <c r="F17" i="2"/>
  <c r="H17" i="2" s="1"/>
  <c r="B72" i="2"/>
  <c r="D72" i="2" s="1"/>
  <c r="B58" i="2"/>
  <c r="D58" i="2" s="1"/>
  <c r="B30" i="2"/>
  <c r="D30" i="2" s="1"/>
  <c r="B44" i="2"/>
  <c r="D44" i="2" s="1"/>
  <c r="B100" i="2"/>
  <c r="D100" i="2" s="1"/>
  <c r="B86" i="2"/>
  <c r="D86" i="2" s="1"/>
  <c r="F11" i="2"/>
  <c r="H11" i="2" s="1"/>
  <c r="B45" i="2"/>
  <c r="D45" i="2" s="1"/>
  <c r="B73" i="2"/>
  <c r="D73" i="2" s="1"/>
  <c r="B59" i="2"/>
  <c r="D59" i="2" s="1"/>
  <c r="B101" i="2"/>
  <c r="D101" i="2" s="1"/>
  <c r="B87" i="2"/>
  <c r="D87" i="2" s="1"/>
  <c r="B31" i="2"/>
  <c r="D31" i="2" s="1"/>
  <c r="B48" i="2"/>
  <c r="D48" i="2" s="1"/>
  <c r="B90" i="2"/>
  <c r="D90" i="2" s="1"/>
  <c r="B104" i="2"/>
  <c r="D104" i="2" s="1"/>
  <c r="B34" i="2"/>
  <c r="D34" i="2" s="1"/>
  <c r="B76" i="2"/>
  <c r="D76" i="2" s="1"/>
  <c r="B62" i="2"/>
  <c r="D62" i="2" s="1"/>
</calcChain>
</file>

<file path=xl/sharedStrings.xml><?xml version="1.0" encoding="utf-8"?>
<sst xmlns="http://schemas.openxmlformats.org/spreadsheetml/2006/main" count="154" uniqueCount="54">
  <si>
    <t>Enemy Name</t>
  </si>
  <si>
    <t>Health</t>
  </si>
  <si>
    <t>Range</t>
  </si>
  <si>
    <t>Action Points</t>
  </si>
  <si>
    <t>Alien</t>
  </si>
  <si>
    <t>Damage Min</t>
  </si>
  <si>
    <t>Damage Max</t>
  </si>
  <si>
    <t>Movement cost</t>
  </si>
  <si>
    <t>Attack cost</t>
  </si>
  <si>
    <t>Weapon name</t>
  </si>
  <si>
    <t>Weapon class</t>
  </si>
  <si>
    <t>Damage min</t>
  </si>
  <si>
    <t>Damage max</t>
  </si>
  <si>
    <t>Accuracy</t>
  </si>
  <si>
    <t>Rate of fire</t>
  </si>
  <si>
    <t>Max ammo</t>
  </si>
  <si>
    <t>Heat generation</t>
  </si>
  <si>
    <t>Cooling rate</t>
  </si>
  <si>
    <t>Nemesis I</t>
  </si>
  <si>
    <t>basic</t>
  </si>
  <si>
    <t>Hades I</t>
  </si>
  <si>
    <t>Mesh</t>
  </si>
  <si>
    <t>railgun</t>
  </si>
  <si>
    <t>rapid</t>
  </si>
  <si>
    <t>Arbalest I</t>
  </si>
  <si>
    <t>Gladius I</t>
  </si>
  <si>
    <t>melee</t>
  </si>
  <si>
    <t>explosive</t>
  </si>
  <si>
    <t>missile</t>
  </si>
  <si>
    <t>Mjolnir I</t>
  </si>
  <si>
    <t>scatter</t>
  </si>
  <si>
    <t>Vandal I</t>
  </si>
  <si>
    <t>item level</t>
  </si>
  <si>
    <t>base dmg</t>
  </si>
  <si>
    <t>linear</t>
  </si>
  <si>
    <t>max item lvl</t>
  </si>
  <si>
    <t>lerp</t>
  </si>
  <si>
    <t>item dmg (lerp)</t>
  </si>
  <si>
    <t>item dmg (linear)</t>
  </si>
  <si>
    <t>% lerp vs linear</t>
  </si>
  <si>
    <t>lerp controller</t>
  </si>
  <si>
    <t>exponent</t>
  </si>
  <si>
    <t>linear^</t>
  </si>
  <si>
    <t>%</t>
  </si>
  <si>
    <t>weapon</t>
  </si>
  <si>
    <t>ARBALEST</t>
  </si>
  <si>
    <t>HADES</t>
  </si>
  <si>
    <t>NEMESIS</t>
  </si>
  <si>
    <t>GLADIUS</t>
  </si>
  <si>
    <t>MJOLNIR</t>
  </si>
  <si>
    <t>VANDAL</t>
  </si>
  <si>
    <t>base stat</t>
  </si>
  <si>
    <t>item stat (lerp)</t>
  </si>
  <si>
    <t>item stat (linear)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</si>
</sst>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linear</c:v>
          </c:tx>
          <c:marker>
            <c:symbol val="none"/>
          </c:marker>
          <c:val>
            <c:numRef>
              <c:f>'ITEM STATS'!$C$10:$C$19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linear^2</c:v>
          </c:tx>
          <c:marker>
            <c:symbol val="none"/>
          </c:marker>
          <c:val>
            <c:numRef>
              <c:f>'ITEM STATS'!$D$10:$D$19</c:f>
              <c:numCache>
                <c:formatCode>General</c:formatCode>
                <c:ptCount val="10"/>
                <c:pt idx="0">
                  <c:v>1.0000000000000002E-2</c:v>
                </c:pt>
                <c:pt idx="1">
                  <c:v>4.0000000000000008E-2</c:v>
                </c:pt>
                <c:pt idx="2">
                  <c:v>0.09</c:v>
                </c:pt>
                <c:pt idx="3">
                  <c:v>0.16000000000000003</c:v>
                </c:pt>
                <c:pt idx="4">
                  <c:v>0.25</c:v>
                </c:pt>
                <c:pt idx="5">
                  <c:v>0.36</c:v>
                </c:pt>
                <c:pt idx="6">
                  <c:v>0.48999999999999994</c:v>
                </c:pt>
                <c:pt idx="7">
                  <c:v>0.64000000000000012</c:v>
                </c:pt>
                <c:pt idx="8">
                  <c:v>0.81</c:v>
                </c:pt>
                <c:pt idx="9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lerp</c:v>
          </c:tx>
          <c:marker>
            <c:symbol val="none"/>
          </c:marker>
          <c:val>
            <c:numRef>
              <c:f>'ITEM STATS'!$E$10:$E$19</c:f>
              <c:numCache>
                <c:formatCode>General</c:formatCode>
                <c:ptCount val="10"/>
                <c:pt idx="0">
                  <c:v>5.5000000000000007E-2</c:v>
                </c:pt>
                <c:pt idx="1">
                  <c:v>0.12000000000000001</c:v>
                </c:pt>
                <c:pt idx="2">
                  <c:v>0.19500000000000001</c:v>
                </c:pt>
                <c:pt idx="3">
                  <c:v>0.28000000000000003</c:v>
                </c:pt>
                <c:pt idx="4">
                  <c:v>0.375</c:v>
                </c:pt>
                <c:pt idx="5">
                  <c:v>0.48</c:v>
                </c:pt>
                <c:pt idx="6">
                  <c:v>0.59499999999999997</c:v>
                </c:pt>
                <c:pt idx="7">
                  <c:v>0.72000000000000008</c:v>
                </c:pt>
                <c:pt idx="8">
                  <c:v>0.85499999999999998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38208"/>
        <c:axId val="53839744"/>
      </c:lineChart>
      <c:catAx>
        <c:axId val="53838208"/>
        <c:scaling>
          <c:orientation val="minMax"/>
        </c:scaling>
        <c:delete val="0"/>
        <c:axPos val="b"/>
        <c:majorTickMark val="out"/>
        <c:minorTickMark val="none"/>
        <c:tickLblPos val="nextTo"/>
        <c:crossAx val="53839744"/>
        <c:crosses val="autoZero"/>
        <c:auto val="1"/>
        <c:lblAlgn val="ctr"/>
        <c:lblOffset val="100"/>
        <c:noMultiLvlLbl val="0"/>
      </c:catAx>
      <c:valAx>
        <c:axId val="53839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838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STATS'!$B$38</c:f>
              <c:strCache>
                <c:ptCount val="1"/>
                <c:pt idx="0">
                  <c:v>item dmg (lerp)</c:v>
                </c:pt>
              </c:strCache>
            </c:strRef>
          </c:tx>
          <c:marker>
            <c:symbol val="none"/>
          </c:marker>
          <c:val>
            <c:numRef>
              <c:f>'ITEM STATS'!$B$39:$B$48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STATS'!$C$38</c:f>
              <c:strCache>
                <c:ptCount val="1"/>
                <c:pt idx="0">
                  <c:v>item dmg (linear)</c:v>
                </c:pt>
              </c:strCache>
            </c:strRef>
          </c:tx>
          <c:marker>
            <c:symbol val="none"/>
          </c:marker>
          <c:val>
            <c:numRef>
              <c:f>'ITEM STATS'!$C$39:$C$48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669376"/>
        <c:axId val="109904640"/>
      </c:lineChart>
      <c:catAx>
        <c:axId val="109669376"/>
        <c:scaling>
          <c:orientation val="minMax"/>
        </c:scaling>
        <c:delete val="0"/>
        <c:axPos val="b"/>
        <c:majorTickMark val="out"/>
        <c:minorTickMark val="none"/>
        <c:tickLblPos val="nextTo"/>
        <c:crossAx val="109904640"/>
        <c:crosses val="autoZero"/>
        <c:auto val="1"/>
        <c:lblAlgn val="ctr"/>
        <c:lblOffset val="100"/>
        <c:noMultiLvlLbl val="0"/>
      </c:catAx>
      <c:valAx>
        <c:axId val="109904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669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STATS'!$B$24</c:f>
              <c:strCache>
                <c:ptCount val="1"/>
                <c:pt idx="0">
                  <c:v>item dmg (lerp)</c:v>
                </c:pt>
              </c:strCache>
            </c:strRef>
          </c:tx>
          <c:marker>
            <c:symbol val="none"/>
          </c:marker>
          <c:val>
            <c:numRef>
              <c:f>'ITEM STATS'!$B$25:$B$34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STATS'!$C$24</c:f>
              <c:strCache>
                <c:ptCount val="1"/>
                <c:pt idx="0">
                  <c:v>item dmg (linear)</c:v>
                </c:pt>
              </c:strCache>
            </c:strRef>
          </c:tx>
          <c:marker>
            <c:symbol val="none"/>
          </c:marker>
          <c:val>
            <c:numRef>
              <c:f>'ITEM STATS'!$C$25:$C$34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021376"/>
        <c:axId val="144023552"/>
      </c:lineChart>
      <c:catAx>
        <c:axId val="144021376"/>
        <c:scaling>
          <c:orientation val="minMax"/>
        </c:scaling>
        <c:delete val="0"/>
        <c:axPos val="b"/>
        <c:majorTickMark val="out"/>
        <c:minorTickMark val="none"/>
        <c:tickLblPos val="nextTo"/>
        <c:crossAx val="144023552"/>
        <c:crosses val="autoZero"/>
        <c:auto val="1"/>
        <c:lblAlgn val="ctr"/>
        <c:lblOffset val="100"/>
        <c:noMultiLvlLbl val="0"/>
      </c:catAx>
      <c:valAx>
        <c:axId val="144023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4021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STATS'!$B$52</c:f>
              <c:strCache>
                <c:ptCount val="1"/>
                <c:pt idx="0">
                  <c:v>item dmg (lerp)</c:v>
                </c:pt>
              </c:strCache>
            </c:strRef>
          </c:tx>
          <c:marker>
            <c:symbol val="none"/>
          </c:marker>
          <c:val>
            <c:numRef>
              <c:f>'ITEM STATS'!$B$53:$B$62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STATS'!$C$52</c:f>
              <c:strCache>
                <c:ptCount val="1"/>
                <c:pt idx="0">
                  <c:v>item dmg (linear)</c:v>
                </c:pt>
              </c:strCache>
            </c:strRef>
          </c:tx>
          <c:marker>
            <c:symbol val="none"/>
          </c:marker>
          <c:val>
            <c:numRef>
              <c:f>'ITEM STATS'!$C$53:$C$62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45760"/>
        <c:axId val="58992896"/>
      </c:lineChart>
      <c:catAx>
        <c:axId val="55445760"/>
        <c:scaling>
          <c:orientation val="minMax"/>
        </c:scaling>
        <c:delete val="0"/>
        <c:axPos val="b"/>
        <c:majorTickMark val="out"/>
        <c:minorTickMark val="none"/>
        <c:tickLblPos val="nextTo"/>
        <c:crossAx val="58992896"/>
        <c:crosses val="autoZero"/>
        <c:auto val="1"/>
        <c:lblAlgn val="ctr"/>
        <c:lblOffset val="100"/>
        <c:noMultiLvlLbl val="0"/>
      </c:catAx>
      <c:valAx>
        <c:axId val="58992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445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STATS'!$B$66</c:f>
              <c:strCache>
                <c:ptCount val="1"/>
                <c:pt idx="0">
                  <c:v>item dmg (lerp)</c:v>
                </c:pt>
              </c:strCache>
            </c:strRef>
          </c:tx>
          <c:marker>
            <c:symbol val="none"/>
          </c:marker>
          <c:val>
            <c:numRef>
              <c:f>'ITEM STATS'!$B$67:$B$76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STATS'!$C$66</c:f>
              <c:strCache>
                <c:ptCount val="1"/>
                <c:pt idx="0">
                  <c:v>item dmg (linear)</c:v>
                </c:pt>
              </c:strCache>
            </c:strRef>
          </c:tx>
          <c:marker>
            <c:symbol val="none"/>
          </c:marker>
          <c:val>
            <c:numRef>
              <c:f>'ITEM STATS'!$C$67:$C$76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346944"/>
        <c:axId val="143463552"/>
      </c:lineChart>
      <c:catAx>
        <c:axId val="123346944"/>
        <c:scaling>
          <c:orientation val="minMax"/>
        </c:scaling>
        <c:delete val="0"/>
        <c:axPos val="b"/>
        <c:majorTickMark val="out"/>
        <c:minorTickMark val="none"/>
        <c:tickLblPos val="nextTo"/>
        <c:crossAx val="143463552"/>
        <c:crosses val="autoZero"/>
        <c:auto val="1"/>
        <c:lblAlgn val="ctr"/>
        <c:lblOffset val="100"/>
        <c:noMultiLvlLbl val="0"/>
      </c:catAx>
      <c:valAx>
        <c:axId val="143463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346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STATS'!$B$80</c:f>
              <c:strCache>
                <c:ptCount val="1"/>
                <c:pt idx="0">
                  <c:v>item dmg (lerp)</c:v>
                </c:pt>
              </c:strCache>
            </c:strRef>
          </c:tx>
          <c:marker>
            <c:symbol val="none"/>
          </c:marker>
          <c:val>
            <c:numRef>
              <c:f>'ITEM STATS'!$B$81:$B$90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STATS'!$C$80</c:f>
              <c:strCache>
                <c:ptCount val="1"/>
                <c:pt idx="0">
                  <c:v>item dmg (linear)</c:v>
                </c:pt>
              </c:strCache>
            </c:strRef>
          </c:tx>
          <c:marker>
            <c:symbol val="none"/>
          </c:marker>
          <c:val>
            <c:numRef>
              <c:f>'ITEM STATS'!$C$81:$C$90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827520"/>
        <c:axId val="144829056"/>
      </c:lineChart>
      <c:catAx>
        <c:axId val="144827520"/>
        <c:scaling>
          <c:orientation val="minMax"/>
        </c:scaling>
        <c:delete val="0"/>
        <c:axPos val="b"/>
        <c:majorTickMark val="out"/>
        <c:minorTickMark val="none"/>
        <c:tickLblPos val="nextTo"/>
        <c:crossAx val="144829056"/>
        <c:crosses val="autoZero"/>
        <c:auto val="1"/>
        <c:lblAlgn val="ctr"/>
        <c:lblOffset val="100"/>
        <c:noMultiLvlLbl val="0"/>
      </c:catAx>
      <c:valAx>
        <c:axId val="144829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4827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STATS'!$B$94</c:f>
              <c:strCache>
                <c:ptCount val="1"/>
                <c:pt idx="0">
                  <c:v>item dmg (lerp)</c:v>
                </c:pt>
              </c:strCache>
            </c:strRef>
          </c:tx>
          <c:marker>
            <c:symbol val="none"/>
          </c:marker>
          <c:val>
            <c:numRef>
              <c:f>'ITEM STATS'!$B$95:$B$104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STATS'!$C$94</c:f>
              <c:strCache>
                <c:ptCount val="1"/>
                <c:pt idx="0">
                  <c:v>item dmg (linear)</c:v>
                </c:pt>
              </c:strCache>
            </c:strRef>
          </c:tx>
          <c:marker>
            <c:symbol val="none"/>
          </c:marker>
          <c:val>
            <c:numRef>
              <c:f>'ITEM STATS'!$C$95:$C$104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68576"/>
        <c:axId val="55522432"/>
      </c:lineChart>
      <c:catAx>
        <c:axId val="54168576"/>
        <c:scaling>
          <c:orientation val="minMax"/>
        </c:scaling>
        <c:delete val="0"/>
        <c:axPos val="b"/>
        <c:majorTickMark val="out"/>
        <c:minorTickMark val="none"/>
        <c:tickLblPos val="nextTo"/>
        <c:crossAx val="55522432"/>
        <c:crosses val="autoZero"/>
        <c:auto val="1"/>
        <c:lblAlgn val="ctr"/>
        <c:lblOffset val="100"/>
        <c:noMultiLvlLbl val="0"/>
      </c:catAx>
      <c:valAx>
        <c:axId val="55522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168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6" fmlaLink="$D$2" horiz="1" max="100" page="10" val="50"/>
</file>

<file path=xl/ctrlProps/ctrlProp2.xml><?xml version="1.0" encoding="utf-8"?>
<formControlPr xmlns="http://schemas.microsoft.com/office/spreadsheetml/2009/9/main" objectType="Scroll" dx="16" fmlaLink="$D$3" horiz="1" max="100" page="10" val="20"/>
</file>

<file path=xl/ctrlProps/ctrlProp3.xml><?xml version="1.0" encoding="utf-8"?>
<formControlPr xmlns="http://schemas.microsoft.com/office/spreadsheetml/2009/9/main" objectType="Scroll" dx="16" fmlaLink="$C$8" horiz="1" max="100" page="10" val="50"/>
</file>

<file path=xl/ctrlProps/ctrlProp4.xml><?xml version="1.0" encoding="utf-8"?>
<formControlPr xmlns="http://schemas.microsoft.com/office/spreadsheetml/2009/9/main" objectType="Scroll" dx="16" fmlaLink="$C$23" horiz="1" max="100" page="10" val="50"/>
</file>

<file path=xl/ctrlProps/ctrlProp5.xml><?xml version="1.0" encoding="utf-8"?>
<formControlPr xmlns="http://schemas.microsoft.com/office/spreadsheetml/2009/9/main" objectType="Scroll" dx="16" fmlaLink="$C$37" horiz="1" max="100" page="10" val="50"/>
</file>

<file path=xl/ctrlProps/ctrlProp6.xml><?xml version="1.0" encoding="utf-8"?>
<formControlPr xmlns="http://schemas.microsoft.com/office/spreadsheetml/2009/9/main" objectType="Scroll" dx="16" fmlaLink="$C$51" horiz="1" max="100" page="10" val="50"/>
</file>

<file path=xl/ctrlProps/ctrlProp7.xml><?xml version="1.0" encoding="utf-8"?>
<formControlPr xmlns="http://schemas.microsoft.com/office/spreadsheetml/2009/9/main" objectType="Scroll" dx="16" fmlaLink="$C$65" horiz="1" max="100" page="10" val="50"/>
</file>

<file path=xl/ctrlProps/ctrlProp8.xml><?xml version="1.0" encoding="utf-8"?>
<formControlPr xmlns="http://schemas.microsoft.com/office/spreadsheetml/2009/9/main" objectType="Scroll" dx="16" fmlaLink="$C$79" horiz="1" max="100" page="10" val="50"/>
</file>

<file path=xl/ctrlProps/ctrlProp9.xml><?xml version="1.0" encoding="utf-8"?>
<formControlPr xmlns="http://schemas.microsoft.com/office/spreadsheetml/2009/9/main" objectType="Scroll" dx="16" fmlaLink="$C$93" horiz="1" max="100" page="10" val="5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104775</xdr:colOff>
      <xdr:row>49</xdr:row>
      <xdr:rowOff>38100</xdr:rowOff>
    </xdr:from>
    <xdr:to>
      <xdr:col>48</xdr:col>
      <xdr:colOff>0</xdr:colOff>
      <xdr:row>56</xdr:row>
      <xdr:rowOff>0</xdr:rowOff>
    </xdr:to>
    <xdr:sp macro="" textlink="">
      <xdr:nvSpPr>
        <xdr:cNvPr id="2" name="Rounded Rectangle 1"/>
        <xdr:cNvSpPr/>
      </xdr:nvSpPr>
      <xdr:spPr>
        <a:xfrm>
          <a:off x="14163675" y="9372600"/>
          <a:ext cx="2724150" cy="1295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OLD STUFF</a:t>
          </a:r>
        </a:p>
        <a:p>
          <a:pPr algn="l"/>
          <a:r>
            <a:rPr lang="fi-FI" sz="1100"/>
            <a:t>Lerp(linear, linear^2, 0,5) * multiplier</a:t>
          </a:r>
        </a:p>
        <a:p>
          <a:pPr algn="l"/>
          <a:endParaRPr lang="fi-FI" sz="1100"/>
        </a:p>
        <a:p>
          <a:pPr algn="l"/>
          <a:r>
            <a:rPr lang="fi-FI" sz="1100"/>
            <a:t>linear = (itemLevel</a:t>
          </a:r>
          <a:r>
            <a:rPr lang="fi-FI" sz="1100" baseline="0"/>
            <a:t> / maxItemLevel)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quality = multiplier</a:t>
          </a:r>
        </a:p>
        <a:p>
          <a:pPr algn="l"/>
          <a:endParaRPr lang="fi-FI" sz="1100" baseline="0"/>
        </a:p>
        <a:p>
          <a:pPr algn="l"/>
          <a:endParaRPr lang="fi-FI" sz="1100"/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35</xdr:col>
      <xdr:colOff>0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2</xdr:row>
          <xdr:rowOff>0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0</xdr:colOff>
          <xdr:row>8</xdr:row>
          <xdr:rowOff>0</xdr:rowOff>
        </xdr:to>
        <xdr:sp macro="" textlink="">
          <xdr:nvSpPr>
            <xdr:cNvPr id="2052" name="Scroll Bar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1</xdr:colOff>
      <xdr:row>1</xdr:row>
      <xdr:rowOff>0</xdr:rowOff>
    </xdr:from>
    <xdr:to>
      <xdr:col>8</xdr:col>
      <xdr:colOff>1</xdr:colOff>
      <xdr:row>7</xdr:row>
      <xdr:rowOff>0</xdr:rowOff>
    </xdr:to>
    <xdr:sp macro="" textlink="">
      <xdr:nvSpPr>
        <xdr:cNvPr id="9" name="Rounded Rectangle 8"/>
        <xdr:cNvSpPr/>
      </xdr:nvSpPr>
      <xdr:spPr>
        <a:xfrm>
          <a:off x="3571876" y="190500"/>
          <a:ext cx="3028950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</a:t>
          </a:r>
          <a:r>
            <a:rPr lang="fi-FI" sz="1100" baseline="0"/>
            <a:t> STATS FORMULA</a:t>
          </a:r>
          <a:endParaRPr lang="fi-FI" sz="1100"/>
        </a:p>
        <a:p>
          <a:pPr algn="l"/>
          <a:r>
            <a:rPr lang="fi-FI" sz="1100" baseline="0"/>
            <a:t>linear = itemLevel / maxItemLevel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(linear+ linear^exponent)  /  controller</a:t>
          </a:r>
        </a:p>
        <a:p>
          <a:pPr algn="l"/>
          <a:r>
            <a:rPr lang="fi-FI" sz="1100" baseline="0"/>
            <a:t>* itemBaseStat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22</xdr:row>
          <xdr:rowOff>0</xdr:rowOff>
        </xdr:from>
        <xdr:ext cx="752475" cy="190500"/>
        <xdr:sp macro="" textlink="">
          <xdr:nvSpPr>
            <xdr:cNvPr id="2053" name="Scroll Bar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36</xdr:row>
          <xdr:rowOff>0</xdr:rowOff>
        </xdr:from>
        <xdr:ext cx="752475" cy="190500"/>
        <xdr:sp macro="" textlink="">
          <xdr:nvSpPr>
            <xdr:cNvPr id="2060" name="Scroll Bar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50</xdr:row>
          <xdr:rowOff>0</xdr:rowOff>
        </xdr:from>
        <xdr:ext cx="752475" cy="190500"/>
        <xdr:sp macro="" textlink="">
          <xdr:nvSpPr>
            <xdr:cNvPr id="2061" name="Scroll Bar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64</xdr:row>
          <xdr:rowOff>0</xdr:rowOff>
        </xdr:from>
        <xdr:ext cx="752475" cy="190500"/>
        <xdr:sp macro="" textlink="">
          <xdr:nvSpPr>
            <xdr:cNvPr id="2062" name="Scroll Bar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78</xdr:row>
          <xdr:rowOff>0</xdr:rowOff>
        </xdr:from>
        <xdr:ext cx="752475" cy="190500"/>
        <xdr:sp macro="" textlink="">
          <xdr:nvSpPr>
            <xdr:cNvPr id="2063" name="Scroll Bar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92</xdr:row>
          <xdr:rowOff>0</xdr:rowOff>
        </xdr:from>
        <xdr:ext cx="752475" cy="190500"/>
        <xdr:sp macro="" textlink="">
          <xdr:nvSpPr>
            <xdr:cNvPr id="2064" name="Scroll Bar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xdr:twoCellAnchor>
    <xdr:from>
      <xdr:col>5</xdr:col>
      <xdr:colOff>0</xdr:colOff>
      <xdr:row>36</xdr:row>
      <xdr:rowOff>0</xdr:rowOff>
    </xdr:from>
    <xdr:to>
      <xdr:col>20</xdr:col>
      <xdr:colOff>0</xdr:colOff>
      <xdr:row>48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22</xdr:row>
      <xdr:rowOff>0</xdr:rowOff>
    </xdr:from>
    <xdr:to>
      <xdr:col>20</xdr:col>
      <xdr:colOff>0</xdr:colOff>
      <xdr:row>34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50</xdr:row>
      <xdr:rowOff>0</xdr:rowOff>
    </xdr:from>
    <xdr:to>
      <xdr:col>20</xdr:col>
      <xdr:colOff>0</xdr:colOff>
      <xdr:row>62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64</xdr:row>
      <xdr:rowOff>0</xdr:rowOff>
    </xdr:from>
    <xdr:to>
      <xdr:col>20</xdr:col>
      <xdr:colOff>0</xdr:colOff>
      <xdr:row>76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581024</xdr:colOff>
      <xdr:row>78</xdr:row>
      <xdr:rowOff>9525</xdr:rowOff>
    </xdr:from>
    <xdr:to>
      <xdr:col>19</xdr:col>
      <xdr:colOff>257174</xdr:colOff>
      <xdr:row>90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0</xdr:colOff>
      <xdr:row>92</xdr:row>
      <xdr:rowOff>0</xdr:rowOff>
    </xdr:from>
    <xdr:to>
      <xdr:col>20</xdr:col>
      <xdr:colOff>0</xdr:colOff>
      <xdr:row>104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04"/>
  <sheetViews>
    <sheetView topLeftCell="A10" workbookViewId="0">
      <selection activeCell="AA108" sqref="AA108"/>
    </sheetView>
  </sheetViews>
  <sheetFormatPr defaultColWidth="3.85546875" defaultRowHeight="15" x14ac:dyDescent="0.25"/>
  <cols>
    <col min="2" max="2" width="14.7109375" customWidth="1"/>
    <col min="3" max="3" width="14.85546875" customWidth="1"/>
    <col min="4" max="4" width="11.28515625" customWidth="1"/>
    <col min="5" max="5" width="8.85546875" customWidth="1"/>
    <col min="6" max="6" width="14.42578125" customWidth="1"/>
    <col min="7" max="7" width="16" customWidth="1"/>
    <col min="8" max="8" width="15" customWidth="1"/>
  </cols>
  <sheetData>
    <row r="2" spans="2:9" x14ac:dyDescent="0.25">
      <c r="B2" t="s">
        <v>40</v>
      </c>
      <c r="C2">
        <f>D2/100</f>
        <v>0.5</v>
      </c>
      <c r="D2">
        <v>50</v>
      </c>
    </row>
    <row r="3" spans="2:9" x14ac:dyDescent="0.25">
      <c r="B3" t="s">
        <v>41</v>
      </c>
      <c r="C3">
        <f>D3/10</f>
        <v>2</v>
      </c>
      <c r="D3">
        <v>20</v>
      </c>
    </row>
    <row r="4" spans="2:9" x14ac:dyDescent="0.25">
      <c r="B4" t="s">
        <v>35</v>
      </c>
      <c r="C4">
        <v>10</v>
      </c>
    </row>
    <row r="8" spans="2:9" x14ac:dyDescent="0.25">
      <c r="B8" t="s">
        <v>51</v>
      </c>
      <c r="C8">
        <v>50</v>
      </c>
    </row>
    <row r="9" spans="2:9" x14ac:dyDescent="0.25">
      <c r="B9" t="s">
        <v>32</v>
      </c>
      <c r="C9" t="s">
        <v>34</v>
      </c>
      <c r="D9" t="s">
        <v>42</v>
      </c>
      <c r="E9" t="s">
        <v>36</v>
      </c>
      <c r="F9" t="s">
        <v>52</v>
      </c>
      <c r="G9" t="s">
        <v>53</v>
      </c>
      <c r="H9" t="s">
        <v>39</v>
      </c>
    </row>
    <row r="10" spans="2:9" x14ac:dyDescent="0.25">
      <c r="B10">
        <v>1</v>
      </c>
      <c r="C10">
        <f>B10/10</f>
        <v>0.1</v>
      </c>
      <c r="D10">
        <f>C10^$C$3</f>
        <v>1.0000000000000002E-2</v>
      </c>
      <c r="E10">
        <f>SUM(C10+D10)*$C$2</f>
        <v>5.5000000000000007E-2</v>
      </c>
      <c r="F10">
        <f>ROUNDUP($C$8*E10, 0)</f>
        <v>3</v>
      </c>
      <c r="G10">
        <f>ROUNDUP($C$8*(B10/10), 0)</f>
        <v>5</v>
      </c>
      <c r="H10">
        <f>ROUND(F10/G10*100, 1)</f>
        <v>60</v>
      </c>
      <c r="I10" t="s">
        <v>43</v>
      </c>
    </row>
    <row r="11" spans="2:9" x14ac:dyDescent="0.25">
      <c r="B11">
        <v>2</v>
      </c>
      <c r="C11">
        <f t="shared" ref="C11:C19" si="0">B11/10</f>
        <v>0.2</v>
      </c>
      <c r="D11">
        <f t="shared" ref="D11:D19" si="1">C11^$C$3</f>
        <v>4.0000000000000008E-2</v>
      </c>
      <c r="E11">
        <f t="shared" ref="E11:E19" si="2">SUM(C11+D11)*$C$2</f>
        <v>0.12000000000000001</v>
      </c>
      <c r="F11">
        <f>ROUNDUP($C$8*E11, 0)</f>
        <v>6</v>
      </c>
      <c r="G11">
        <f>ROUNDUP($C$8*(B11/10), 0)</f>
        <v>10</v>
      </c>
      <c r="H11">
        <f t="shared" ref="H11:H19" si="3">ROUND(F11/G11*100, 1)</f>
        <v>60</v>
      </c>
      <c r="I11" t="s">
        <v>43</v>
      </c>
    </row>
    <row r="12" spans="2:9" x14ac:dyDescent="0.25">
      <c r="B12">
        <v>3</v>
      </c>
      <c r="C12">
        <f t="shared" si="0"/>
        <v>0.3</v>
      </c>
      <c r="D12">
        <f t="shared" si="1"/>
        <v>0.09</v>
      </c>
      <c r="E12">
        <f t="shared" si="2"/>
        <v>0.19500000000000001</v>
      </c>
      <c r="F12">
        <f>ROUNDUP($C$8*E12, 0)</f>
        <v>10</v>
      </c>
      <c r="G12">
        <f>ROUNDUP($C$8*(B12/10), 0)</f>
        <v>15</v>
      </c>
      <c r="H12">
        <f>ROUND(F12/G12*100, 1)</f>
        <v>66.7</v>
      </c>
      <c r="I12" t="s">
        <v>43</v>
      </c>
    </row>
    <row r="13" spans="2:9" x14ac:dyDescent="0.25">
      <c r="B13">
        <v>4</v>
      </c>
      <c r="C13">
        <f t="shared" si="0"/>
        <v>0.4</v>
      </c>
      <c r="D13">
        <f t="shared" si="1"/>
        <v>0.16000000000000003</v>
      </c>
      <c r="E13">
        <f t="shared" si="2"/>
        <v>0.28000000000000003</v>
      </c>
      <c r="F13">
        <f>ROUNDUP($C$8*E13, 0)</f>
        <v>14</v>
      </c>
      <c r="G13">
        <f>ROUNDUP($C$8*(B13/10), 0)</f>
        <v>20</v>
      </c>
      <c r="H13">
        <f t="shared" si="3"/>
        <v>70</v>
      </c>
      <c r="I13" t="s">
        <v>43</v>
      </c>
    </row>
    <row r="14" spans="2:9" x14ac:dyDescent="0.25">
      <c r="B14">
        <v>5</v>
      </c>
      <c r="C14">
        <f t="shared" si="0"/>
        <v>0.5</v>
      </c>
      <c r="D14">
        <f t="shared" si="1"/>
        <v>0.25</v>
      </c>
      <c r="E14">
        <f t="shared" si="2"/>
        <v>0.375</v>
      </c>
      <c r="F14">
        <f>ROUNDUP($C$8*E14, 0)</f>
        <v>19</v>
      </c>
      <c r="G14">
        <f>ROUNDUP($C$8*(B14/10), 0)</f>
        <v>25</v>
      </c>
      <c r="H14">
        <f t="shared" si="3"/>
        <v>76</v>
      </c>
      <c r="I14" t="s">
        <v>43</v>
      </c>
    </row>
    <row r="15" spans="2:9" x14ac:dyDescent="0.25">
      <c r="B15">
        <v>6</v>
      </c>
      <c r="C15">
        <f t="shared" si="0"/>
        <v>0.6</v>
      </c>
      <c r="D15">
        <f t="shared" si="1"/>
        <v>0.36</v>
      </c>
      <c r="E15">
        <f t="shared" si="2"/>
        <v>0.48</v>
      </c>
      <c r="F15">
        <f>ROUNDUP($C$8*E15, 0)</f>
        <v>24</v>
      </c>
      <c r="G15">
        <f>ROUNDUP($C$8*(B15/10), 0)</f>
        <v>30</v>
      </c>
      <c r="H15">
        <f t="shared" si="3"/>
        <v>80</v>
      </c>
      <c r="I15" t="s">
        <v>43</v>
      </c>
    </row>
    <row r="16" spans="2:9" x14ac:dyDescent="0.25">
      <c r="B16">
        <v>7</v>
      </c>
      <c r="C16">
        <f t="shared" si="0"/>
        <v>0.7</v>
      </c>
      <c r="D16">
        <f t="shared" si="1"/>
        <v>0.48999999999999994</v>
      </c>
      <c r="E16">
        <f t="shared" si="2"/>
        <v>0.59499999999999997</v>
      </c>
      <c r="F16">
        <f>ROUNDUP($C$8*E16, 0)</f>
        <v>30</v>
      </c>
      <c r="G16">
        <f>ROUNDUP($C$8*(B16/10), 0)</f>
        <v>35</v>
      </c>
      <c r="H16">
        <f t="shared" si="3"/>
        <v>85.7</v>
      </c>
      <c r="I16" t="s">
        <v>43</v>
      </c>
    </row>
    <row r="17" spans="2:9" x14ac:dyDescent="0.25">
      <c r="B17">
        <v>8</v>
      </c>
      <c r="C17">
        <f t="shared" si="0"/>
        <v>0.8</v>
      </c>
      <c r="D17">
        <f t="shared" si="1"/>
        <v>0.64000000000000012</v>
      </c>
      <c r="E17">
        <f t="shared" si="2"/>
        <v>0.72000000000000008</v>
      </c>
      <c r="F17">
        <f>ROUNDUP($C$8*E17, 0)</f>
        <v>36</v>
      </c>
      <c r="G17">
        <f>ROUNDUP($C$8*(B17/10), 0)</f>
        <v>40</v>
      </c>
      <c r="H17">
        <f t="shared" si="3"/>
        <v>90</v>
      </c>
      <c r="I17" t="s">
        <v>43</v>
      </c>
    </row>
    <row r="18" spans="2:9" x14ac:dyDescent="0.25">
      <c r="B18">
        <v>9</v>
      </c>
      <c r="C18">
        <f t="shared" si="0"/>
        <v>0.9</v>
      </c>
      <c r="D18">
        <f t="shared" si="1"/>
        <v>0.81</v>
      </c>
      <c r="E18">
        <f>SUM(C18+D18)*$C$2</f>
        <v>0.85499999999999998</v>
      </c>
      <c r="F18">
        <f>ROUNDUP($C$8*E18, 0)</f>
        <v>43</v>
      </c>
      <c r="G18">
        <f>ROUNDUP($C$8*(B18/10), 0)</f>
        <v>45</v>
      </c>
      <c r="H18">
        <f t="shared" si="3"/>
        <v>95.6</v>
      </c>
      <c r="I18" t="s">
        <v>43</v>
      </c>
    </row>
    <row r="19" spans="2:9" x14ac:dyDescent="0.25">
      <c r="B19">
        <v>10</v>
      </c>
      <c r="C19">
        <f t="shared" si="0"/>
        <v>1</v>
      </c>
      <c r="D19">
        <f t="shared" si="1"/>
        <v>1</v>
      </c>
      <c r="E19">
        <f t="shared" si="2"/>
        <v>1</v>
      </c>
      <c r="F19">
        <f>ROUNDUP($C$8*E19, 0)</f>
        <v>50</v>
      </c>
      <c r="G19">
        <f>ROUNDUP($C$8*(B19/10), 0)</f>
        <v>50</v>
      </c>
      <c r="H19">
        <f t="shared" si="3"/>
        <v>100</v>
      </c>
      <c r="I19" t="s">
        <v>43</v>
      </c>
    </row>
    <row r="22" spans="2:9" x14ac:dyDescent="0.25">
      <c r="B22" t="s">
        <v>44</v>
      </c>
      <c r="C22" t="s">
        <v>45</v>
      </c>
    </row>
    <row r="23" spans="2:9" x14ac:dyDescent="0.25">
      <c r="B23" t="s">
        <v>33</v>
      </c>
      <c r="C23">
        <v>50</v>
      </c>
    </row>
    <row r="24" spans="2:9" x14ac:dyDescent="0.25">
      <c r="B24" t="s">
        <v>37</v>
      </c>
      <c r="C24" t="s">
        <v>38</v>
      </c>
      <c r="D24" t="s">
        <v>39</v>
      </c>
    </row>
    <row r="25" spans="2:9" x14ac:dyDescent="0.25">
      <c r="B25">
        <f>ROUNDUP($C$23*$E10, 0)</f>
        <v>3</v>
      </c>
      <c r="C25">
        <f>ROUNDUP($C$23*($B10/10), 0)</f>
        <v>5</v>
      </c>
      <c r="D25">
        <f>ROUND(B25/C25*100, 1)</f>
        <v>60</v>
      </c>
      <c r="E25" t="s">
        <v>43</v>
      </c>
    </row>
    <row r="26" spans="2:9" x14ac:dyDescent="0.25">
      <c r="B26">
        <f>ROUNDUP($C$23*$E11, 0)</f>
        <v>6</v>
      </c>
      <c r="C26">
        <f>ROUNDUP($C$8*($B11/10), 0)</f>
        <v>10</v>
      </c>
      <c r="D26">
        <f t="shared" ref="D26" si="4">ROUND(B26/C26*100, 1)</f>
        <v>60</v>
      </c>
      <c r="E26" t="s">
        <v>43</v>
      </c>
    </row>
    <row r="27" spans="2:9" x14ac:dyDescent="0.25">
      <c r="B27">
        <f>ROUNDUP($C$23*$E12, 0)</f>
        <v>10</v>
      </c>
      <c r="C27">
        <f>ROUNDUP($C$8*($B12/10), 0)</f>
        <v>15</v>
      </c>
      <c r="D27">
        <f>ROUND(B27/C27*100, 1)</f>
        <v>66.7</v>
      </c>
      <c r="E27" t="s">
        <v>43</v>
      </c>
    </row>
    <row r="28" spans="2:9" x14ac:dyDescent="0.25">
      <c r="B28">
        <f>ROUNDUP($C$23*$E13, 0)</f>
        <v>14</v>
      </c>
      <c r="C28">
        <f>ROUNDUP($C$8*($B13/10), 0)</f>
        <v>20</v>
      </c>
      <c r="D28">
        <f t="shared" ref="D28:D34" si="5">ROUND(B28/C28*100, 1)</f>
        <v>70</v>
      </c>
      <c r="E28" t="s">
        <v>43</v>
      </c>
    </row>
    <row r="29" spans="2:9" x14ac:dyDescent="0.25">
      <c r="B29">
        <f>ROUNDUP($C$23*$E14, 0)</f>
        <v>19</v>
      </c>
      <c r="C29">
        <f>ROUNDUP($C$8*($B14/10), 0)</f>
        <v>25</v>
      </c>
      <c r="D29">
        <f t="shared" si="5"/>
        <v>76</v>
      </c>
      <c r="E29" t="s">
        <v>43</v>
      </c>
    </row>
    <row r="30" spans="2:9" x14ac:dyDescent="0.25">
      <c r="B30">
        <f>ROUNDUP($C$23*$E15, 0)</f>
        <v>24</v>
      </c>
      <c r="C30">
        <f>ROUNDUP($C$8*($B15/10), 0)</f>
        <v>30</v>
      </c>
      <c r="D30">
        <f t="shared" si="5"/>
        <v>80</v>
      </c>
      <c r="E30" t="s">
        <v>43</v>
      </c>
    </row>
    <row r="31" spans="2:9" x14ac:dyDescent="0.25">
      <c r="B31">
        <f>ROUNDUP($C$23*$E16, 0)</f>
        <v>30</v>
      </c>
      <c r="C31">
        <f>ROUNDUP($C$8*($B16/10), 0)</f>
        <v>35</v>
      </c>
      <c r="D31">
        <f t="shared" si="5"/>
        <v>85.7</v>
      </c>
      <c r="E31" t="s">
        <v>43</v>
      </c>
    </row>
    <row r="32" spans="2:9" x14ac:dyDescent="0.25">
      <c r="B32">
        <f>ROUNDUP($C$23*$E17, 0)</f>
        <v>36</v>
      </c>
      <c r="C32">
        <f>ROUNDUP($C$8*($B17/10), 0)</f>
        <v>40</v>
      </c>
      <c r="D32">
        <f t="shared" si="5"/>
        <v>90</v>
      </c>
      <c r="E32" t="s">
        <v>43</v>
      </c>
    </row>
    <row r="33" spans="2:5" x14ac:dyDescent="0.25">
      <c r="B33">
        <f>ROUNDUP($C$23*$E18, 0)</f>
        <v>43</v>
      </c>
      <c r="C33">
        <f>ROUNDUP($C$8*($B18/10), 0)</f>
        <v>45</v>
      </c>
      <c r="D33">
        <f t="shared" si="5"/>
        <v>95.6</v>
      </c>
      <c r="E33" t="s">
        <v>43</v>
      </c>
    </row>
    <row r="34" spans="2:5" x14ac:dyDescent="0.25">
      <c r="B34">
        <f>ROUNDUP($C$23*$E19, 0)</f>
        <v>50</v>
      </c>
      <c r="C34">
        <f>ROUNDUP($C$8*($B19/10), 0)</f>
        <v>50</v>
      </c>
      <c r="D34">
        <f t="shared" si="5"/>
        <v>100</v>
      </c>
      <c r="E34" t="s">
        <v>43</v>
      </c>
    </row>
    <row r="36" spans="2:5" x14ac:dyDescent="0.25">
      <c r="B36" t="s">
        <v>44</v>
      </c>
      <c r="C36" t="s">
        <v>46</v>
      </c>
    </row>
    <row r="37" spans="2:5" x14ac:dyDescent="0.25">
      <c r="B37" t="s">
        <v>33</v>
      </c>
      <c r="C37">
        <v>50</v>
      </c>
    </row>
    <row r="38" spans="2:5" x14ac:dyDescent="0.25">
      <c r="B38" t="s">
        <v>37</v>
      </c>
      <c r="C38" t="s">
        <v>38</v>
      </c>
      <c r="D38" t="s">
        <v>39</v>
      </c>
    </row>
    <row r="39" spans="2:5" x14ac:dyDescent="0.25">
      <c r="B39">
        <f>ROUNDUP($C$37*$E10, 0)</f>
        <v>3</v>
      </c>
      <c r="C39">
        <f>ROUNDUP($C$37*($B10/10), 0)</f>
        <v>5</v>
      </c>
      <c r="D39">
        <f>ROUND(B39/C39*100, 1)</f>
        <v>60</v>
      </c>
      <c r="E39" t="s">
        <v>43</v>
      </c>
    </row>
    <row r="40" spans="2:5" x14ac:dyDescent="0.25">
      <c r="B40">
        <f>ROUNDUP($C$37*$E11, 0)</f>
        <v>6</v>
      </c>
      <c r="C40">
        <f>ROUNDUP($C$8*($B11/10), 0)</f>
        <v>10</v>
      </c>
      <c r="D40">
        <f t="shared" ref="D40:D48" si="6">ROUND(B40/C40*100, 1)</f>
        <v>60</v>
      </c>
      <c r="E40" t="s">
        <v>43</v>
      </c>
    </row>
    <row r="41" spans="2:5" x14ac:dyDescent="0.25">
      <c r="B41">
        <f>ROUNDUP($C$37*$E12, 0)</f>
        <v>10</v>
      </c>
      <c r="C41">
        <f>ROUNDUP($C$8*($B12/10), 0)</f>
        <v>15</v>
      </c>
      <c r="D41">
        <f t="shared" si="6"/>
        <v>66.7</v>
      </c>
      <c r="E41" t="s">
        <v>43</v>
      </c>
    </row>
    <row r="42" spans="2:5" x14ac:dyDescent="0.25">
      <c r="B42">
        <f>ROUNDUP($C$37*$E13, 0)</f>
        <v>14</v>
      </c>
      <c r="C42">
        <f>ROUNDUP($C$8*($B13/10), 0)</f>
        <v>20</v>
      </c>
      <c r="D42">
        <f t="shared" si="6"/>
        <v>70</v>
      </c>
      <c r="E42" t="s">
        <v>43</v>
      </c>
    </row>
    <row r="43" spans="2:5" x14ac:dyDescent="0.25">
      <c r="B43">
        <f>ROUNDUP($C$37*$E14, 0)</f>
        <v>19</v>
      </c>
      <c r="C43">
        <f>ROUNDUP($C$8*($B14/10), 0)</f>
        <v>25</v>
      </c>
      <c r="D43">
        <f t="shared" si="6"/>
        <v>76</v>
      </c>
      <c r="E43" t="s">
        <v>43</v>
      </c>
    </row>
    <row r="44" spans="2:5" x14ac:dyDescent="0.25">
      <c r="B44">
        <f>ROUNDUP($C$37*$E15, 0)</f>
        <v>24</v>
      </c>
      <c r="C44">
        <f>ROUNDUP($C$8*($B15/10), 0)</f>
        <v>30</v>
      </c>
      <c r="D44">
        <f t="shared" si="6"/>
        <v>80</v>
      </c>
      <c r="E44" t="s">
        <v>43</v>
      </c>
    </row>
    <row r="45" spans="2:5" x14ac:dyDescent="0.25">
      <c r="B45">
        <f>ROUNDUP($C$37*$E16, 0)</f>
        <v>30</v>
      </c>
      <c r="C45">
        <f>ROUNDUP($C$8*($B16/10), 0)</f>
        <v>35</v>
      </c>
      <c r="D45">
        <f t="shared" si="6"/>
        <v>85.7</v>
      </c>
      <c r="E45" t="s">
        <v>43</v>
      </c>
    </row>
    <row r="46" spans="2:5" x14ac:dyDescent="0.25">
      <c r="B46">
        <f>ROUNDUP($C$37*$E17, 0)</f>
        <v>36</v>
      </c>
      <c r="C46">
        <f>ROUNDUP($C$8*($B17/10), 0)</f>
        <v>40</v>
      </c>
      <c r="D46">
        <f t="shared" si="6"/>
        <v>90</v>
      </c>
      <c r="E46" t="s">
        <v>43</v>
      </c>
    </row>
    <row r="47" spans="2:5" x14ac:dyDescent="0.25">
      <c r="B47">
        <f>ROUNDUP($C$37*$E18, 0)</f>
        <v>43</v>
      </c>
      <c r="C47">
        <f>ROUNDUP($C$8*($B18/10), 0)</f>
        <v>45</v>
      </c>
      <c r="D47">
        <f t="shared" si="6"/>
        <v>95.6</v>
      </c>
      <c r="E47" t="s">
        <v>43</v>
      </c>
    </row>
    <row r="48" spans="2:5" x14ac:dyDescent="0.25">
      <c r="B48">
        <f>ROUNDUP($C$37*$E19, 0)</f>
        <v>50</v>
      </c>
      <c r="C48">
        <f>ROUNDUP($C$8*($B19/10), 0)</f>
        <v>50</v>
      </c>
      <c r="D48">
        <f t="shared" si="6"/>
        <v>100</v>
      </c>
      <c r="E48" t="s">
        <v>43</v>
      </c>
    </row>
    <row r="50" spans="2:5" x14ac:dyDescent="0.25">
      <c r="B50" t="s">
        <v>44</v>
      </c>
      <c r="C50" t="s">
        <v>47</v>
      </c>
    </row>
    <row r="51" spans="2:5" x14ac:dyDescent="0.25">
      <c r="B51" t="s">
        <v>33</v>
      </c>
      <c r="C51">
        <v>50</v>
      </c>
    </row>
    <row r="52" spans="2:5" x14ac:dyDescent="0.25">
      <c r="B52" t="s">
        <v>37</v>
      </c>
      <c r="C52" t="s">
        <v>38</v>
      </c>
      <c r="D52" t="s">
        <v>39</v>
      </c>
    </row>
    <row r="53" spans="2:5" x14ac:dyDescent="0.25">
      <c r="B53">
        <f>ROUNDUP($C$51*$E10, 0)</f>
        <v>3</v>
      </c>
      <c r="C53">
        <f>ROUNDUP($C$51*($B10/10), 0)</f>
        <v>5</v>
      </c>
      <c r="D53">
        <f>ROUND(B53/C53*100, 1)</f>
        <v>60</v>
      </c>
      <c r="E53" t="s">
        <v>43</v>
      </c>
    </row>
    <row r="54" spans="2:5" x14ac:dyDescent="0.25">
      <c r="B54">
        <f>ROUNDUP($C$51*$E11, 0)</f>
        <v>6</v>
      </c>
      <c r="C54">
        <f>ROUNDUP($C$51*($B11/10), 0)</f>
        <v>10</v>
      </c>
      <c r="D54">
        <f t="shared" ref="D54:D62" si="7">ROUND(B54/C54*100, 1)</f>
        <v>60</v>
      </c>
      <c r="E54" t="s">
        <v>43</v>
      </c>
    </row>
    <row r="55" spans="2:5" x14ac:dyDescent="0.25">
      <c r="B55">
        <f>ROUNDUP($C$51*$E12, 0)</f>
        <v>10</v>
      </c>
      <c r="C55">
        <f>ROUNDUP($C$51*($B12/10), 0)</f>
        <v>15</v>
      </c>
      <c r="D55">
        <f t="shared" si="7"/>
        <v>66.7</v>
      </c>
      <c r="E55" t="s">
        <v>43</v>
      </c>
    </row>
    <row r="56" spans="2:5" x14ac:dyDescent="0.25">
      <c r="B56">
        <f>ROUNDUP($C$51*$E13, 0)</f>
        <v>14</v>
      </c>
      <c r="C56">
        <f>ROUNDUP($C$51*($B13/10), 0)</f>
        <v>20</v>
      </c>
      <c r="D56">
        <f t="shared" si="7"/>
        <v>70</v>
      </c>
      <c r="E56" t="s">
        <v>43</v>
      </c>
    </row>
    <row r="57" spans="2:5" x14ac:dyDescent="0.25">
      <c r="B57">
        <f>ROUNDUP($C$51*$E14, 0)</f>
        <v>19</v>
      </c>
      <c r="C57">
        <f>ROUNDUP($C$51*($B14/10), 0)</f>
        <v>25</v>
      </c>
      <c r="D57">
        <f t="shared" si="7"/>
        <v>76</v>
      </c>
      <c r="E57" t="s">
        <v>43</v>
      </c>
    </row>
    <row r="58" spans="2:5" x14ac:dyDescent="0.25">
      <c r="B58">
        <f>ROUNDUP($C$51*$E15, 0)</f>
        <v>24</v>
      </c>
      <c r="C58">
        <f>ROUNDUP($C$51*($B15/10), 0)</f>
        <v>30</v>
      </c>
      <c r="D58">
        <f t="shared" si="7"/>
        <v>80</v>
      </c>
      <c r="E58" t="s">
        <v>43</v>
      </c>
    </row>
    <row r="59" spans="2:5" x14ac:dyDescent="0.25">
      <c r="B59">
        <f>ROUNDUP($C$51*$E16, 0)</f>
        <v>30</v>
      </c>
      <c r="C59">
        <f>ROUNDUP($C$51*($B16/10), 0)</f>
        <v>35</v>
      </c>
      <c r="D59">
        <f t="shared" si="7"/>
        <v>85.7</v>
      </c>
      <c r="E59" t="s">
        <v>43</v>
      </c>
    </row>
    <row r="60" spans="2:5" x14ac:dyDescent="0.25">
      <c r="B60">
        <f>ROUNDUP($C$51*$E17, 0)</f>
        <v>36</v>
      </c>
      <c r="C60">
        <f>ROUNDUP($C$51*($B17/10), 0)</f>
        <v>40</v>
      </c>
      <c r="D60">
        <f t="shared" si="7"/>
        <v>90</v>
      </c>
      <c r="E60" t="s">
        <v>43</v>
      </c>
    </row>
    <row r="61" spans="2:5" x14ac:dyDescent="0.25">
      <c r="B61">
        <f>ROUNDUP($C$51*$E18, 0)</f>
        <v>43</v>
      </c>
      <c r="C61">
        <f>ROUNDUP($C$51*($B18/10), 0)</f>
        <v>45</v>
      </c>
      <c r="D61">
        <f t="shared" si="7"/>
        <v>95.6</v>
      </c>
      <c r="E61" t="s">
        <v>43</v>
      </c>
    </row>
    <row r="62" spans="2:5" x14ac:dyDescent="0.25">
      <c r="B62">
        <f>ROUNDUP($C$51*$E19, 0)</f>
        <v>50</v>
      </c>
      <c r="C62">
        <f>ROUNDUP($C$51*($B19/10), 0)</f>
        <v>50</v>
      </c>
      <c r="D62">
        <f t="shared" si="7"/>
        <v>100</v>
      </c>
      <c r="E62" t="s">
        <v>43</v>
      </c>
    </row>
    <row r="64" spans="2:5" x14ac:dyDescent="0.25">
      <c r="B64" t="s">
        <v>44</v>
      </c>
      <c r="C64" t="s">
        <v>50</v>
      </c>
    </row>
    <row r="65" spans="2:5" x14ac:dyDescent="0.25">
      <c r="B65" t="s">
        <v>33</v>
      </c>
      <c r="C65">
        <v>50</v>
      </c>
    </row>
    <row r="66" spans="2:5" x14ac:dyDescent="0.25">
      <c r="B66" t="s">
        <v>37</v>
      </c>
      <c r="C66" t="s">
        <v>38</v>
      </c>
      <c r="D66" t="s">
        <v>39</v>
      </c>
    </row>
    <row r="67" spans="2:5" x14ac:dyDescent="0.25">
      <c r="B67">
        <f>ROUNDUP($C$65*$E10, 0)</f>
        <v>3</v>
      </c>
      <c r="C67">
        <f>ROUNDUP($C$65*($B10/10), 0)</f>
        <v>5</v>
      </c>
      <c r="D67">
        <f>ROUND(B67/C67*100, 1)</f>
        <v>60</v>
      </c>
      <c r="E67" t="s">
        <v>43</v>
      </c>
    </row>
    <row r="68" spans="2:5" x14ac:dyDescent="0.25">
      <c r="B68">
        <f>ROUNDUP($C$65*$E11, 0)</f>
        <v>6</v>
      </c>
      <c r="C68">
        <f>ROUNDUP($C$65*($B11/10), 0)</f>
        <v>10</v>
      </c>
      <c r="D68">
        <f t="shared" ref="D68:D76" si="8">ROUND(B68/C68*100, 1)</f>
        <v>60</v>
      </c>
      <c r="E68" t="s">
        <v>43</v>
      </c>
    </row>
    <row r="69" spans="2:5" x14ac:dyDescent="0.25">
      <c r="B69">
        <f>ROUNDUP($C$65*$E12, 0)</f>
        <v>10</v>
      </c>
      <c r="C69">
        <f>ROUNDUP($C$65*($B12/10), 0)</f>
        <v>15</v>
      </c>
      <c r="D69">
        <f t="shared" si="8"/>
        <v>66.7</v>
      </c>
      <c r="E69" t="s">
        <v>43</v>
      </c>
    </row>
    <row r="70" spans="2:5" x14ac:dyDescent="0.25">
      <c r="B70">
        <f>ROUNDUP($C$65*$E13, 0)</f>
        <v>14</v>
      </c>
      <c r="C70">
        <f>ROUNDUP($C$65*($B13/10), 0)</f>
        <v>20</v>
      </c>
      <c r="D70">
        <f t="shared" si="8"/>
        <v>70</v>
      </c>
      <c r="E70" t="s">
        <v>43</v>
      </c>
    </row>
    <row r="71" spans="2:5" x14ac:dyDescent="0.25">
      <c r="B71">
        <f>ROUNDUP($C$65*$E14, 0)</f>
        <v>19</v>
      </c>
      <c r="C71">
        <f>ROUNDUP($C$65*($B14/10), 0)</f>
        <v>25</v>
      </c>
      <c r="D71">
        <f t="shared" si="8"/>
        <v>76</v>
      </c>
      <c r="E71" t="s">
        <v>43</v>
      </c>
    </row>
    <row r="72" spans="2:5" x14ac:dyDescent="0.25">
      <c r="B72">
        <f>ROUNDUP($C$65*$E15, 0)</f>
        <v>24</v>
      </c>
      <c r="C72">
        <f>ROUNDUP($C$65*($B15/10), 0)</f>
        <v>30</v>
      </c>
      <c r="D72">
        <f t="shared" si="8"/>
        <v>80</v>
      </c>
      <c r="E72" t="s">
        <v>43</v>
      </c>
    </row>
    <row r="73" spans="2:5" x14ac:dyDescent="0.25">
      <c r="B73">
        <f>ROUNDUP($C$65*$E16, 0)</f>
        <v>30</v>
      </c>
      <c r="C73">
        <f>ROUNDUP($C$65*($B16/10), 0)</f>
        <v>35</v>
      </c>
      <c r="D73">
        <f t="shared" si="8"/>
        <v>85.7</v>
      </c>
      <c r="E73" t="s">
        <v>43</v>
      </c>
    </row>
    <row r="74" spans="2:5" x14ac:dyDescent="0.25">
      <c r="B74">
        <f>ROUNDUP($C$65*$E17, 0)</f>
        <v>36</v>
      </c>
      <c r="C74">
        <f>ROUNDUP($C$65*($B17/10), 0)</f>
        <v>40</v>
      </c>
      <c r="D74">
        <f t="shared" si="8"/>
        <v>90</v>
      </c>
      <c r="E74" t="s">
        <v>43</v>
      </c>
    </row>
    <row r="75" spans="2:5" x14ac:dyDescent="0.25">
      <c r="B75">
        <f>ROUNDUP($C$65*$E18, 0)</f>
        <v>43</v>
      </c>
      <c r="C75">
        <f>ROUNDUP($C$65*($B18/10), 0)</f>
        <v>45</v>
      </c>
      <c r="D75">
        <f t="shared" si="8"/>
        <v>95.6</v>
      </c>
      <c r="E75" t="s">
        <v>43</v>
      </c>
    </row>
    <row r="76" spans="2:5" x14ac:dyDescent="0.25">
      <c r="B76">
        <f>ROUNDUP($C$65*$E19, 0)</f>
        <v>50</v>
      </c>
      <c r="C76">
        <f>ROUNDUP($C$65*($B19/10), 0)</f>
        <v>50</v>
      </c>
      <c r="D76">
        <f t="shared" si="8"/>
        <v>100</v>
      </c>
      <c r="E76" t="s">
        <v>43</v>
      </c>
    </row>
    <row r="78" spans="2:5" x14ac:dyDescent="0.25">
      <c r="B78" t="s">
        <v>44</v>
      </c>
      <c r="C78" t="s">
        <v>48</v>
      </c>
    </row>
    <row r="79" spans="2:5" x14ac:dyDescent="0.25">
      <c r="B79" t="s">
        <v>33</v>
      </c>
      <c r="C79">
        <v>50</v>
      </c>
    </row>
    <row r="80" spans="2:5" x14ac:dyDescent="0.25">
      <c r="B80" t="s">
        <v>37</v>
      </c>
      <c r="C80" t="s">
        <v>38</v>
      </c>
      <c r="D80" t="s">
        <v>39</v>
      </c>
    </row>
    <row r="81" spans="2:5" x14ac:dyDescent="0.25">
      <c r="B81">
        <f>ROUNDUP($C$79*$E10, 0)</f>
        <v>3</v>
      </c>
      <c r="C81">
        <f>ROUNDUP($C$79*($B10/10), 0)</f>
        <v>5</v>
      </c>
      <c r="D81">
        <f>ROUND(B81/C81*100, 1)</f>
        <v>60</v>
      </c>
      <c r="E81" t="s">
        <v>43</v>
      </c>
    </row>
    <row r="82" spans="2:5" x14ac:dyDescent="0.25">
      <c r="B82">
        <f>ROUNDUP($C$79*$E11, 0)</f>
        <v>6</v>
      </c>
      <c r="C82">
        <f>ROUNDUP($C$79*($B11/10), 0)</f>
        <v>10</v>
      </c>
      <c r="D82">
        <f t="shared" ref="D82:D90" si="9">ROUND(B82/C82*100, 1)</f>
        <v>60</v>
      </c>
      <c r="E82" t="s">
        <v>43</v>
      </c>
    </row>
    <row r="83" spans="2:5" x14ac:dyDescent="0.25">
      <c r="B83">
        <f>ROUNDUP($C$79*$E12, 0)</f>
        <v>10</v>
      </c>
      <c r="C83">
        <f>ROUNDUP($C$79*($B12/10), 0)</f>
        <v>15</v>
      </c>
      <c r="D83">
        <f t="shared" si="9"/>
        <v>66.7</v>
      </c>
      <c r="E83" t="s">
        <v>43</v>
      </c>
    </row>
    <row r="84" spans="2:5" x14ac:dyDescent="0.25">
      <c r="B84">
        <f>ROUNDUP($C$79*$E13, 0)</f>
        <v>14</v>
      </c>
      <c r="C84">
        <f>ROUNDUP($C$79*($B13/10), 0)</f>
        <v>20</v>
      </c>
      <c r="D84">
        <f t="shared" si="9"/>
        <v>70</v>
      </c>
      <c r="E84" t="s">
        <v>43</v>
      </c>
    </row>
    <row r="85" spans="2:5" x14ac:dyDescent="0.25">
      <c r="B85">
        <f>ROUNDUP($C$79*$E14, 0)</f>
        <v>19</v>
      </c>
      <c r="C85">
        <f>ROUNDUP($C$79*($B14/10), 0)</f>
        <v>25</v>
      </c>
      <c r="D85">
        <f t="shared" si="9"/>
        <v>76</v>
      </c>
      <c r="E85" t="s">
        <v>43</v>
      </c>
    </row>
    <row r="86" spans="2:5" x14ac:dyDescent="0.25">
      <c r="B86">
        <f>ROUNDUP($C$79*$E15, 0)</f>
        <v>24</v>
      </c>
      <c r="C86">
        <f>ROUNDUP($C$79*($B15/10), 0)</f>
        <v>30</v>
      </c>
      <c r="D86">
        <f t="shared" si="9"/>
        <v>80</v>
      </c>
      <c r="E86" t="s">
        <v>43</v>
      </c>
    </row>
    <row r="87" spans="2:5" x14ac:dyDescent="0.25">
      <c r="B87">
        <f>ROUNDUP($C$79*$E16, 0)</f>
        <v>30</v>
      </c>
      <c r="C87">
        <f>ROUNDUP($C$79*($B16/10), 0)</f>
        <v>35</v>
      </c>
      <c r="D87">
        <f t="shared" si="9"/>
        <v>85.7</v>
      </c>
      <c r="E87" t="s">
        <v>43</v>
      </c>
    </row>
    <row r="88" spans="2:5" x14ac:dyDescent="0.25">
      <c r="B88">
        <f>ROUNDUP($C$79*$E17, 0)</f>
        <v>36</v>
      </c>
      <c r="C88">
        <f>ROUNDUP($C$79*($B17/10), 0)</f>
        <v>40</v>
      </c>
      <c r="D88">
        <f t="shared" si="9"/>
        <v>90</v>
      </c>
      <c r="E88" t="s">
        <v>43</v>
      </c>
    </row>
    <row r="89" spans="2:5" x14ac:dyDescent="0.25">
      <c r="B89">
        <f>ROUNDUP($C$79*$E18, 0)</f>
        <v>43</v>
      </c>
      <c r="C89">
        <f>ROUNDUP($C$79*($B18/10), 0)</f>
        <v>45</v>
      </c>
      <c r="D89">
        <f t="shared" si="9"/>
        <v>95.6</v>
      </c>
      <c r="E89" t="s">
        <v>43</v>
      </c>
    </row>
    <row r="90" spans="2:5" x14ac:dyDescent="0.25">
      <c r="B90">
        <f>ROUNDUP($C$79*$E19, 0)</f>
        <v>50</v>
      </c>
      <c r="C90">
        <f>ROUNDUP($C$79*($B19/10), 0)</f>
        <v>50</v>
      </c>
      <c r="D90">
        <f t="shared" si="9"/>
        <v>100</v>
      </c>
      <c r="E90" t="s">
        <v>43</v>
      </c>
    </row>
    <row r="92" spans="2:5" x14ac:dyDescent="0.25">
      <c r="B92" t="s">
        <v>44</v>
      </c>
      <c r="C92" t="s">
        <v>49</v>
      </c>
    </row>
    <row r="93" spans="2:5" x14ac:dyDescent="0.25">
      <c r="B93" t="s">
        <v>33</v>
      </c>
      <c r="C93">
        <v>50</v>
      </c>
    </row>
    <row r="94" spans="2:5" x14ac:dyDescent="0.25">
      <c r="B94" t="s">
        <v>37</v>
      </c>
      <c r="C94" t="s">
        <v>38</v>
      </c>
      <c r="D94" t="s">
        <v>39</v>
      </c>
    </row>
    <row r="95" spans="2:5" x14ac:dyDescent="0.25">
      <c r="B95">
        <f>ROUNDUP($C$93*$E10, 0)</f>
        <v>3</v>
      </c>
      <c r="C95">
        <f>ROUNDUP($C$93*($B10/10), 0)</f>
        <v>5</v>
      </c>
      <c r="D95">
        <f>ROUND(B95/C95*100, 1)</f>
        <v>60</v>
      </c>
      <c r="E95" t="s">
        <v>43</v>
      </c>
    </row>
    <row r="96" spans="2:5" x14ac:dyDescent="0.25">
      <c r="B96">
        <f>ROUNDUP($C$93*$E11, 0)</f>
        <v>6</v>
      </c>
      <c r="C96">
        <f>ROUNDUP($C$93*($B11/10), 0)</f>
        <v>10</v>
      </c>
      <c r="D96">
        <f t="shared" ref="D96:D104" si="10">ROUND(B96/C96*100, 1)</f>
        <v>60</v>
      </c>
      <c r="E96" t="s">
        <v>43</v>
      </c>
    </row>
    <row r="97" spans="2:5" x14ac:dyDescent="0.25">
      <c r="B97">
        <f>ROUNDUP($C$93*$E12, 0)</f>
        <v>10</v>
      </c>
      <c r="C97">
        <f>ROUNDUP($C$93*($B12/10), 0)</f>
        <v>15</v>
      </c>
      <c r="D97">
        <f t="shared" si="10"/>
        <v>66.7</v>
      </c>
      <c r="E97" t="s">
        <v>43</v>
      </c>
    </row>
    <row r="98" spans="2:5" x14ac:dyDescent="0.25">
      <c r="B98">
        <f>ROUNDUP($C$93*$E13, 0)</f>
        <v>14</v>
      </c>
      <c r="C98">
        <f>ROUNDUP($C$93*($B13/10), 0)</f>
        <v>20</v>
      </c>
      <c r="D98">
        <f t="shared" si="10"/>
        <v>70</v>
      </c>
      <c r="E98" t="s">
        <v>43</v>
      </c>
    </row>
    <row r="99" spans="2:5" x14ac:dyDescent="0.25">
      <c r="B99">
        <f>ROUNDUP($C$93*$E14, 0)</f>
        <v>19</v>
      </c>
      <c r="C99">
        <f>ROUNDUP($C$93*($B14/10), 0)</f>
        <v>25</v>
      </c>
      <c r="D99">
        <f t="shared" si="10"/>
        <v>76</v>
      </c>
      <c r="E99" t="s">
        <v>43</v>
      </c>
    </row>
    <row r="100" spans="2:5" x14ac:dyDescent="0.25">
      <c r="B100">
        <f>ROUNDUP($C$93*$E15, 0)</f>
        <v>24</v>
      </c>
      <c r="C100">
        <f>ROUNDUP($C$93*($B15/10), 0)</f>
        <v>30</v>
      </c>
      <c r="D100">
        <f t="shared" si="10"/>
        <v>80</v>
      </c>
      <c r="E100" t="s">
        <v>43</v>
      </c>
    </row>
    <row r="101" spans="2:5" x14ac:dyDescent="0.25">
      <c r="B101">
        <f>ROUNDUP($C$93*$E16, 0)</f>
        <v>30</v>
      </c>
      <c r="C101">
        <f>ROUNDUP($C$93*($B16/10), 0)</f>
        <v>35</v>
      </c>
      <c r="D101">
        <f t="shared" si="10"/>
        <v>85.7</v>
      </c>
      <c r="E101" t="s">
        <v>43</v>
      </c>
    </row>
    <row r="102" spans="2:5" x14ac:dyDescent="0.25">
      <c r="B102">
        <f>ROUNDUP($C$93*$E17, 0)</f>
        <v>36</v>
      </c>
      <c r="C102">
        <f>ROUNDUP($C$93*($B17/10), 0)</f>
        <v>40</v>
      </c>
      <c r="D102">
        <f t="shared" si="10"/>
        <v>90</v>
      </c>
      <c r="E102" t="s">
        <v>43</v>
      </c>
    </row>
    <row r="103" spans="2:5" x14ac:dyDescent="0.25">
      <c r="B103">
        <f>ROUNDUP($C$93*$E18, 0)</f>
        <v>43</v>
      </c>
      <c r="C103">
        <f>ROUNDUP($C$93*($B18/10), 0)</f>
        <v>45</v>
      </c>
      <c r="D103">
        <f t="shared" si="10"/>
        <v>95.6</v>
      </c>
      <c r="E103" t="s">
        <v>43</v>
      </c>
    </row>
    <row r="104" spans="2:5" x14ac:dyDescent="0.25">
      <c r="B104">
        <f>ROUNDUP($C$93*$E19, 0)</f>
        <v>50</v>
      </c>
      <c r="C104">
        <f>ROUNDUP($C$93*($B19/10), 0)</f>
        <v>50</v>
      </c>
      <c r="D104">
        <f t="shared" si="10"/>
        <v>100</v>
      </c>
      <c r="E104" t="s">
        <v>43</v>
      </c>
    </row>
  </sheetData>
  <conditionalFormatting sqref="H10:H19">
    <cfRule type="dataBar" priority="22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{B95BB1EC-2FE3-443B-9D1C-815DBA2AF316}</x14:id>
        </ext>
      </extLst>
    </cfRule>
  </conditionalFormatting>
  <conditionalFormatting sqref="F10:G19"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{5B4FB91E-EA18-4FD6-96D2-95AC7D5194FA}</x14:id>
        </ext>
      </extLst>
    </cfRule>
  </conditionalFormatting>
  <conditionalFormatting sqref="D25:D34">
    <cfRule type="dataBar" priority="20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{7330B0A8-172E-4409-BE9A-CD4C04A75FCC}</x14:id>
        </ext>
      </extLst>
    </cfRule>
  </conditionalFormatting>
  <conditionalFormatting sqref="B25:C34">
    <cfRule type="dataBar" priority="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{BD871D5D-9F5C-432B-9610-48CB8D44F19A}</x14:id>
        </ext>
      </extLst>
    </cfRule>
  </conditionalFormatting>
  <conditionalFormatting sqref="H39:H48">
    <cfRule type="dataBar" priority="18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{E263E765-40AD-4BA8-97CB-B21AD18AE7DC}</x14:id>
        </ext>
      </extLst>
    </cfRule>
  </conditionalFormatting>
  <conditionalFormatting sqref="F39:G48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{EF04D514-D0BC-45B9-9482-C12F5C177685}</x14:id>
        </ext>
      </extLst>
    </cfRule>
  </conditionalFormatting>
  <conditionalFormatting sqref="H53:H62">
    <cfRule type="dataBar" priority="16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{DDFF0D5A-799C-43A2-AB88-FDD5F3E96513}</x14:id>
        </ext>
      </extLst>
    </cfRule>
  </conditionalFormatting>
  <conditionalFormatting sqref="F53:G62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{AD7F2E01-03B6-433D-851A-09EC21896308}</x14:id>
        </ext>
      </extLst>
    </cfRule>
  </conditionalFormatting>
  <conditionalFormatting sqref="H67:H76">
    <cfRule type="dataBar" priority="14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{E9390766-6D71-44D1-BBBA-434E428F10D5}</x14:id>
        </ext>
      </extLst>
    </cfRule>
  </conditionalFormatting>
  <conditionalFormatting sqref="F67:G76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{DAFA8D33-4CF2-4F1B-9CEE-075D1DB4598C}</x14:id>
        </ext>
      </extLst>
    </cfRule>
  </conditionalFormatting>
  <conditionalFormatting sqref="H81:H90">
    <cfRule type="dataBar" priority="12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{9E1DA802-17BF-4BCB-8A9A-C7FF7ED5961D}</x14:id>
        </ext>
      </extLst>
    </cfRule>
  </conditionalFormatting>
  <conditionalFormatting sqref="F81:G90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{C44611A4-2B55-4925-9C9D-6A71C58C6432}</x14:id>
        </ext>
      </extLst>
    </cfRule>
  </conditionalFormatting>
  <conditionalFormatting sqref="D39:D48">
    <cfRule type="dataBar" priority="10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{B5B9D557-7FC7-4FE9-908A-392AE48CAA51}</x14:id>
        </ext>
      </extLst>
    </cfRule>
  </conditionalFormatting>
  <conditionalFormatting sqref="B39:C48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{6DE4E63B-B7AD-453D-9F25-5680F9683299}</x14:id>
        </ext>
      </extLst>
    </cfRule>
  </conditionalFormatting>
  <conditionalFormatting sqref="D53:D62">
    <cfRule type="dataBar" priority="8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{4EED507C-F996-4355-8821-33834591C379}</x14:id>
        </ext>
      </extLst>
    </cfRule>
  </conditionalFormatting>
  <conditionalFormatting sqref="B53:C62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{240B2264-4122-4A77-B3F6-AE8632261EB4}</x14:id>
        </ext>
      </extLst>
    </cfRule>
  </conditionalFormatting>
  <conditionalFormatting sqref="D67:D76">
    <cfRule type="dataBar" priority="6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{F3947866-7D5B-4E86-A4F5-A35CF4BBCB1E}</x14:id>
        </ext>
      </extLst>
    </cfRule>
  </conditionalFormatting>
  <conditionalFormatting sqref="B67:C7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{F85E3903-FA5A-4A04-AC09-1F5DEA1A695C}</x14:id>
        </ext>
      </extLst>
    </cfRule>
  </conditionalFormatting>
  <conditionalFormatting sqref="D81:D90">
    <cfRule type="dataBar" priority="4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{F184C7EA-4716-43C5-958F-72818483AABE}</x14:id>
        </ext>
      </extLst>
    </cfRule>
  </conditionalFormatting>
  <conditionalFormatting sqref="B81:C9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{01708964-7F73-42E9-B3F3-21DB5D845E44}</x14:id>
        </ext>
      </extLst>
    </cfRule>
  </conditionalFormatting>
  <conditionalFormatting sqref="D95:D104">
    <cfRule type="dataBar" priority="2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{237B1905-AD91-4D4D-BBA8-D992D10EA9D1}</x14:id>
        </ext>
      </extLst>
    </cfRule>
  </conditionalFormatting>
  <conditionalFormatting sqref="B95:C10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{FE155115-37EA-405A-89DA-4236275FB0D3}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croll Bar 1">
              <controlPr defaultSiz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Scroll Bar 2">
              <controlPr defaultSiz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Scroll Bar 4">
              <controlPr defaultSiz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Scroll Bar 5">
              <controlPr defaultSiz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8" name="Scroll Bar 12">
              <controlPr defaultSiz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9" name="Scroll Bar 13">
              <controlPr defaultSize="0" autoPict="0">
                <anchor moveWithCells="1">
                  <from>
                    <xdr:col>3</xdr:col>
                    <xdr:colOff>0</xdr:colOff>
                    <xdr:row>50</xdr:row>
                    <xdr:rowOff>0</xdr:rowOff>
                  </from>
                  <to>
                    <xdr:col>4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0" name="Scroll Bar 14">
              <controlPr defaultSize="0" autoPict="0">
                <anchor moveWithCells="1">
                  <from>
                    <xdr:col>3</xdr:col>
                    <xdr:colOff>0</xdr:colOff>
                    <xdr:row>64</xdr:row>
                    <xdr:rowOff>0</xdr:rowOff>
                  </from>
                  <to>
                    <xdr:col>4</xdr:col>
                    <xdr:colOff>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1" name="Scroll Bar 15">
              <controlPr defaultSize="0" autoPict="0">
                <anchor moveWithCells="1">
                  <from>
                    <xdr:col>3</xdr:col>
                    <xdr:colOff>0</xdr:colOff>
                    <xdr:row>78</xdr:row>
                    <xdr:rowOff>0</xdr:rowOff>
                  </from>
                  <to>
                    <xdr:col>4</xdr:col>
                    <xdr:colOff>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2" name="Scroll Bar 16">
              <controlPr defaultSize="0" autoPict="0">
                <anchor moveWithCells="1">
                  <from>
                    <xdr:col>3</xdr:col>
                    <xdr:colOff>0</xdr:colOff>
                    <xdr:row>92</xdr:row>
                    <xdr:rowOff>0</xdr:rowOff>
                  </from>
                  <to>
                    <xdr:col>4</xdr:col>
                    <xdr:colOff>0</xdr:colOff>
                    <xdr:row>93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5BB1EC-2FE3-443B-9D1C-815DBA2AF316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H10:H19</xm:sqref>
        </x14:conditionalFormatting>
        <x14:conditionalFormatting xmlns:xm="http://schemas.microsoft.com/office/excel/2006/main">
          <x14:cfRule type="dataBar" id="{5B4FB91E-EA18-4FD6-96D2-95AC7D5194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F10:G19</xm:sqref>
        </x14:conditionalFormatting>
        <x14:conditionalFormatting xmlns:xm="http://schemas.microsoft.com/office/excel/2006/main">
          <x14:cfRule type="dataBar" id="{7330B0A8-172E-4409-BE9A-CD4C04A75FC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D25:D34</xm:sqref>
        </x14:conditionalFormatting>
        <x14:conditionalFormatting xmlns:xm="http://schemas.microsoft.com/office/excel/2006/main">
          <x14:cfRule type="dataBar" id="{BD871D5D-9F5C-432B-9610-48CB8D44F19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B25:C34</xm:sqref>
        </x14:conditionalFormatting>
        <x14:conditionalFormatting xmlns:xm="http://schemas.microsoft.com/office/excel/2006/main">
          <x14:cfRule type="dataBar" id="{E263E765-40AD-4BA8-97CB-B21AD18AE7D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H39:H48</xm:sqref>
        </x14:conditionalFormatting>
        <x14:conditionalFormatting xmlns:xm="http://schemas.microsoft.com/office/excel/2006/main">
          <x14:cfRule type="dataBar" id="{EF04D514-D0BC-45B9-9482-C12F5C17768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F39:G48</xm:sqref>
        </x14:conditionalFormatting>
        <x14:conditionalFormatting xmlns:xm="http://schemas.microsoft.com/office/excel/2006/main">
          <x14:cfRule type="dataBar" id="{DDFF0D5A-799C-43A2-AB88-FDD5F3E96513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H53:H62</xm:sqref>
        </x14:conditionalFormatting>
        <x14:conditionalFormatting xmlns:xm="http://schemas.microsoft.com/office/excel/2006/main">
          <x14:cfRule type="dataBar" id="{AD7F2E01-03B6-433D-851A-09EC2189630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F53:G62</xm:sqref>
        </x14:conditionalFormatting>
        <x14:conditionalFormatting xmlns:xm="http://schemas.microsoft.com/office/excel/2006/main">
          <x14:cfRule type="dataBar" id="{E9390766-6D71-44D1-BBBA-434E428F10D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H67:H76</xm:sqref>
        </x14:conditionalFormatting>
        <x14:conditionalFormatting xmlns:xm="http://schemas.microsoft.com/office/excel/2006/main">
          <x14:cfRule type="dataBar" id="{DAFA8D33-4CF2-4F1B-9CEE-075D1DB4598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F67:G76</xm:sqref>
        </x14:conditionalFormatting>
        <x14:conditionalFormatting xmlns:xm="http://schemas.microsoft.com/office/excel/2006/main">
          <x14:cfRule type="dataBar" id="{9E1DA802-17BF-4BCB-8A9A-C7FF7ED5961D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H81:H90</xm:sqref>
        </x14:conditionalFormatting>
        <x14:conditionalFormatting xmlns:xm="http://schemas.microsoft.com/office/excel/2006/main">
          <x14:cfRule type="dataBar" id="{C44611A4-2B55-4925-9C9D-6A71C58C643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F81:G90</xm:sqref>
        </x14:conditionalFormatting>
        <x14:conditionalFormatting xmlns:xm="http://schemas.microsoft.com/office/excel/2006/main">
          <x14:cfRule type="dataBar" id="{B5B9D557-7FC7-4FE9-908A-392AE48CAA51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D39:D48</xm:sqref>
        </x14:conditionalFormatting>
        <x14:conditionalFormatting xmlns:xm="http://schemas.microsoft.com/office/excel/2006/main">
          <x14:cfRule type="dataBar" id="{6DE4E63B-B7AD-453D-9F25-5680F968329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B39:C48</xm:sqref>
        </x14:conditionalFormatting>
        <x14:conditionalFormatting xmlns:xm="http://schemas.microsoft.com/office/excel/2006/main">
          <x14:cfRule type="dataBar" id="{4EED507C-F996-4355-8821-33834591C379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D53:D62</xm:sqref>
        </x14:conditionalFormatting>
        <x14:conditionalFormatting xmlns:xm="http://schemas.microsoft.com/office/excel/2006/main">
          <x14:cfRule type="dataBar" id="{240B2264-4122-4A77-B3F6-AE8632261EB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B53:C62</xm:sqref>
        </x14:conditionalFormatting>
        <x14:conditionalFormatting xmlns:xm="http://schemas.microsoft.com/office/excel/2006/main">
          <x14:cfRule type="dataBar" id="{F3947866-7D5B-4E86-A4F5-A35CF4BBCB1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D67:D76</xm:sqref>
        </x14:conditionalFormatting>
        <x14:conditionalFormatting xmlns:xm="http://schemas.microsoft.com/office/excel/2006/main">
          <x14:cfRule type="dataBar" id="{F85E3903-FA5A-4A04-AC09-1F5DEA1A695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B67:C76</xm:sqref>
        </x14:conditionalFormatting>
        <x14:conditionalFormatting xmlns:xm="http://schemas.microsoft.com/office/excel/2006/main">
          <x14:cfRule type="dataBar" id="{F184C7EA-4716-43C5-958F-72818483AAB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D81:D90</xm:sqref>
        </x14:conditionalFormatting>
        <x14:conditionalFormatting xmlns:xm="http://schemas.microsoft.com/office/excel/2006/main">
          <x14:cfRule type="dataBar" id="{01708964-7F73-42E9-B3F3-21DB5D845E4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B81:C90</xm:sqref>
        </x14:conditionalFormatting>
        <x14:conditionalFormatting xmlns:xm="http://schemas.microsoft.com/office/excel/2006/main">
          <x14:cfRule type="dataBar" id="{237B1905-AD91-4D4D-BBA8-D992D10EA9D1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D95:D104</xm:sqref>
        </x14:conditionalFormatting>
        <x14:conditionalFormatting xmlns:xm="http://schemas.microsoft.com/office/excel/2006/main">
          <x14:cfRule type="dataBar" id="{FE155115-37EA-405A-89DA-4236275FB0D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B95:C104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7"/>
  <sheetViews>
    <sheetView tabSelected="1" workbookViewId="0"/>
  </sheetViews>
  <sheetFormatPr defaultColWidth="14.7109375" defaultRowHeight="15" x14ac:dyDescent="0.25"/>
  <sheetData>
    <row r="3" spans="1:10" x14ac:dyDescent="0.25">
      <c r="A3" t="s">
        <v>9</v>
      </c>
      <c r="B3" t="s">
        <v>10</v>
      </c>
      <c r="C3" t="s">
        <v>11</v>
      </c>
      <c r="D3" t="s">
        <v>12</v>
      </c>
      <c r="E3" t="s">
        <v>14</v>
      </c>
      <c r="F3" t="s">
        <v>13</v>
      </c>
      <c r="G3" t="s">
        <v>16</v>
      </c>
      <c r="H3" t="s">
        <v>17</v>
      </c>
      <c r="I3" t="s">
        <v>15</v>
      </c>
      <c r="J3" t="s">
        <v>21</v>
      </c>
    </row>
    <row r="4" spans="1:10" x14ac:dyDescent="0.25">
      <c r="A4" t="s">
        <v>24</v>
      </c>
      <c r="B4" t="s">
        <v>19</v>
      </c>
      <c r="C4">
        <v>2</v>
      </c>
      <c r="D4">
        <v>4</v>
      </c>
      <c r="E4">
        <v>1</v>
      </c>
      <c r="F4">
        <v>90</v>
      </c>
      <c r="G4">
        <v>30</v>
      </c>
      <c r="H4">
        <v>20</v>
      </c>
      <c r="I4">
        <v>20</v>
      </c>
      <c r="J4" t="s">
        <v>19</v>
      </c>
    </row>
    <row r="5" spans="1:10" x14ac:dyDescent="0.25">
      <c r="A5" t="s">
        <v>20</v>
      </c>
      <c r="B5" t="s">
        <v>19</v>
      </c>
      <c r="C5">
        <v>10</v>
      </c>
      <c r="D5">
        <v>15</v>
      </c>
      <c r="E5">
        <v>1</v>
      </c>
      <c r="F5">
        <v>90</v>
      </c>
      <c r="G5">
        <v>70</v>
      </c>
      <c r="H5">
        <v>20</v>
      </c>
      <c r="I5">
        <v>10</v>
      </c>
      <c r="J5" t="s">
        <v>22</v>
      </c>
    </row>
    <row r="6" spans="1:10" x14ac:dyDescent="0.25">
      <c r="A6" t="s">
        <v>18</v>
      </c>
      <c r="B6" t="s">
        <v>23</v>
      </c>
      <c r="C6">
        <v>2</v>
      </c>
      <c r="D6">
        <v>4</v>
      </c>
      <c r="E6">
        <v>3</v>
      </c>
      <c r="F6">
        <v>60</v>
      </c>
      <c r="G6">
        <v>20</v>
      </c>
      <c r="H6">
        <v>10</v>
      </c>
      <c r="I6">
        <v>30</v>
      </c>
      <c r="J6" t="s">
        <v>23</v>
      </c>
    </row>
    <row r="7" spans="1:10" x14ac:dyDescent="0.25">
      <c r="A7" t="s">
        <v>25</v>
      </c>
      <c r="B7" t="s">
        <v>26</v>
      </c>
      <c r="C7">
        <v>4</v>
      </c>
      <c r="D7">
        <v>6</v>
      </c>
      <c r="E7">
        <v>1</v>
      </c>
      <c r="F7">
        <v>100</v>
      </c>
      <c r="G7">
        <v>20</v>
      </c>
      <c r="H7">
        <v>15</v>
      </c>
      <c r="I7">
        <v>0</v>
      </c>
      <c r="J7" t="s">
        <v>26</v>
      </c>
    </row>
    <row r="8" spans="1:10" x14ac:dyDescent="0.25">
      <c r="A8" t="s">
        <v>29</v>
      </c>
      <c r="B8" t="s">
        <v>27</v>
      </c>
      <c r="C8">
        <v>8</v>
      </c>
      <c r="D8">
        <v>12</v>
      </c>
      <c r="E8">
        <v>1</v>
      </c>
      <c r="F8">
        <v>100</v>
      </c>
      <c r="G8">
        <v>80</v>
      </c>
      <c r="H8">
        <v>15</v>
      </c>
      <c r="I8">
        <v>6</v>
      </c>
      <c r="J8" t="s">
        <v>28</v>
      </c>
    </row>
    <row r="9" spans="1:10" x14ac:dyDescent="0.25">
      <c r="A9" t="s">
        <v>31</v>
      </c>
      <c r="B9" t="s">
        <v>30</v>
      </c>
      <c r="C9">
        <v>3</v>
      </c>
      <c r="D9">
        <v>6</v>
      </c>
      <c r="E9">
        <v>1</v>
      </c>
      <c r="F9">
        <v>70</v>
      </c>
      <c r="G9">
        <v>20</v>
      </c>
      <c r="H9">
        <v>10</v>
      </c>
      <c r="I9">
        <v>12</v>
      </c>
      <c r="J9" t="s">
        <v>30</v>
      </c>
    </row>
    <row r="40" spans="1:2" x14ac:dyDescent="0.25">
      <c r="A40" t="s">
        <v>0</v>
      </c>
      <c r="B40" t="s">
        <v>4</v>
      </c>
    </row>
    <row r="41" spans="1:2" x14ac:dyDescent="0.25">
      <c r="A41" t="s">
        <v>1</v>
      </c>
      <c r="B41">
        <v>10</v>
      </c>
    </row>
    <row r="42" spans="1:2" x14ac:dyDescent="0.25">
      <c r="A42" t="s">
        <v>5</v>
      </c>
      <c r="B42">
        <v>6</v>
      </c>
    </row>
    <row r="43" spans="1:2" x14ac:dyDescent="0.25">
      <c r="A43" t="s">
        <v>6</v>
      </c>
      <c r="B43">
        <v>10</v>
      </c>
    </row>
    <row r="44" spans="1:2" x14ac:dyDescent="0.25">
      <c r="A44" t="s">
        <v>3</v>
      </c>
      <c r="B44">
        <v>4</v>
      </c>
    </row>
    <row r="45" spans="1:2" x14ac:dyDescent="0.25">
      <c r="A45" t="s">
        <v>2</v>
      </c>
      <c r="B45">
        <v>1</v>
      </c>
    </row>
    <row r="46" spans="1:2" x14ac:dyDescent="0.25">
      <c r="A46" t="s">
        <v>7</v>
      </c>
      <c r="B46">
        <v>1</v>
      </c>
    </row>
    <row r="47" spans="1:2" x14ac:dyDescent="0.25">
      <c r="A47" t="s">
        <v>8</v>
      </c>
      <c r="B4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 STATS</vt:lpstr>
      <vt:lpstr>weapon proto</vt:lpstr>
      <vt:lpstr>Taul3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2014-01-29T12:49:14Z</dcterms:modified>
</cp:coreProperties>
</file>