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drawings/drawing5.xml" ContentType="application/vnd.openxmlformats-officedocument.drawing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ITEM STATS" sheetId="6" r:id="rId1"/>
    <sheet name="HIT%" sheetId="7" r:id="rId2"/>
    <sheet name="weapon proto" sheetId="1" r:id="rId3"/>
    <sheet name="proto1" sheetId="3" r:id="rId4"/>
    <sheet name="proto2" sheetId="4" r:id="rId5"/>
    <sheet name="proto3" sheetId="5" r:id="rId6"/>
    <sheet name="(OLD - IGNORE) ITEM STATS" sheetId="2" r:id="rId7"/>
  </sheets>
  <calcPr calcId="145621"/>
</workbook>
</file>

<file path=xl/calcChain.xml><?xml version="1.0" encoding="utf-8"?>
<calcChain xmlns="http://schemas.openxmlformats.org/spreadsheetml/2006/main">
  <c r="C170" i="6" l="1"/>
  <c r="D170" i="6"/>
  <c r="G170" i="6"/>
  <c r="C171" i="6"/>
  <c r="D171" i="6"/>
  <c r="G171" i="6"/>
  <c r="C172" i="6"/>
  <c r="D172" i="6"/>
  <c r="G172" i="6"/>
  <c r="C173" i="6"/>
  <c r="D173" i="6"/>
  <c r="G173" i="6"/>
  <c r="C174" i="6"/>
  <c r="D174" i="6"/>
  <c r="G174" i="6"/>
  <c r="C175" i="6"/>
  <c r="D175" i="6"/>
  <c r="G175" i="6"/>
  <c r="C176" i="6"/>
  <c r="D176" i="6"/>
  <c r="G176" i="6"/>
  <c r="C177" i="6"/>
  <c r="D177" i="6"/>
  <c r="G177" i="6"/>
  <c r="C178" i="6"/>
  <c r="D178" i="6"/>
  <c r="G178" i="6"/>
  <c r="C179" i="6"/>
  <c r="D179" i="6"/>
  <c r="G179" i="6"/>
  <c r="B171" i="6"/>
  <c r="B172" i="6"/>
  <c r="B173" i="6"/>
  <c r="B174" i="6"/>
  <c r="B175" i="6"/>
  <c r="B176" i="6"/>
  <c r="B177" i="6"/>
  <c r="B178" i="6"/>
  <c r="B179" i="6"/>
  <c r="B170" i="6"/>
  <c r="B149" i="6"/>
  <c r="H167" i="6"/>
  <c r="H170" i="6" s="1"/>
  <c r="G167" i="6"/>
  <c r="F167" i="6"/>
  <c r="F176" i="6" s="1"/>
  <c r="E167" i="6"/>
  <c r="E170" i="6" s="1"/>
  <c r="D167" i="6"/>
  <c r="C167" i="6"/>
  <c r="B167" i="6"/>
  <c r="H146" i="6"/>
  <c r="G146" i="6"/>
  <c r="F146" i="6"/>
  <c r="E146" i="6"/>
  <c r="D146" i="6"/>
  <c r="C146" i="6"/>
  <c r="B146" i="6"/>
  <c r="B125" i="6"/>
  <c r="H125" i="6"/>
  <c r="H136" i="6" s="1"/>
  <c r="G125" i="6"/>
  <c r="F125" i="6"/>
  <c r="E125" i="6"/>
  <c r="E131" i="6" s="1"/>
  <c r="D125" i="6"/>
  <c r="C125" i="6"/>
  <c r="H104" i="6"/>
  <c r="H108" i="6" s="1"/>
  <c r="G104" i="6"/>
  <c r="G112" i="6" s="1"/>
  <c r="F104" i="6"/>
  <c r="E104" i="6"/>
  <c r="E111" i="6" s="1"/>
  <c r="D104" i="6"/>
  <c r="C104" i="6"/>
  <c r="C109" i="6" s="1"/>
  <c r="B104" i="6"/>
  <c r="B83" i="6"/>
  <c r="B92" i="6" s="1"/>
  <c r="F83" i="6"/>
  <c r="F87" i="6" s="1"/>
  <c r="H83" i="6"/>
  <c r="H90" i="6" s="1"/>
  <c r="G83" i="6"/>
  <c r="G94" i="6" s="1"/>
  <c r="E83" i="6"/>
  <c r="D83" i="6"/>
  <c r="D89" i="6" s="1"/>
  <c r="C83" i="6"/>
  <c r="G68" i="6"/>
  <c r="G70" i="6"/>
  <c r="B69" i="6"/>
  <c r="H62" i="6"/>
  <c r="H72" i="6" s="1"/>
  <c r="C62" i="6"/>
  <c r="C68" i="6" s="1"/>
  <c r="D62" i="6"/>
  <c r="D68" i="6" s="1"/>
  <c r="E62" i="6"/>
  <c r="E66" i="6" s="1"/>
  <c r="F62" i="6"/>
  <c r="F70" i="6" s="1"/>
  <c r="G62" i="6"/>
  <c r="G71" i="6" s="1"/>
  <c r="B62" i="6"/>
  <c r="B70" i="6" s="1"/>
  <c r="B44" i="6"/>
  <c r="F45" i="6"/>
  <c r="H45" i="6"/>
  <c r="F47" i="6"/>
  <c r="E49" i="6"/>
  <c r="F49" i="6"/>
  <c r="F50" i="6"/>
  <c r="F52" i="6"/>
  <c r="F53" i="6"/>
  <c r="H53" i="6"/>
  <c r="F41" i="6"/>
  <c r="C31" i="6"/>
  <c r="C41" i="6" s="1"/>
  <c r="C50" i="6" s="1"/>
  <c r="D31" i="6"/>
  <c r="D41" i="6" s="1"/>
  <c r="E31" i="6"/>
  <c r="E41" i="6" s="1"/>
  <c r="F31" i="6"/>
  <c r="G31" i="6"/>
  <c r="G41" i="6" s="1"/>
  <c r="G46" i="6" s="1"/>
  <c r="H31" i="6"/>
  <c r="H41" i="6" s="1"/>
  <c r="B31" i="6"/>
  <c r="B41" i="6" s="1"/>
  <c r="B49" i="6" s="1"/>
  <c r="B8" i="7"/>
  <c r="B9" i="7"/>
  <c r="B10" i="7"/>
  <c r="C10" i="7" s="1"/>
  <c r="B11" i="7"/>
  <c r="B12" i="7"/>
  <c r="B13" i="7"/>
  <c r="C13" i="7" s="1"/>
  <c r="B14" i="7"/>
  <c r="B15" i="7"/>
  <c r="B16" i="7"/>
  <c r="C16" i="7" s="1"/>
  <c r="B17" i="7"/>
  <c r="B18" i="7"/>
  <c r="B19" i="7"/>
  <c r="C19" i="7" s="1"/>
  <c r="B20" i="7"/>
  <c r="B21" i="7"/>
  <c r="B22" i="7"/>
  <c r="C22" i="7" s="1"/>
  <c r="B23" i="7"/>
  <c r="B24" i="7"/>
  <c r="B25" i="7"/>
  <c r="C25" i="7" s="1"/>
  <c r="B26" i="7"/>
  <c r="B27" i="7"/>
  <c r="B5" i="7"/>
  <c r="G20" i="6"/>
  <c r="G23" i="6"/>
  <c r="G24" i="6"/>
  <c r="M27" i="6"/>
  <c r="M26" i="6"/>
  <c r="M25" i="6"/>
  <c r="M24" i="6"/>
  <c r="M23" i="6"/>
  <c r="M22" i="6"/>
  <c r="M21" i="6"/>
  <c r="M20" i="6"/>
  <c r="M19" i="6"/>
  <c r="M18" i="6"/>
  <c r="M14" i="6"/>
  <c r="N14" i="6" s="1"/>
  <c r="L19" i="6" s="1"/>
  <c r="H27" i="6"/>
  <c r="G27" i="6" s="1"/>
  <c r="H26" i="6"/>
  <c r="G26" i="6" s="1"/>
  <c r="H25" i="6"/>
  <c r="G25" i="6" s="1"/>
  <c r="H24" i="6"/>
  <c r="H23" i="6"/>
  <c r="H22" i="6"/>
  <c r="G22" i="6" s="1"/>
  <c r="H21" i="6"/>
  <c r="G21" i="6" s="1"/>
  <c r="H20" i="6"/>
  <c r="H19" i="6"/>
  <c r="G19" i="6" s="1"/>
  <c r="H18" i="6"/>
  <c r="G18" i="6" s="1"/>
  <c r="H14" i="6"/>
  <c r="I14" i="6" s="1"/>
  <c r="C14" i="6"/>
  <c r="D14" i="6" s="1"/>
  <c r="C27" i="6"/>
  <c r="C26" i="6"/>
  <c r="C25" i="6"/>
  <c r="C24" i="6"/>
  <c r="C23" i="6"/>
  <c r="C22" i="6"/>
  <c r="C21" i="6"/>
  <c r="C20" i="6"/>
  <c r="C19" i="6"/>
  <c r="C18" i="6"/>
  <c r="B64" i="5"/>
  <c r="B65" i="5"/>
  <c r="B66" i="5"/>
  <c r="B67" i="5"/>
  <c r="B68" i="5"/>
  <c r="B69" i="5"/>
  <c r="B70" i="5"/>
  <c r="B71" i="5"/>
  <c r="B72" i="5"/>
  <c r="B73" i="5"/>
  <c r="F62" i="5"/>
  <c r="C72" i="5"/>
  <c r="C73" i="5"/>
  <c r="C65" i="5"/>
  <c r="C66" i="5"/>
  <c r="C67" i="5"/>
  <c r="C68" i="5"/>
  <c r="C69" i="5"/>
  <c r="C70" i="5"/>
  <c r="C71" i="5"/>
  <c r="C64" i="5"/>
  <c r="G45" i="5"/>
  <c r="J48" i="5"/>
  <c r="F45" i="5"/>
  <c r="E45" i="5"/>
  <c r="D45" i="5"/>
  <c r="G31" i="5"/>
  <c r="F31" i="5"/>
  <c r="E31" i="5"/>
  <c r="D31" i="5"/>
  <c r="C19" i="5"/>
  <c r="C20" i="5"/>
  <c r="C21" i="5"/>
  <c r="C22" i="5"/>
  <c r="C23" i="5"/>
  <c r="C24" i="5"/>
  <c r="C25" i="5"/>
  <c r="C26" i="5"/>
  <c r="C27" i="5"/>
  <c r="C18" i="5"/>
  <c r="B19" i="5"/>
  <c r="B20" i="5"/>
  <c r="B21" i="5"/>
  <c r="B22" i="5"/>
  <c r="B23" i="5"/>
  <c r="B24" i="5"/>
  <c r="B25" i="5"/>
  <c r="B26" i="5"/>
  <c r="B27" i="5"/>
  <c r="B18" i="5"/>
  <c r="D2" i="5"/>
  <c r="E2" i="5"/>
  <c r="B2" i="5"/>
  <c r="C2" i="5"/>
  <c r="H179" i="6" l="1"/>
  <c r="H171" i="6"/>
  <c r="H173" i="6"/>
  <c r="H175" i="6"/>
  <c r="H177" i="6"/>
  <c r="H178" i="6"/>
  <c r="H176" i="6"/>
  <c r="H174" i="6"/>
  <c r="H172" i="6"/>
  <c r="F175" i="6"/>
  <c r="F172" i="6"/>
  <c r="F177" i="6"/>
  <c r="F179" i="6"/>
  <c r="F171" i="6"/>
  <c r="F174" i="6"/>
  <c r="F178" i="6"/>
  <c r="F170" i="6"/>
  <c r="F173" i="6"/>
  <c r="E177" i="6"/>
  <c r="E178" i="6"/>
  <c r="E173" i="6"/>
  <c r="E179" i="6"/>
  <c r="E175" i="6"/>
  <c r="E171" i="6"/>
  <c r="E176" i="6"/>
  <c r="E172" i="6"/>
  <c r="E174" i="6"/>
  <c r="H149" i="6"/>
  <c r="B151" i="6"/>
  <c r="E158" i="6"/>
  <c r="E153" i="6"/>
  <c r="E150" i="6"/>
  <c r="D153" i="6"/>
  <c r="D152" i="6"/>
  <c r="D151" i="6"/>
  <c r="D149" i="6"/>
  <c r="D150" i="6"/>
  <c r="D156" i="6"/>
  <c r="E137" i="6"/>
  <c r="G107" i="6"/>
  <c r="G113" i="6"/>
  <c r="H91" i="6"/>
  <c r="F93" i="6"/>
  <c r="F92" i="6"/>
  <c r="D88" i="6"/>
  <c r="D94" i="6"/>
  <c r="B91" i="6"/>
  <c r="B90" i="6"/>
  <c r="B89" i="6"/>
  <c r="B86" i="6"/>
  <c r="B87" i="6"/>
  <c r="B95" i="6"/>
  <c r="B94" i="6"/>
  <c r="B93" i="6"/>
  <c r="H155" i="6"/>
  <c r="H158" i="6"/>
  <c r="H157" i="6"/>
  <c r="H152" i="6"/>
  <c r="E157" i="6"/>
  <c r="E156" i="6"/>
  <c r="E155" i="6"/>
  <c r="D157" i="6"/>
  <c r="D154" i="6"/>
  <c r="C156" i="6"/>
  <c r="C152" i="6"/>
  <c r="B156" i="6"/>
  <c r="B155" i="6"/>
  <c r="H154" i="6"/>
  <c r="H151" i="6"/>
  <c r="H156" i="6"/>
  <c r="H153" i="6"/>
  <c r="H150" i="6"/>
  <c r="G149" i="6"/>
  <c r="G155" i="6"/>
  <c r="G150" i="6"/>
  <c r="G152" i="6"/>
  <c r="G156" i="6"/>
  <c r="G154" i="6"/>
  <c r="G158" i="6"/>
  <c r="G153" i="6"/>
  <c r="G151" i="6"/>
  <c r="G157" i="6"/>
  <c r="F153" i="6"/>
  <c r="F158" i="6"/>
  <c r="F156" i="6"/>
  <c r="F151" i="6"/>
  <c r="F149" i="6"/>
  <c r="F155" i="6"/>
  <c r="F157" i="6"/>
  <c r="F152" i="6"/>
  <c r="F154" i="6"/>
  <c r="F150" i="6"/>
  <c r="E154" i="6"/>
  <c r="E151" i="6"/>
  <c r="E152" i="6"/>
  <c r="E149" i="6"/>
  <c r="D158" i="6"/>
  <c r="D155" i="6"/>
  <c r="C157" i="6"/>
  <c r="C153" i="6"/>
  <c r="C149" i="6"/>
  <c r="C158" i="6"/>
  <c r="C154" i="6"/>
  <c r="C150" i="6"/>
  <c r="C155" i="6"/>
  <c r="C151" i="6"/>
  <c r="B154" i="6"/>
  <c r="B153" i="6"/>
  <c r="B152" i="6"/>
  <c r="B158" i="6"/>
  <c r="B150" i="6"/>
  <c r="B157" i="6"/>
  <c r="G133" i="6"/>
  <c r="G131" i="6"/>
  <c r="G129" i="6"/>
  <c r="G135" i="6"/>
  <c r="F131" i="6"/>
  <c r="F136" i="6"/>
  <c r="E135" i="6"/>
  <c r="E129" i="6"/>
  <c r="E134" i="6"/>
  <c r="E132" i="6"/>
  <c r="D133" i="6"/>
  <c r="D136" i="6"/>
  <c r="D132" i="6"/>
  <c r="D135" i="6"/>
  <c r="D130" i="6"/>
  <c r="D137" i="6"/>
  <c r="C136" i="6"/>
  <c r="C132" i="6"/>
  <c r="C128" i="6"/>
  <c r="C135" i="6"/>
  <c r="C131" i="6"/>
  <c r="B132" i="6"/>
  <c r="B133" i="6"/>
  <c r="H134" i="6"/>
  <c r="H133" i="6"/>
  <c r="H135" i="6"/>
  <c r="H128" i="6"/>
  <c r="H129" i="6"/>
  <c r="H131" i="6"/>
  <c r="H137" i="6"/>
  <c r="H132" i="6"/>
  <c r="H130" i="6"/>
  <c r="G136" i="6"/>
  <c r="G132" i="6"/>
  <c r="G128" i="6"/>
  <c r="G134" i="6"/>
  <c r="G130" i="6"/>
  <c r="G137" i="6"/>
  <c r="F137" i="6"/>
  <c r="F132" i="6"/>
  <c r="F135" i="6"/>
  <c r="F134" i="6"/>
  <c r="F130" i="6"/>
  <c r="F128" i="6"/>
  <c r="F133" i="6"/>
  <c r="F129" i="6"/>
  <c r="E136" i="6"/>
  <c r="E133" i="6"/>
  <c r="E130" i="6"/>
  <c r="E128" i="6"/>
  <c r="D134" i="6"/>
  <c r="D131" i="6"/>
  <c r="D128" i="6"/>
  <c r="D129" i="6"/>
  <c r="C137" i="6"/>
  <c r="C133" i="6"/>
  <c r="C129" i="6"/>
  <c r="C134" i="6"/>
  <c r="C130" i="6"/>
  <c r="B131" i="6"/>
  <c r="B128" i="6"/>
  <c r="B130" i="6"/>
  <c r="B137" i="6"/>
  <c r="B129" i="6"/>
  <c r="B136" i="6"/>
  <c r="B135" i="6"/>
  <c r="B134" i="6"/>
  <c r="H111" i="6"/>
  <c r="H116" i="6"/>
  <c r="H110" i="6"/>
  <c r="G110" i="6"/>
  <c r="G116" i="6"/>
  <c r="G109" i="6"/>
  <c r="G115" i="6"/>
  <c r="E109" i="6"/>
  <c r="E113" i="6"/>
  <c r="E107" i="6"/>
  <c r="E116" i="6"/>
  <c r="C111" i="6"/>
  <c r="C107" i="6"/>
  <c r="C115" i="6"/>
  <c r="C114" i="6"/>
  <c r="B111" i="6"/>
  <c r="B110" i="6"/>
  <c r="B109" i="6"/>
  <c r="B112" i="6"/>
  <c r="B115" i="6"/>
  <c r="B107" i="6"/>
  <c r="H109" i="6"/>
  <c r="H113" i="6"/>
  <c r="H112" i="6"/>
  <c r="H115" i="6"/>
  <c r="H107" i="6"/>
  <c r="H114" i="6"/>
  <c r="G111" i="6"/>
  <c r="G114" i="6"/>
  <c r="G108" i="6"/>
  <c r="F108" i="6"/>
  <c r="F110" i="6"/>
  <c r="F114" i="6"/>
  <c r="F111" i="6"/>
  <c r="F109" i="6"/>
  <c r="F113" i="6"/>
  <c r="F115" i="6"/>
  <c r="F107" i="6"/>
  <c r="F112" i="6"/>
  <c r="F116" i="6"/>
  <c r="E115" i="6"/>
  <c r="E114" i="6"/>
  <c r="E112" i="6"/>
  <c r="E110" i="6"/>
  <c r="E108" i="6"/>
  <c r="D111" i="6"/>
  <c r="D107" i="6"/>
  <c r="D116" i="6"/>
  <c r="D113" i="6"/>
  <c r="D110" i="6"/>
  <c r="D108" i="6"/>
  <c r="D114" i="6"/>
  <c r="D115" i="6"/>
  <c r="D112" i="6"/>
  <c r="D109" i="6"/>
  <c r="C112" i="6"/>
  <c r="C116" i="6"/>
  <c r="C110" i="6"/>
  <c r="C108" i="6"/>
  <c r="C113" i="6"/>
  <c r="B114" i="6"/>
  <c r="B113" i="6"/>
  <c r="B116" i="6"/>
  <c r="B108" i="6"/>
  <c r="F95" i="6"/>
  <c r="F90" i="6"/>
  <c r="F88" i="6"/>
  <c r="F91" i="6"/>
  <c r="F94" i="6"/>
  <c r="F86" i="6"/>
  <c r="D93" i="6"/>
  <c r="D86" i="6"/>
  <c r="D91" i="6"/>
  <c r="C89" i="6"/>
  <c r="H95" i="6"/>
  <c r="H89" i="6"/>
  <c r="H92" i="6"/>
  <c r="H94" i="6"/>
  <c r="H88" i="6"/>
  <c r="H87" i="6"/>
  <c r="H93" i="6"/>
  <c r="H86" i="6"/>
  <c r="G93" i="6"/>
  <c r="G95" i="6"/>
  <c r="G88" i="6"/>
  <c r="G90" i="6"/>
  <c r="G87" i="6"/>
  <c r="G89" i="6"/>
  <c r="G91" i="6"/>
  <c r="G86" i="6"/>
  <c r="G92" i="6"/>
  <c r="F89" i="6"/>
  <c r="E93" i="6"/>
  <c r="E89" i="6"/>
  <c r="E87" i="6"/>
  <c r="E92" i="6"/>
  <c r="E90" i="6"/>
  <c r="E95" i="6"/>
  <c r="E86" i="6"/>
  <c r="E91" i="6"/>
  <c r="E94" i="6"/>
  <c r="E88" i="6"/>
  <c r="D92" i="6"/>
  <c r="D95" i="6"/>
  <c r="D87" i="6"/>
  <c r="D90" i="6"/>
  <c r="C93" i="6"/>
  <c r="C90" i="6"/>
  <c r="C95" i="6"/>
  <c r="C91" i="6"/>
  <c r="C88" i="6"/>
  <c r="C92" i="6"/>
  <c r="C94" i="6"/>
  <c r="C87" i="6"/>
  <c r="C86" i="6"/>
  <c r="B88" i="6"/>
  <c r="G69" i="6"/>
  <c r="B68" i="6"/>
  <c r="B67" i="6"/>
  <c r="G67" i="6"/>
  <c r="G74" i="6"/>
  <c r="G66" i="6"/>
  <c r="G73" i="6"/>
  <c r="G65" i="6"/>
  <c r="G72" i="6"/>
  <c r="C73" i="6"/>
  <c r="C65" i="6"/>
  <c r="B74" i="6"/>
  <c r="B66" i="6"/>
  <c r="B73" i="6"/>
  <c r="B65" i="6"/>
  <c r="B72" i="6"/>
  <c r="B71" i="6"/>
  <c r="H71" i="6"/>
  <c r="H67" i="6"/>
  <c r="H74" i="6"/>
  <c r="H70" i="6"/>
  <c r="H66" i="6"/>
  <c r="H73" i="6"/>
  <c r="H69" i="6"/>
  <c r="H65" i="6"/>
  <c r="H68" i="6"/>
  <c r="F67" i="6"/>
  <c r="F72" i="6"/>
  <c r="F69" i="6"/>
  <c r="F74" i="6"/>
  <c r="F66" i="6"/>
  <c r="F71" i="6"/>
  <c r="F68" i="6"/>
  <c r="F73" i="6"/>
  <c r="F65" i="6"/>
  <c r="E69" i="6"/>
  <c r="E71" i="6"/>
  <c r="E73" i="6"/>
  <c r="E65" i="6"/>
  <c r="E67" i="6"/>
  <c r="E74" i="6"/>
  <c r="E72" i="6"/>
  <c r="E70" i="6"/>
  <c r="E68" i="6"/>
  <c r="D73" i="6"/>
  <c r="D65" i="6"/>
  <c r="D67" i="6"/>
  <c r="D72" i="6"/>
  <c r="D70" i="6"/>
  <c r="D71" i="6"/>
  <c r="D74" i="6"/>
  <c r="D66" i="6"/>
  <c r="D69" i="6"/>
  <c r="C69" i="6"/>
  <c r="C70" i="6"/>
  <c r="C66" i="6"/>
  <c r="C74" i="6"/>
  <c r="C71" i="6"/>
  <c r="C67" i="6"/>
  <c r="C72" i="6"/>
  <c r="H48" i="6"/>
  <c r="F48" i="6"/>
  <c r="E52" i="6"/>
  <c r="E50" i="6"/>
  <c r="E45" i="6"/>
  <c r="E44" i="6"/>
  <c r="E53" i="6"/>
  <c r="E47" i="6"/>
  <c r="E46" i="6"/>
  <c r="D45" i="6"/>
  <c r="D47" i="6"/>
  <c r="D51" i="6"/>
  <c r="D53" i="6"/>
  <c r="D49" i="6"/>
  <c r="H47" i="6"/>
  <c r="H50" i="6"/>
  <c r="H49" i="6"/>
  <c r="H46" i="6"/>
  <c r="H52" i="6"/>
  <c r="H44" i="6"/>
  <c r="H51" i="6"/>
  <c r="F44" i="6"/>
  <c r="F51" i="6"/>
  <c r="F46" i="6"/>
  <c r="E51" i="6"/>
  <c r="E48" i="6"/>
  <c r="D52" i="6"/>
  <c r="D50" i="6"/>
  <c r="D48" i="6"/>
  <c r="D46" i="6"/>
  <c r="D44" i="6"/>
  <c r="C51" i="6"/>
  <c r="C49" i="6"/>
  <c r="C44" i="6"/>
  <c r="C47" i="6"/>
  <c r="C53" i="6"/>
  <c r="C45" i="6"/>
  <c r="C48" i="6"/>
  <c r="C46" i="6"/>
  <c r="C52" i="6"/>
  <c r="G52" i="6"/>
  <c r="G50" i="6"/>
  <c r="G51" i="6"/>
  <c r="G47" i="6"/>
  <c r="G48" i="6"/>
  <c r="G53" i="6"/>
  <c r="G45" i="6"/>
  <c r="G49" i="6"/>
  <c r="G44" i="6"/>
  <c r="B52" i="6"/>
  <c r="B48" i="6"/>
  <c r="B47" i="6"/>
  <c r="B46" i="6"/>
  <c r="B53" i="6"/>
  <c r="B45" i="6"/>
  <c r="B51" i="6"/>
  <c r="B50" i="6"/>
  <c r="L24" i="6"/>
  <c r="L26" i="6"/>
  <c r="L18" i="6"/>
  <c r="L23" i="6"/>
  <c r="L27" i="6"/>
  <c r="L22" i="6"/>
  <c r="L20" i="6"/>
  <c r="L25" i="6"/>
  <c r="L21" i="6"/>
  <c r="B23" i="6"/>
  <c r="B24" i="6"/>
  <c r="B26" i="6"/>
  <c r="B19" i="6"/>
  <c r="B27" i="6"/>
  <c r="B20" i="6"/>
  <c r="B18" i="6"/>
  <c r="B21" i="6"/>
  <c r="B22" i="6"/>
  <c r="B25" i="6"/>
  <c r="E47" i="5"/>
  <c r="B45" i="5"/>
  <c r="B53" i="5"/>
  <c r="B52" i="5"/>
  <c r="B51" i="5"/>
  <c r="B50" i="5"/>
  <c r="B49" i="5"/>
  <c r="B46" i="5"/>
  <c r="B48" i="5"/>
  <c r="B55" i="5"/>
  <c r="B47" i="5"/>
  <c r="B54" i="5"/>
  <c r="B35" i="5"/>
  <c r="B38" i="5"/>
  <c r="B37" i="5"/>
  <c r="B36" i="5"/>
  <c r="B31" i="5"/>
  <c r="B41" i="5"/>
  <c r="B33" i="5"/>
  <c r="B40" i="5"/>
  <c r="B32" i="5"/>
  <c r="B39" i="5"/>
  <c r="B34" i="5"/>
  <c r="F4" i="5"/>
  <c r="F8" i="5"/>
  <c r="F3" i="5"/>
  <c r="F11" i="5"/>
  <c r="F10" i="5"/>
  <c r="F9" i="5"/>
  <c r="F6" i="5"/>
  <c r="F5" i="5"/>
  <c r="F7" i="5"/>
  <c r="F2" i="5"/>
  <c r="F11" i="4"/>
  <c r="F12" i="4"/>
  <c r="F13" i="4"/>
  <c r="F14" i="4"/>
  <c r="F15" i="4"/>
  <c r="F16" i="4"/>
  <c r="F17" i="4"/>
  <c r="F18" i="4"/>
  <c r="F19" i="4"/>
  <c r="F10" i="4"/>
  <c r="G19" i="4"/>
  <c r="C19" i="4"/>
  <c r="G18" i="4"/>
  <c r="C18" i="4"/>
  <c r="G17" i="4"/>
  <c r="C17" i="4"/>
  <c r="D17" i="4" s="1"/>
  <c r="G16" i="4"/>
  <c r="C16" i="4"/>
  <c r="G15" i="4"/>
  <c r="C15" i="4"/>
  <c r="G14" i="4"/>
  <c r="C14" i="4"/>
  <c r="G13" i="4"/>
  <c r="C13" i="4"/>
  <c r="D13" i="4" s="1"/>
  <c r="G12" i="4"/>
  <c r="C12" i="4"/>
  <c r="G11" i="4"/>
  <c r="C11" i="4"/>
  <c r="G10" i="4"/>
  <c r="C10" i="4"/>
  <c r="C3" i="4"/>
  <c r="D19" i="4" s="1"/>
  <c r="E19" i="4" s="1"/>
  <c r="C2" i="4"/>
  <c r="G10" i="3"/>
  <c r="G11" i="3"/>
  <c r="G12" i="3"/>
  <c r="G13" i="3"/>
  <c r="G14" i="3"/>
  <c r="G15" i="3"/>
  <c r="G16" i="3"/>
  <c r="G17" i="3"/>
  <c r="G18" i="3"/>
  <c r="G19" i="3"/>
  <c r="C11" i="3"/>
  <c r="C12" i="3"/>
  <c r="C13" i="3"/>
  <c r="C14" i="3"/>
  <c r="C15" i="3"/>
  <c r="C16" i="3"/>
  <c r="C17" i="3"/>
  <c r="C18" i="3"/>
  <c r="C19" i="3"/>
  <c r="C10" i="3"/>
  <c r="C3" i="3"/>
  <c r="D19" i="3" s="1"/>
  <c r="C2" i="3"/>
  <c r="C3" i="2"/>
  <c r="D11" i="2" s="1"/>
  <c r="G10" i="2"/>
  <c r="C101" i="2"/>
  <c r="C102" i="2"/>
  <c r="C103" i="2"/>
  <c r="C104" i="2"/>
  <c r="C105" i="2"/>
  <c r="C106" i="2"/>
  <c r="C107" i="2"/>
  <c r="C108" i="2"/>
  <c r="C109" i="2"/>
  <c r="C110" i="2"/>
  <c r="C82" i="2"/>
  <c r="C83" i="2"/>
  <c r="C84" i="2"/>
  <c r="C85" i="2"/>
  <c r="C86" i="2"/>
  <c r="C87" i="2"/>
  <c r="C88" i="2"/>
  <c r="C89" i="2"/>
  <c r="C90" i="2"/>
  <c r="C81" i="2"/>
  <c r="C68" i="2"/>
  <c r="C69" i="2"/>
  <c r="C70" i="2"/>
  <c r="C71" i="2"/>
  <c r="C72" i="2"/>
  <c r="C73" i="2"/>
  <c r="C74" i="2"/>
  <c r="C75" i="2"/>
  <c r="C76" i="2"/>
  <c r="C67" i="2"/>
  <c r="C54" i="2"/>
  <c r="C55" i="2"/>
  <c r="C56" i="2"/>
  <c r="C57" i="2"/>
  <c r="C58" i="2"/>
  <c r="C59" i="2"/>
  <c r="C60" i="2"/>
  <c r="C61" i="2"/>
  <c r="C62" i="2"/>
  <c r="C25" i="2"/>
  <c r="C39" i="2"/>
  <c r="C53" i="2"/>
  <c r="C40" i="2"/>
  <c r="C41" i="2"/>
  <c r="C42" i="2"/>
  <c r="C43" i="2"/>
  <c r="C44" i="2"/>
  <c r="C45" i="2"/>
  <c r="C46" i="2"/>
  <c r="C47" i="2"/>
  <c r="C48" i="2"/>
  <c r="C26" i="2"/>
  <c r="C27" i="2"/>
  <c r="C28" i="2"/>
  <c r="C29" i="2"/>
  <c r="C30" i="2"/>
  <c r="C31" i="2"/>
  <c r="C32" i="2"/>
  <c r="C33" i="2"/>
  <c r="C34" i="2"/>
  <c r="C10" i="2"/>
  <c r="C11" i="2"/>
  <c r="C12" i="2"/>
  <c r="C13" i="2"/>
  <c r="C14" i="2"/>
  <c r="C15" i="2"/>
  <c r="C16" i="2"/>
  <c r="C17" i="2"/>
  <c r="C18" i="2"/>
  <c r="C19" i="2"/>
  <c r="G12" i="2"/>
  <c r="C2" i="2"/>
  <c r="G11" i="2"/>
  <c r="G13" i="2"/>
  <c r="G14" i="2"/>
  <c r="G15" i="2"/>
  <c r="G16" i="2"/>
  <c r="G17" i="2"/>
  <c r="G18" i="2"/>
  <c r="G19" i="2"/>
  <c r="H19" i="4" l="1"/>
  <c r="D15" i="4"/>
  <c r="E15" i="4" s="1"/>
  <c r="H15" i="4" s="1"/>
  <c r="D14" i="4"/>
  <c r="E14" i="4" s="1"/>
  <c r="H14" i="4" s="1"/>
  <c r="E13" i="4"/>
  <c r="H13" i="4" s="1"/>
  <c r="E17" i="4"/>
  <c r="H17" i="4" s="1"/>
  <c r="D11" i="4"/>
  <c r="E11" i="4" s="1"/>
  <c r="H11" i="4" s="1"/>
  <c r="D12" i="4"/>
  <c r="E12" i="4" s="1"/>
  <c r="H12" i="4" s="1"/>
  <c r="D16" i="4"/>
  <c r="E16" i="4" s="1"/>
  <c r="H16" i="4" s="1"/>
  <c r="D10" i="4"/>
  <c r="E10" i="4" s="1"/>
  <c r="H10" i="4" s="1"/>
  <c r="D18" i="4"/>
  <c r="E18" i="4" s="1"/>
  <c r="H18" i="4" s="1"/>
  <c r="E19" i="3"/>
  <c r="D10" i="3"/>
  <c r="E10" i="3" s="1"/>
  <c r="F10" i="3" s="1"/>
  <c r="D11" i="3"/>
  <c r="E11" i="3" s="1"/>
  <c r="F11" i="3" s="1"/>
  <c r="D15" i="3"/>
  <c r="E15" i="3" s="1"/>
  <c r="F15" i="3" s="1"/>
  <c r="D14" i="3"/>
  <c r="E14" i="3" s="1"/>
  <c r="F14" i="3" s="1"/>
  <c r="D18" i="3"/>
  <c r="E18" i="3" s="1"/>
  <c r="F18" i="3" s="1"/>
  <c r="D13" i="3"/>
  <c r="E13" i="3" s="1"/>
  <c r="F13" i="3" s="1"/>
  <c r="D17" i="3"/>
  <c r="E17" i="3" s="1"/>
  <c r="F17" i="3" s="1"/>
  <c r="D12" i="3"/>
  <c r="E12" i="3" s="1"/>
  <c r="F12" i="3" s="1"/>
  <c r="D16" i="3"/>
  <c r="E16" i="3" s="1"/>
  <c r="F16" i="3" s="1"/>
  <c r="D15" i="2"/>
  <c r="E15" i="2" s="1"/>
  <c r="D10" i="2"/>
  <c r="E10" i="2" s="1"/>
  <c r="D14" i="2"/>
  <c r="E14" i="2" s="1"/>
  <c r="D19" i="2"/>
  <c r="E19" i="2" s="1"/>
  <c r="D13" i="2"/>
  <c r="E13" i="2" s="1"/>
  <c r="D18" i="2"/>
  <c r="E18" i="2" s="1"/>
  <c r="D12" i="2"/>
  <c r="E12" i="2" s="1"/>
  <c r="D17" i="2"/>
  <c r="E17" i="2" s="1"/>
  <c r="D16" i="2"/>
  <c r="E16" i="2" s="1"/>
  <c r="E11" i="2"/>
  <c r="F19" i="3" l="1"/>
  <c r="H19" i="3" s="1"/>
  <c r="H10" i="3"/>
  <c r="H16" i="3"/>
  <c r="H12" i="3"/>
  <c r="H17" i="3"/>
  <c r="H13" i="3"/>
  <c r="H18" i="3"/>
  <c r="H14" i="3"/>
  <c r="H15" i="3"/>
  <c r="H11" i="3"/>
  <c r="B89" i="2"/>
  <c r="F109" i="2"/>
  <c r="D109" i="2"/>
  <c r="G109" i="2"/>
  <c r="H109" i="2"/>
  <c r="I109" i="2"/>
  <c r="J109" i="2"/>
  <c r="E109" i="2"/>
  <c r="D105" i="2"/>
  <c r="E105" i="2"/>
  <c r="F105" i="2"/>
  <c r="G105" i="2"/>
  <c r="I105" i="2"/>
  <c r="J105" i="2"/>
  <c r="H105" i="2"/>
  <c r="I108" i="2"/>
  <c r="E108" i="2"/>
  <c r="J108" i="2"/>
  <c r="D108" i="2"/>
  <c r="G108" i="2"/>
  <c r="H108" i="2"/>
  <c r="F108" i="2"/>
  <c r="B81" i="2"/>
  <c r="H101" i="2"/>
  <c r="B25" i="2"/>
  <c r="F101" i="2"/>
  <c r="G101" i="2"/>
  <c r="J101" i="2"/>
  <c r="D101" i="2"/>
  <c r="I101" i="2"/>
  <c r="B101" i="2"/>
  <c r="E101" i="2"/>
  <c r="E102" i="2"/>
  <c r="F102" i="2"/>
  <c r="J102" i="2"/>
  <c r="G102" i="2"/>
  <c r="H102" i="2"/>
  <c r="I102" i="2"/>
  <c r="D102" i="2"/>
  <c r="F16" i="2"/>
  <c r="H16" i="2" s="1"/>
  <c r="G107" i="2"/>
  <c r="H107" i="2"/>
  <c r="J107" i="2"/>
  <c r="E107" i="2"/>
  <c r="F107" i="2"/>
  <c r="I107" i="2"/>
  <c r="D107" i="2"/>
  <c r="B69" i="2"/>
  <c r="G103" i="2"/>
  <c r="J103" i="2"/>
  <c r="H103" i="2"/>
  <c r="I103" i="2"/>
  <c r="E103" i="2"/>
  <c r="D103" i="2"/>
  <c r="F103" i="2"/>
  <c r="B56" i="2"/>
  <c r="I104" i="2"/>
  <c r="E104" i="2"/>
  <c r="F104" i="2"/>
  <c r="J104" i="2"/>
  <c r="G104" i="2"/>
  <c r="H104" i="2"/>
  <c r="D104" i="2"/>
  <c r="F19" i="2"/>
  <c r="H19" i="2" s="1"/>
  <c r="E110" i="2"/>
  <c r="J110" i="2"/>
  <c r="F110" i="2"/>
  <c r="G110" i="2"/>
  <c r="D110" i="2"/>
  <c r="H110" i="2"/>
  <c r="I110" i="2"/>
  <c r="F15" i="2"/>
  <c r="H15" i="2" s="1"/>
  <c r="E106" i="2"/>
  <c r="F106" i="2"/>
  <c r="D106" i="2"/>
  <c r="G106" i="2"/>
  <c r="H106" i="2"/>
  <c r="I106" i="2"/>
  <c r="J106" i="2"/>
  <c r="F10" i="2"/>
  <c r="H10" i="2" s="1"/>
  <c r="B67" i="2"/>
  <c r="B104" i="2"/>
  <c r="B39" i="2"/>
  <c r="B55" i="2"/>
  <c r="B27" i="2"/>
  <c r="F18" i="2"/>
  <c r="H18" i="2" s="1"/>
  <c r="B84" i="2"/>
  <c r="B42" i="2"/>
  <c r="B28" i="2"/>
  <c r="B83" i="2"/>
  <c r="B70" i="2"/>
  <c r="B41" i="2"/>
  <c r="F12" i="2"/>
  <c r="H12" i="2" s="1"/>
  <c r="B53" i="2"/>
  <c r="F13" i="2"/>
  <c r="H13" i="2" s="1"/>
  <c r="B103" i="2"/>
  <c r="B109" i="2"/>
  <c r="B75" i="2"/>
  <c r="B61" i="2"/>
  <c r="B33" i="2"/>
  <c r="B47" i="2"/>
  <c r="F14" i="2"/>
  <c r="H14" i="2" s="1"/>
  <c r="B85" i="2"/>
  <c r="B29" i="2"/>
  <c r="B57" i="2"/>
  <c r="B71" i="2"/>
  <c r="B105" i="2"/>
  <c r="B43" i="2"/>
  <c r="B60" i="2"/>
  <c r="B74" i="2"/>
  <c r="B46" i="2"/>
  <c r="B32" i="2"/>
  <c r="B108" i="2"/>
  <c r="B88" i="2"/>
  <c r="B102" i="2"/>
  <c r="B68" i="2"/>
  <c r="B40" i="2"/>
  <c r="B82" i="2"/>
  <c r="B26" i="2"/>
  <c r="B54" i="2"/>
  <c r="F17" i="2"/>
  <c r="H17" i="2" s="1"/>
  <c r="B72" i="2"/>
  <c r="B58" i="2"/>
  <c r="B30" i="2"/>
  <c r="B44" i="2"/>
  <c r="B106" i="2"/>
  <c r="B86" i="2"/>
  <c r="F11" i="2"/>
  <c r="H11" i="2" s="1"/>
  <c r="B45" i="2"/>
  <c r="B73" i="2"/>
  <c r="B59" i="2"/>
  <c r="B107" i="2"/>
  <c r="B87" i="2"/>
  <c r="B31" i="2"/>
  <c r="B48" i="2"/>
  <c r="B90" i="2"/>
  <c r="B110" i="2"/>
  <c r="B34" i="2"/>
  <c r="B76" i="2"/>
  <c r="B62" i="2"/>
</calcChain>
</file>

<file path=xl/sharedStrings.xml><?xml version="1.0" encoding="utf-8"?>
<sst xmlns="http://schemas.openxmlformats.org/spreadsheetml/2006/main" count="365" uniqueCount="107">
  <si>
    <t>Enemy Name</t>
  </si>
  <si>
    <t>Health</t>
  </si>
  <si>
    <t>Range</t>
  </si>
  <si>
    <t>Action Points</t>
  </si>
  <si>
    <t>Alien</t>
  </si>
  <si>
    <t>Damage Min</t>
  </si>
  <si>
    <t>Damage Max</t>
  </si>
  <si>
    <t>Movement cost</t>
  </si>
  <si>
    <t>Attack cost</t>
  </si>
  <si>
    <t>Weapon name</t>
  </si>
  <si>
    <t>Weapon class</t>
  </si>
  <si>
    <t>Damage min</t>
  </si>
  <si>
    <t>Damage max</t>
  </si>
  <si>
    <t>Accuracy</t>
  </si>
  <si>
    <t>Rate of fire</t>
  </si>
  <si>
    <t>Max ammo</t>
  </si>
  <si>
    <t>Heat generation</t>
  </si>
  <si>
    <t>Cooling rate</t>
  </si>
  <si>
    <t>Nemesis I</t>
  </si>
  <si>
    <t>basic</t>
  </si>
  <si>
    <t>Hades I</t>
  </si>
  <si>
    <t>Mesh</t>
  </si>
  <si>
    <t>railgun</t>
  </si>
  <si>
    <t>rapid</t>
  </si>
  <si>
    <t>Arbalest I</t>
  </si>
  <si>
    <t>Gladius I</t>
  </si>
  <si>
    <t>melee</t>
  </si>
  <si>
    <t>explosive</t>
  </si>
  <si>
    <t>missile</t>
  </si>
  <si>
    <t>Mjolnir I</t>
  </si>
  <si>
    <t>scatter</t>
  </si>
  <si>
    <t>Vandal I</t>
  </si>
  <si>
    <t>item level</t>
  </si>
  <si>
    <t>base dmg</t>
  </si>
  <si>
    <t>linear</t>
  </si>
  <si>
    <t>max item lvl</t>
  </si>
  <si>
    <t>lerp</t>
  </si>
  <si>
    <t>% lerp vs linear</t>
  </si>
  <si>
    <t>lerp controller</t>
  </si>
  <si>
    <t>exponent</t>
  </si>
  <si>
    <t>linear^</t>
  </si>
  <si>
    <t>%</t>
  </si>
  <si>
    <t>weapon</t>
  </si>
  <si>
    <t>ARBALEST</t>
  </si>
  <si>
    <t>HADES</t>
  </si>
  <si>
    <t>NEMESIS</t>
  </si>
  <si>
    <t>GLADIUS</t>
  </si>
  <si>
    <t>MJOLNIR</t>
  </si>
  <si>
    <t>VANDAL</t>
  </si>
  <si>
    <t>base stat</t>
  </si>
  <si>
    <t>item stat (lerp)</t>
  </si>
  <si>
    <t>item stat (linear)</t>
  </si>
  <si>
    <t>dmg (lerp)</t>
  </si>
  <si>
    <t>dmg (linear)</t>
  </si>
  <si>
    <t>dmg min</t>
  </si>
  <si>
    <t>dmg max</t>
  </si>
  <si>
    <t>rate of fire</t>
  </si>
  <si>
    <t>accuracy</t>
  </si>
  <si>
    <t>heat gen</t>
  </si>
  <si>
    <t>cooling</t>
  </si>
  <si>
    <t>max ammo</t>
  </si>
  <si>
    <t>base dmg min</t>
  </si>
  <si>
    <t>base dmg max</t>
  </si>
  <si>
    <t>base accuracy</t>
  </si>
  <si>
    <t>base rate of fire</t>
  </si>
  <si>
    <t>base heat gen</t>
  </si>
  <si>
    <t>base cooling</t>
  </si>
  <si>
    <t>base max ammo</t>
  </si>
  <si>
    <t xml:space="preserve"> </t>
  </si>
  <si>
    <t>min stat</t>
  </si>
  <si>
    <t>x</t>
  </si>
  <si>
    <t>A</t>
  </si>
  <si>
    <t>a</t>
  </si>
  <si>
    <t>B</t>
  </si>
  <si>
    <t>C</t>
  </si>
  <si>
    <t>p</t>
  </si>
  <si>
    <t>linear^2</t>
  </si>
  <si>
    <t>avg</t>
  </si>
  <si>
    <t>y</t>
  </si>
  <si>
    <t>min/max</t>
  </si>
  <si>
    <t>y min</t>
  </si>
  <si>
    <t>y max</t>
  </si>
  <si>
    <t>statMin(y)</t>
  </si>
  <si>
    <t>minLvl(x)</t>
  </si>
  <si>
    <t>maxLvl(x)</t>
  </si>
  <si>
    <t>statMax(y)</t>
  </si>
  <si>
    <t>ctrlX</t>
  </si>
  <si>
    <t>ctrlY</t>
  </si>
  <si>
    <t>itemLvl</t>
  </si>
  <si>
    <t>itemStat</t>
  </si>
  <si>
    <t>t</t>
  </si>
  <si>
    <t>ctrlMultiplier</t>
  </si>
  <si>
    <t>itemLvl/10</t>
  </si>
  <si>
    <t>controller</t>
  </si>
  <si>
    <t>statMin</t>
  </si>
  <si>
    <t>statMax</t>
  </si>
  <si>
    <t>damage</t>
  </si>
  <si>
    <t>Acc</t>
  </si>
  <si>
    <t>Dist to e</t>
  </si>
  <si>
    <t>hit %</t>
  </si>
  <si>
    <t>n</t>
  </si>
  <si>
    <t>grid dist</t>
  </si>
  <si>
    <t>Grid width</t>
  </si>
  <si>
    <t>range</t>
  </si>
  <si>
    <t>cooling rate</t>
  </si>
  <si>
    <t>TEST WPN</t>
  </si>
  <si>
    <t>wpnLvl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</si>
</sst>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ItemStat</a:t>
            </a:r>
            <a:r>
              <a:rPr lang="fi-FI" baseline="0"/>
              <a:t> Curves</a:t>
            </a:r>
            <a:endParaRPr lang="fi-FI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itemStat (ctrl 0)</c:v>
          </c:tx>
          <c:marker>
            <c:symbol val="none"/>
          </c:marker>
          <c:val>
            <c:numRef>
              <c:f>'ITEM STATS'!$B$18:$B$27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46</c:v>
                </c:pt>
                <c:pt idx="8">
                  <c:v>53</c:v>
                </c:pt>
                <c:pt idx="9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itemStat (ctrl 0,5)</c:v>
          </c:tx>
          <c:marker>
            <c:symbol val="none"/>
          </c:marker>
          <c:val>
            <c:numRef>
              <c:f>'ITEM STATS'!$G$18:$G$27</c:f>
              <c:numCache>
                <c:formatCode>General</c:formatCode>
                <c:ptCount val="10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itemStat (ctrl 1)</c:v>
          </c:tx>
          <c:marker>
            <c:symbol val="none"/>
          </c:marker>
          <c:val>
            <c:numRef>
              <c:f>'ITEM STATS'!$L$18:$L$27</c:f>
              <c:numCache>
                <c:formatCode>General</c:formatCode>
                <c:ptCount val="10"/>
                <c:pt idx="0">
                  <c:v>28</c:v>
                </c:pt>
                <c:pt idx="1">
                  <c:v>35</c:v>
                </c:pt>
                <c:pt idx="2">
                  <c:v>41</c:v>
                </c:pt>
                <c:pt idx="3">
                  <c:v>46</c:v>
                </c:pt>
                <c:pt idx="4">
                  <c:v>50</c:v>
                </c:pt>
                <c:pt idx="5">
                  <c:v>54</c:v>
                </c:pt>
                <c:pt idx="6">
                  <c:v>57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9488"/>
        <c:axId val="49441024"/>
      </c:lineChart>
      <c:catAx>
        <c:axId val="49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41024"/>
        <c:crosses val="autoZero"/>
        <c:auto val="1"/>
        <c:lblAlgn val="ctr"/>
        <c:lblOffset val="100"/>
        <c:noMultiLvlLbl val="0"/>
      </c:catAx>
      <c:valAx>
        <c:axId val="49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marker>
            <c:symbol val="none"/>
          </c:marker>
          <c:val>
            <c:numRef>
              <c:f>'(OLD - IGNORE) ITEM STATS'!$C$10:$C$19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linear^2</c:v>
          </c:tx>
          <c:marker>
            <c:symbol val="none"/>
          </c:marker>
          <c:val>
            <c:numRef>
              <c:f>'(OLD - IGNORE) ITEM STATS'!$D$10:$D$19</c:f>
              <c:numCache>
                <c:formatCode>General</c:formatCode>
                <c:ptCount val="10"/>
                <c:pt idx="0">
                  <c:v>1.0000000000000002E-2</c:v>
                </c:pt>
                <c:pt idx="1">
                  <c:v>4.0000000000000008E-2</c:v>
                </c:pt>
                <c:pt idx="2">
                  <c:v>0.09</c:v>
                </c:pt>
                <c:pt idx="3">
                  <c:v>0.16000000000000003</c:v>
                </c:pt>
                <c:pt idx="4">
                  <c:v>0.25</c:v>
                </c:pt>
                <c:pt idx="5">
                  <c:v>0.36</c:v>
                </c:pt>
                <c:pt idx="6">
                  <c:v>0.48999999999999994</c:v>
                </c:pt>
                <c:pt idx="7">
                  <c:v>0.64000000000000012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lerp</c:v>
          </c:tx>
          <c:marker>
            <c:symbol val="none"/>
          </c:marker>
          <c:val>
            <c:numRef>
              <c:f>'(OLD - IGNORE) ITEM STATS'!$E$10:$E$19</c:f>
              <c:numCache>
                <c:formatCode>General</c:formatCode>
                <c:ptCount val="10"/>
                <c:pt idx="0">
                  <c:v>5.5000000000000007E-2</c:v>
                </c:pt>
                <c:pt idx="1">
                  <c:v>0.12000000000000001</c:v>
                </c:pt>
                <c:pt idx="2">
                  <c:v>0.19500000000000001</c:v>
                </c:pt>
                <c:pt idx="3">
                  <c:v>0.28000000000000003</c:v>
                </c:pt>
                <c:pt idx="4">
                  <c:v>0.375</c:v>
                </c:pt>
                <c:pt idx="5">
                  <c:v>0.48</c:v>
                </c:pt>
                <c:pt idx="6">
                  <c:v>0.59499999999999997</c:v>
                </c:pt>
                <c:pt idx="7">
                  <c:v>0.72000000000000008</c:v>
                </c:pt>
                <c:pt idx="8">
                  <c:v>0.85499999999999998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9232"/>
        <c:axId val="122320768"/>
      </c:lineChart>
      <c:catAx>
        <c:axId val="1223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20768"/>
        <c:crosses val="autoZero"/>
        <c:auto val="1"/>
        <c:lblAlgn val="ctr"/>
        <c:lblOffset val="100"/>
        <c:noMultiLvlLbl val="0"/>
      </c:catAx>
      <c:valAx>
        <c:axId val="1223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proto1!$J$10:$J$19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proto1!$F$10:$F$19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38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86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74400"/>
        <c:axId val="122417152"/>
      </c:lineChart>
      <c:catAx>
        <c:axId val="1223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17152"/>
        <c:crosses val="autoZero"/>
        <c:auto val="1"/>
        <c:lblAlgn val="ctr"/>
        <c:lblOffset val="100"/>
        <c:noMultiLvlLbl val="0"/>
      </c:catAx>
      <c:valAx>
        <c:axId val="1224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proto3!$F$2:$F$11</c:f>
              <c:numCache>
                <c:formatCode>General</c:formatCode>
                <c:ptCount val="10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37</c:v>
                </c:pt>
                <c:pt idx="4">
                  <c:v>50</c:v>
                </c:pt>
                <c:pt idx="5">
                  <c:v>67</c:v>
                </c:pt>
                <c:pt idx="6">
                  <c:v>86</c:v>
                </c:pt>
                <c:pt idx="7">
                  <c:v>108</c:v>
                </c:pt>
                <c:pt idx="8">
                  <c:v>133</c:v>
                </c:pt>
                <c:pt idx="9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9136"/>
        <c:axId val="41466496"/>
      </c:lineChart>
      <c:catAx>
        <c:axId val="414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466496"/>
        <c:crosses val="autoZero"/>
        <c:auto val="1"/>
        <c:lblAlgn val="ctr"/>
        <c:lblOffset val="100"/>
        <c:noMultiLvlLbl val="0"/>
      </c:catAx>
      <c:valAx>
        <c:axId val="414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proto3!$A$17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proto3!$A$18:$A$27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proto3!$B$17</c:f>
              <c:strCache>
                <c:ptCount val="1"/>
                <c:pt idx="0">
                  <c:v>linear^2</c:v>
                </c:pt>
              </c:strCache>
            </c:strRef>
          </c:tx>
          <c:marker>
            <c:symbol val="none"/>
          </c:marker>
          <c:val>
            <c:numRef>
              <c:f>proto3!$B$18:$B$27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proto3!$C$17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proto3!$C$18:$C$27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9616"/>
        <c:axId val="53681536"/>
      </c:lineChart>
      <c:catAx>
        <c:axId val="536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81536"/>
        <c:crosses val="autoZero"/>
        <c:auto val="1"/>
        <c:lblAlgn val="ctr"/>
        <c:lblOffset val="100"/>
        <c:noMultiLvlLbl val="0"/>
      </c:catAx>
      <c:valAx>
        <c:axId val="536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proto3!$A$31:$A$41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proto3!$B$31:$B$41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4176"/>
        <c:axId val="53080064"/>
      </c:lineChart>
      <c:catAx>
        <c:axId val="530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080064"/>
        <c:crosses val="autoZero"/>
        <c:auto val="1"/>
        <c:lblAlgn val="ctr"/>
        <c:lblOffset val="100"/>
        <c:noMultiLvlLbl val="0"/>
      </c:catAx>
      <c:valAx>
        <c:axId val="530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proto3!$B$63</c:f>
              <c:strCache>
                <c:ptCount val="1"/>
                <c:pt idx="0">
                  <c:v>itemStat</c:v>
                </c:pt>
              </c:strCache>
            </c:strRef>
          </c:tx>
          <c:marker>
            <c:symbol val="none"/>
          </c:marker>
          <c:val>
            <c:numRef>
              <c:f>proto3!$B$64:$B$73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65</c:v>
                </c:pt>
                <c:pt idx="8">
                  <c:v>82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632"/>
        <c:axId val="54329728"/>
      </c:lineChart>
      <c:catAx>
        <c:axId val="537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29728"/>
        <c:crosses val="autoZero"/>
        <c:auto val="1"/>
        <c:lblAlgn val="ctr"/>
        <c:lblOffset val="100"/>
        <c:noMultiLvlLbl val="0"/>
      </c:catAx>
      <c:valAx>
        <c:axId val="543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1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marker>
            <c:symbol val="none"/>
          </c:marker>
          <c:val>
            <c:numRef>
              <c:f>'(OLD - IGNORE) ITEM STATS'!$C$10:$C$19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linear^2</c:v>
          </c:tx>
          <c:marker>
            <c:symbol val="none"/>
          </c:marker>
          <c:val>
            <c:numRef>
              <c:f>'(OLD - IGNORE) ITEM STATS'!$D$10:$D$19</c:f>
              <c:numCache>
                <c:formatCode>General</c:formatCode>
                <c:ptCount val="10"/>
                <c:pt idx="0">
                  <c:v>1.0000000000000002E-2</c:v>
                </c:pt>
                <c:pt idx="1">
                  <c:v>4.0000000000000008E-2</c:v>
                </c:pt>
                <c:pt idx="2">
                  <c:v>0.09</c:v>
                </c:pt>
                <c:pt idx="3">
                  <c:v>0.16000000000000003</c:v>
                </c:pt>
                <c:pt idx="4">
                  <c:v>0.25</c:v>
                </c:pt>
                <c:pt idx="5">
                  <c:v>0.36</c:v>
                </c:pt>
                <c:pt idx="6">
                  <c:v>0.48999999999999994</c:v>
                </c:pt>
                <c:pt idx="7">
                  <c:v>0.64000000000000012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lerp</c:v>
          </c:tx>
          <c:marker>
            <c:symbol val="none"/>
          </c:marker>
          <c:val>
            <c:numRef>
              <c:f>'(OLD - IGNORE) ITEM STATS'!$E$10:$E$19</c:f>
              <c:numCache>
                <c:formatCode>General</c:formatCode>
                <c:ptCount val="10"/>
                <c:pt idx="0">
                  <c:v>5.5000000000000007E-2</c:v>
                </c:pt>
                <c:pt idx="1">
                  <c:v>0.12000000000000001</c:v>
                </c:pt>
                <c:pt idx="2">
                  <c:v>0.19500000000000001</c:v>
                </c:pt>
                <c:pt idx="3">
                  <c:v>0.28000000000000003</c:v>
                </c:pt>
                <c:pt idx="4">
                  <c:v>0.375</c:v>
                </c:pt>
                <c:pt idx="5">
                  <c:v>0.48</c:v>
                </c:pt>
                <c:pt idx="6">
                  <c:v>0.59499999999999997</c:v>
                </c:pt>
                <c:pt idx="7">
                  <c:v>0.72000000000000008</c:v>
                </c:pt>
                <c:pt idx="8">
                  <c:v>0.85499999999999998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0000"/>
        <c:axId val="119281536"/>
      </c:lineChart>
      <c:catAx>
        <c:axId val="1192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81536"/>
        <c:crosses val="autoZero"/>
        <c:auto val="1"/>
        <c:lblAlgn val="ctr"/>
        <c:lblOffset val="100"/>
        <c:noMultiLvlLbl val="0"/>
      </c:catAx>
      <c:valAx>
        <c:axId val="119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STATS'!$B$38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STATS'!$B$39:$B$48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STATS'!$C$38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STATS'!$C$39:$C$48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19168"/>
        <c:axId val="119329152"/>
      </c:lineChart>
      <c:catAx>
        <c:axId val="119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29152"/>
        <c:crosses val="autoZero"/>
        <c:auto val="1"/>
        <c:lblAlgn val="ctr"/>
        <c:lblOffset val="100"/>
        <c:noMultiLvlLbl val="0"/>
      </c:catAx>
      <c:valAx>
        <c:axId val="1193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STATS'!$B$24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STATS'!$B$25:$B$34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STATS'!$C$24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STATS'!$C$25:$C$34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2160"/>
        <c:axId val="122173696"/>
      </c:lineChart>
      <c:catAx>
        <c:axId val="122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73696"/>
        <c:crosses val="autoZero"/>
        <c:auto val="1"/>
        <c:lblAlgn val="ctr"/>
        <c:lblOffset val="100"/>
        <c:noMultiLvlLbl val="0"/>
      </c:catAx>
      <c:valAx>
        <c:axId val="122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STATS'!$B$52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STATS'!$B$53:$B$62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STATS'!$C$52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STATS'!$C$53:$C$62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02752"/>
        <c:axId val="122204544"/>
      </c:lineChart>
      <c:catAx>
        <c:axId val="1222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04544"/>
        <c:crosses val="autoZero"/>
        <c:auto val="1"/>
        <c:lblAlgn val="ctr"/>
        <c:lblOffset val="100"/>
        <c:noMultiLvlLbl val="0"/>
      </c:catAx>
      <c:valAx>
        <c:axId val="122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TEST WPN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STATS'!$B$43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STATS'!$B$44:$B$53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47</c:v>
                </c:pt>
                <c:pt idx="7">
                  <c:v>48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STATS'!$C$43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STATS'!$C$44:$C$53</c:f>
              <c:numCache>
                <c:formatCode>General</c:formatCode>
                <c:ptCount val="10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89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STATS'!$D$43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STATS'!$D$44:$D$53</c:f>
              <c:numCache>
                <c:formatCode>General</c:formatCode>
                <c:ptCount val="10"/>
                <c:pt idx="0">
                  <c:v>54</c:v>
                </c:pt>
                <c:pt idx="1">
                  <c:v>57</c:v>
                </c:pt>
                <c:pt idx="2">
                  <c:v>61</c:v>
                </c:pt>
                <c:pt idx="3">
                  <c:v>64</c:v>
                </c:pt>
                <c:pt idx="4">
                  <c:v>67</c:v>
                </c:pt>
                <c:pt idx="5">
                  <c:v>70</c:v>
                </c:pt>
                <c:pt idx="6">
                  <c:v>73</c:v>
                </c:pt>
                <c:pt idx="7">
                  <c:v>75</c:v>
                </c:pt>
                <c:pt idx="8">
                  <c:v>78</c:v>
                </c:pt>
                <c:pt idx="9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STATS'!$E$43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STATS'!$E$44:$E$53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STATS'!$F$43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STATS'!$F$44:$F$53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STATS'!$G$43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STATS'!$G$44:$G$53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STATS'!$H$43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STATS'!$H$44:$H$53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0048"/>
        <c:axId val="168691584"/>
      </c:lineChart>
      <c:catAx>
        <c:axId val="1686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91584"/>
        <c:crosses val="autoZero"/>
        <c:auto val="1"/>
        <c:lblAlgn val="ctr"/>
        <c:lblOffset val="100"/>
        <c:noMultiLvlLbl val="0"/>
      </c:catAx>
      <c:valAx>
        <c:axId val="16869158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9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STATS'!$B$66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STATS'!$B$67:$B$76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STATS'!$C$66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STATS'!$C$67:$C$76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9856"/>
        <c:axId val="122571392"/>
      </c:lineChart>
      <c:catAx>
        <c:axId val="1225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71392"/>
        <c:crosses val="autoZero"/>
        <c:auto val="1"/>
        <c:lblAlgn val="ctr"/>
        <c:lblOffset val="100"/>
        <c:noMultiLvlLbl val="0"/>
      </c:catAx>
      <c:valAx>
        <c:axId val="1225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STATS'!$B$80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STATS'!$B$81:$B$90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STATS'!$C$80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STATS'!$C$81:$C$90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9968"/>
        <c:axId val="122594048"/>
      </c:lineChart>
      <c:catAx>
        <c:axId val="1225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94048"/>
        <c:crosses val="autoZero"/>
        <c:auto val="1"/>
        <c:lblAlgn val="ctr"/>
        <c:lblOffset val="100"/>
        <c:noMultiLvlLbl val="0"/>
      </c:catAx>
      <c:valAx>
        <c:axId val="1225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'(OLD - IGNORE) ITEM STATS'!$B$100</c:f>
              <c:strCache>
                <c:ptCount val="1"/>
                <c:pt idx="0">
                  <c:v>dmg (lerp)</c:v>
                </c:pt>
              </c:strCache>
            </c:strRef>
          </c:tx>
          <c:marker>
            <c:symbol val="none"/>
          </c:marker>
          <c:val>
            <c:numRef>
              <c:f>'(OLD - IGNORE) ITEM STATS'!$B$101:$B$110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'(OLD - IGNORE) ITEM STATS'!$C$100</c:f>
              <c:strCache>
                <c:ptCount val="1"/>
                <c:pt idx="0">
                  <c:v>dmg (linear)</c:v>
                </c:pt>
              </c:strCache>
            </c:strRef>
          </c:tx>
          <c:marker>
            <c:symbol val="none"/>
          </c:marker>
          <c:val>
            <c:numRef>
              <c:f>'(OLD - IGNORE) ITEM STATS'!$C$101:$C$110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4528"/>
        <c:axId val="122616064"/>
      </c:lineChart>
      <c:catAx>
        <c:axId val="122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616064"/>
        <c:crosses val="autoZero"/>
        <c:auto val="1"/>
        <c:lblAlgn val="ctr"/>
        <c:lblOffset val="100"/>
        <c:noMultiLvlLbl val="0"/>
      </c:catAx>
      <c:valAx>
        <c:axId val="1226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ARBALEST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STATS'!$B$64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STATS'!$B$65:$B$74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STATS'!$C$64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STATS'!$C$65:$C$74</c:f>
              <c:numCache>
                <c:formatCode>General</c:formatCode>
                <c:ptCount val="10"/>
                <c:pt idx="0">
                  <c:v>64</c:v>
                </c:pt>
                <c:pt idx="1">
                  <c:v>67</c:v>
                </c:pt>
                <c:pt idx="2">
                  <c:v>71</c:v>
                </c:pt>
                <c:pt idx="3">
                  <c:v>74</c:v>
                </c:pt>
                <c:pt idx="4">
                  <c:v>77</c:v>
                </c:pt>
                <c:pt idx="5">
                  <c:v>80</c:v>
                </c:pt>
                <c:pt idx="6">
                  <c:v>83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STATS'!$D$64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STATS'!$D$65:$D$74</c:f>
              <c:numCache>
                <c:formatCode>General</c:formatCode>
                <c:ptCount val="10"/>
                <c:pt idx="0">
                  <c:v>44</c:v>
                </c:pt>
                <c:pt idx="1">
                  <c:v>47</c:v>
                </c:pt>
                <c:pt idx="2">
                  <c:v>51</c:v>
                </c:pt>
                <c:pt idx="3">
                  <c:v>54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STATS'!$E$64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STATS'!$E$65:$E$74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STATS'!$F$64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STATS'!$F$65:$F$74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35</c:v>
                </c:pt>
                <c:pt idx="9">
                  <c:v>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STATS'!$G$64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STATS'!$G$65:$G$74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STATS'!$H$64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STATS'!$H$65:$H$74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7504"/>
        <c:axId val="169976192"/>
      </c:lineChart>
      <c:catAx>
        <c:axId val="1697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76192"/>
        <c:crosses val="autoZero"/>
        <c:auto val="1"/>
        <c:lblAlgn val="ctr"/>
        <c:lblOffset val="100"/>
        <c:noMultiLvlLbl val="0"/>
      </c:catAx>
      <c:valAx>
        <c:axId val="169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HADES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STATS'!$B$85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STATS'!$B$86:$B$95</c:f>
              <c:numCache>
                <c:formatCode>General</c:formatCode>
                <c:ptCount val="10"/>
                <c:pt idx="0">
                  <c:v>51</c:v>
                </c:pt>
                <c:pt idx="1">
                  <c:v>60</c:v>
                </c:pt>
                <c:pt idx="2">
                  <c:v>69</c:v>
                </c:pt>
                <c:pt idx="3">
                  <c:v>76</c:v>
                </c:pt>
                <c:pt idx="4">
                  <c:v>82</c:v>
                </c:pt>
                <c:pt idx="5">
                  <c:v>88</c:v>
                </c:pt>
                <c:pt idx="6">
                  <c:v>93</c:v>
                </c:pt>
                <c:pt idx="7">
                  <c:v>96</c:v>
                </c:pt>
                <c:pt idx="8">
                  <c:v>99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STATS'!$C$85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STATS'!$C$86:$C$95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75</c:v>
                </c:pt>
                <c:pt idx="7">
                  <c:v>77</c:v>
                </c:pt>
                <c:pt idx="8">
                  <c:v>79</c:v>
                </c:pt>
                <c:pt idx="9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STATS'!$D$85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STATS'!$D$86:$D$95</c:f>
              <c:numCache>
                <c:formatCode>General</c:formatCode>
                <c:ptCount val="10"/>
                <c:pt idx="0">
                  <c:v>83</c:v>
                </c:pt>
                <c:pt idx="1">
                  <c:v>85</c:v>
                </c:pt>
                <c:pt idx="2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93</c:v>
                </c:pt>
                <c:pt idx="6">
                  <c:v>95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STATS'!$E$85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STATS'!$E$86:$E$95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STATS'!$F$85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STATS'!$F$86:$F$95</c:f>
              <c:numCache>
                <c:formatCode>General</c:formatCode>
                <c:ptCount val="10"/>
                <c:pt idx="0">
                  <c:v>45</c:v>
                </c:pt>
                <c:pt idx="1">
                  <c:v>49</c:v>
                </c:pt>
                <c:pt idx="2">
                  <c:v>53</c:v>
                </c:pt>
                <c:pt idx="3">
                  <c:v>57</c:v>
                </c:pt>
                <c:pt idx="4">
                  <c:v>60</c:v>
                </c:pt>
                <c:pt idx="5">
                  <c:v>63</c:v>
                </c:pt>
                <c:pt idx="6">
                  <c:v>65</c:v>
                </c:pt>
                <c:pt idx="7">
                  <c:v>67</c:v>
                </c:pt>
                <c:pt idx="8">
                  <c:v>69</c:v>
                </c:pt>
                <c:pt idx="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STATS'!$G$85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STATS'!$G$86:$G$95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STATS'!$H$85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STATS'!$H$86:$H$95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78656"/>
        <c:axId val="175480192"/>
      </c:lineChart>
      <c:catAx>
        <c:axId val="175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80192"/>
        <c:crosses val="autoZero"/>
        <c:auto val="1"/>
        <c:lblAlgn val="ctr"/>
        <c:lblOffset val="100"/>
        <c:noMultiLvlLbl val="0"/>
      </c:catAx>
      <c:valAx>
        <c:axId val="1754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NEMESIS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STATS'!$B$106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STATS'!$B$107:$B$116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STATS'!$C$106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STATS'!$C$107:$C$116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53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STATS'!$D$106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STATS'!$D$107:$D$116</c:f>
              <c:numCache>
                <c:formatCode>General</c:formatCode>
                <c:ptCount val="10"/>
                <c:pt idx="0">
                  <c:v>33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45</c:v>
                </c:pt>
                <c:pt idx="7">
                  <c:v>47</c:v>
                </c:pt>
                <c:pt idx="8">
                  <c:v>49</c:v>
                </c:pt>
                <c:pt idx="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STATS'!$E$106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STATS'!$E$107:$E$116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STATS'!$F$106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STATS'!$F$107:$F$116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STATS'!$G$106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STATS'!$G$107:$G$116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STATS'!$H$106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STATS'!$H$107:$H$116</c:f>
              <c:numCache>
                <c:formatCode>General</c:formatCode>
                <c:ptCount val="10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68608"/>
        <c:axId val="175690880"/>
      </c:lineChart>
      <c:catAx>
        <c:axId val="1756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90880"/>
        <c:crosses val="autoZero"/>
        <c:auto val="1"/>
        <c:lblAlgn val="ctr"/>
        <c:lblOffset val="100"/>
        <c:noMultiLvlLbl val="0"/>
      </c:catAx>
      <c:valAx>
        <c:axId val="175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VANDAL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STATS'!$B$127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STATS'!$B$128:$B$137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STATS'!$C$127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STATS'!$C$128:$C$137</c:f>
              <c:numCache>
                <c:formatCode>General</c:formatCode>
                <c:ptCount val="10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89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STATS'!$D$127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STATS'!$D$128:$D$137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STATS'!$E$127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STATS'!$E$128:$E$137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STATS'!$F$127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STATS'!$F$128:$F$137</c:f>
              <c:numCache>
                <c:formatCode>General</c:formatCode>
                <c:ptCount val="10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STATS'!$G$127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STATS'!$G$128:$G$137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STATS'!$H$127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STATS'!$H$128:$H$137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50688"/>
        <c:axId val="175652224"/>
      </c:lineChart>
      <c:catAx>
        <c:axId val="1756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52224"/>
        <c:crosses val="autoZero"/>
        <c:auto val="1"/>
        <c:lblAlgn val="ctr"/>
        <c:lblOffset val="100"/>
        <c:noMultiLvlLbl val="0"/>
      </c:catAx>
      <c:valAx>
        <c:axId val="17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GLADIUS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STATS'!$B$148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STATS'!$B$149:$B$158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STATS'!$C$148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STATS'!$C$149:$C$158</c:f>
              <c:numCache>
                <c:formatCode>General</c:formatCode>
                <c:ptCount val="10"/>
                <c:pt idx="0">
                  <c:v>64</c:v>
                </c:pt>
                <c:pt idx="1">
                  <c:v>67</c:v>
                </c:pt>
                <c:pt idx="2">
                  <c:v>71</c:v>
                </c:pt>
                <c:pt idx="3">
                  <c:v>74</c:v>
                </c:pt>
                <c:pt idx="4">
                  <c:v>77</c:v>
                </c:pt>
                <c:pt idx="5">
                  <c:v>80</c:v>
                </c:pt>
                <c:pt idx="6">
                  <c:v>83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STATS'!$D$148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STATS'!$D$149:$D$158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STATS'!$E$148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STATS'!$E$149:$E$158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STATS'!$F$148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STATS'!$F$149:$F$158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STATS'!$G$148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STATS'!$G$149:$G$158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STATS'!$H$148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STATS'!$H$149:$H$158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98336"/>
        <c:axId val="172799872"/>
      </c:lineChart>
      <c:catAx>
        <c:axId val="1727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99872"/>
        <c:crosses val="autoZero"/>
        <c:auto val="1"/>
        <c:lblAlgn val="ctr"/>
        <c:lblOffset val="100"/>
        <c:noMultiLvlLbl val="0"/>
      </c:catAx>
      <c:valAx>
        <c:axId val="172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MJOLNIR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STATS'!$B$169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val>
            <c:numRef>
              <c:f>'ITEM STATS'!$B$170:$B$179</c:f>
              <c:numCache>
                <c:formatCode>General</c:formatCode>
                <c:ptCount val="10"/>
                <c:pt idx="0">
                  <c:v>49</c:v>
                </c:pt>
                <c:pt idx="1">
                  <c:v>57</c:v>
                </c:pt>
                <c:pt idx="2">
                  <c:v>64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84</c:v>
                </c:pt>
                <c:pt idx="7">
                  <c:v>87</c:v>
                </c:pt>
                <c:pt idx="8">
                  <c:v>89</c:v>
                </c:pt>
                <c:pt idx="9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 STATS'!$C$169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'ITEM STATS'!$C$170:$C$179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64</c:v>
                </c:pt>
                <c:pt idx="3">
                  <c:v>68</c:v>
                </c:pt>
                <c:pt idx="4">
                  <c:v>72</c:v>
                </c:pt>
                <c:pt idx="5">
                  <c:v>76</c:v>
                </c:pt>
                <c:pt idx="6">
                  <c:v>80</c:v>
                </c:pt>
                <c:pt idx="7">
                  <c:v>84</c:v>
                </c:pt>
                <c:pt idx="8">
                  <c:v>87</c:v>
                </c:pt>
                <c:pt idx="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 STATS'!$D$169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'ITEM STATS'!$D$170:$D$179</c:f>
              <c:numCache>
                <c:formatCode>General</c:formatCode>
                <c:ptCount val="10"/>
                <c:pt idx="0">
                  <c:v>74</c:v>
                </c:pt>
                <c:pt idx="1">
                  <c:v>77</c:v>
                </c:pt>
                <c:pt idx="2">
                  <c:v>81</c:v>
                </c:pt>
                <c:pt idx="3">
                  <c:v>84</c:v>
                </c:pt>
                <c:pt idx="4">
                  <c:v>87</c:v>
                </c:pt>
                <c:pt idx="5">
                  <c:v>90</c:v>
                </c:pt>
                <c:pt idx="6">
                  <c:v>93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'ITEM STATS'!$E$169</c:f>
              <c:strCache>
                <c:ptCount val="1"/>
                <c:pt idx="0">
                  <c:v>rate of fire</c:v>
                </c:pt>
              </c:strCache>
            </c:strRef>
          </c:tx>
          <c:marker>
            <c:symbol val="none"/>
          </c:marker>
          <c:val>
            <c:numRef>
              <c:f>'ITEM STATS'!$E$170:$E$179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'ITEM STATS'!$F$169</c:f>
              <c:strCache>
                <c:ptCount val="1"/>
                <c:pt idx="0">
                  <c:v>heat gen</c:v>
                </c:pt>
              </c:strCache>
            </c:strRef>
          </c:tx>
          <c:marker>
            <c:symbol val="none"/>
          </c:marker>
          <c:val>
            <c:numRef>
              <c:f>'ITEM STATS'!$F$170:$F$179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'ITEM STATS'!$G$169</c:f>
              <c:strCache>
                <c:ptCount val="1"/>
                <c:pt idx="0">
                  <c:v>cooling rate</c:v>
                </c:pt>
              </c:strCache>
            </c:strRef>
          </c:tx>
          <c:marker>
            <c:symbol val="none"/>
          </c:marker>
          <c:val>
            <c:numRef>
              <c:f>'ITEM STATS'!$G$170:$G$179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'ITEM STATS'!$H$169</c:f>
              <c:strCache>
                <c:ptCount val="1"/>
                <c:pt idx="0">
                  <c:v>max ammo</c:v>
                </c:pt>
              </c:strCache>
            </c:strRef>
          </c:tx>
          <c:marker>
            <c:symbol val="none"/>
          </c:marker>
          <c:val>
            <c:numRef>
              <c:f>'ITEM STATS'!$H$170:$H$179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2032"/>
        <c:axId val="177238400"/>
      </c:lineChart>
      <c:catAx>
        <c:axId val="177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8400"/>
        <c:crosses val="autoZero"/>
        <c:auto val="1"/>
        <c:lblAlgn val="ctr"/>
        <c:lblOffset val="100"/>
        <c:noMultiLvlLbl val="0"/>
      </c:catAx>
      <c:valAx>
        <c:axId val="1772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'HIT%'!$B$7</c:f>
              <c:strCache>
                <c:ptCount val="1"/>
                <c:pt idx="0">
                  <c:v>hit %</c:v>
                </c:pt>
              </c:strCache>
            </c:strRef>
          </c:tx>
          <c:marker>
            <c:symbol val="none"/>
          </c:marker>
          <c:val>
            <c:numRef>
              <c:f>'HIT%'!$B$8:$B$27</c:f>
              <c:numCache>
                <c:formatCode>General</c:formatCode>
                <c:ptCount val="20"/>
                <c:pt idx="0">
                  <c:v>85</c:v>
                </c:pt>
                <c:pt idx="1">
                  <c:v>82.5</c:v>
                </c:pt>
                <c:pt idx="2">
                  <c:v>80</c:v>
                </c:pt>
                <c:pt idx="3">
                  <c:v>77.5</c:v>
                </c:pt>
                <c:pt idx="4">
                  <c:v>75</c:v>
                </c:pt>
                <c:pt idx="5">
                  <c:v>72.5</c:v>
                </c:pt>
                <c:pt idx="6">
                  <c:v>70</c:v>
                </c:pt>
                <c:pt idx="7">
                  <c:v>67.5</c:v>
                </c:pt>
                <c:pt idx="8">
                  <c:v>65</c:v>
                </c:pt>
                <c:pt idx="9">
                  <c:v>62.5</c:v>
                </c:pt>
                <c:pt idx="10">
                  <c:v>60</c:v>
                </c:pt>
                <c:pt idx="11">
                  <c:v>57.5</c:v>
                </c:pt>
                <c:pt idx="12">
                  <c:v>55</c:v>
                </c:pt>
                <c:pt idx="13">
                  <c:v>52.5</c:v>
                </c:pt>
                <c:pt idx="14">
                  <c:v>50</c:v>
                </c:pt>
                <c:pt idx="15">
                  <c:v>47.5</c:v>
                </c:pt>
                <c:pt idx="16">
                  <c:v>45</c:v>
                </c:pt>
                <c:pt idx="17">
                  <c:v>42.5</c:v>
                </c:pt>
                <c:pt idx="18">
                  <c:v>40</c:v>
                </c:pt>
                <c:pt idx="19">
                  <c:v>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1760"/>
        <c:axId val="106663296"/>
      </c:lineChart>
      <c:catAx>
        <c:axId val="1066617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06663296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066632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A14" horiz="1" max="100" page="10" val="20"/>
</file>

<file path=xl/ctrlProps/ctrlProp10.xml><?xml version="1.0" encoding="utf-8"?>
<formControlPr xmlns="http://schemas.microsoft.com/office/spreadsheetml/2009/9/main" objectType="Scroll" dx="16" fmlaLink="K14" horiz="1" max="100" page="10" val="20"/>
</file>

<file path=xl/ctrlProps/ctrlProp100.xml><?xml version="1.0" encoding="utf-8"?>
<formControlPr xmlns="http://schemas.microsoft.com/office/spreadsheetml/2009/9/main" objectType="Scroll" dx="16" fmlaLink="$D$144" horiz="1" max="100" page="10"/>
</file>

<file path=xl/ctrlProps/ctrlProp101.xml><?xml version="1.0" encoding="utf-8"?>
<formControlPr xmlns="http://schemas.microsoft.com/office/spreadsheetml/2009/9/main" objectType="Scroll" dx="16" fmlaLink="$E$144" horiz="1" max="100" page="10" val="2"/>
</file>

<file path=xl/ctrlProps/ctrlProp102.xml><?xml version="1.0" encoding="utf-8"?>
<formControlPr xmlns="http://schemas.microsoft.com/office/spreadsheetml/2009/9/main" objectType="Scroll" dx="16" fmlaLink="$F$144" horiz="1" max="100" page="10" val="15"/>
</file>

<file path=xl/ctrlProps/ctrlProp103.xml><?xml version="1.0" encoding="utf-8"?>
<formControlPr xmlns="http://schemas.microsoft.com/office/spreadsheetml/2009/9/main" objectType="Scroll" dx="16" fmlaLink="$G$144" horiz="1" max="100" page="10" val="15"/>
</file>

<file path=xl/ctrlProps/ctrlProp104.xml><?xml version="1.0" encoding="utf-8"?>
<formControlPr xmlns="http://schemas.microsoft.com/office/spreadsheetml/2009/9/main" objectType="Scroll" dx="16" fmlaLink="$H$144" horiz="1" max="100" page="10" val="0"/>
</file>

<file path=xl/ctrlProps/ctrlProp105.xml><?xml version="1.0" encoding="utf-8"?>
<formControlPr xmlns="http://schemas.microsoft.com/office/spreadsheetml/2009/9/main" objectType="Scroll" dx="16" fmlaLink="$B$163" horiz="1" max="100" page="10" val="40"/>
</file>

<file path=xl/ctrlProps/ctrlProp106.xml><?xml version="1.0" encoding="utf-8"?>
<formControlPr xmlns="http://schemas.microsoft.com/office/spreadsheetml/2009/9/main" objectType="Scroll" dx="16" fmlaLink="$B$165" horiz="1" max="100" page="10" val="90"/>
</file>

<file path=xl/ctrlProps/ctrlProp107.xml><?xml version="1.0" encoding="utf-8"?>
<formControlPr xmlns="http://schemas.microsoft.com/office/spreadsheetml/2009/9/main" objectType="Scroll" dx="16" fmlaLink="$C$163" horiz="1" max="100" page="10" val="50"/>
</file>

<file path=xl/ctrlProps/ctrlProp108.xml><?xml version="1.0" encoding="utf-8"?>
<formControlPr xmlns="http://schemas.microsoft.com/office/spreadsheetml/2009/9/main" objectType="Scroll" dx="16" fmlaLink="$D$163" horiz="1" max="100" page="10" val="70"/>
</file>

<file path=xl/ctrlProps/ctrlProp109.xml><?xml version="1.0" encoding="utf-8"?>
<formControlPr xmlns="http://schemas.microsoft.com/office/spreadsheetml/2009/9/main" objectType="Scroll" dx="16" fmlaLink="$E$163" horiz="1" max="100" page="10" val="0"/>
</file>

<file path=xl/ctrlProps/ctrlProp11.xml><?xml version="1.0" encoding="utf-8"?>
<formControlPr xmlns="http://schemas.microsoft.com/office/spreadsheetml/2009/9/main" objectType="Scroll" dx="16" fmlaLink="L14" horiz="1" max="100" page="10" val="60"/>
</file>

<file path=xl/ctrlProps/ctrlProp110.xml><?xml version="1.0" encoding="utf-8"?>
<formControlPr xmlns="http://schemas.microsoft.com/office/spreadsheetml/2009/9/main" objectType="Scroll" dx="16" fmlaLink="$F$163" horiz="1" max="100" page="10" val="30"/>
</file>

<file path=xl/ctrlProps/ctrlProp111.xml><?xml version="1.0" encoding="utf-8"?>
<formControlPr xmlns="http://schemas.microsoft.com/office/spreadsheetml/2009/9/main" objectType="Scroll" dx="16" fmlaLink="$G$163" horiz="1" max="100" page="10" val="10"/>
</file>

<file path=xl/ctrlProps/ctrlProp112.xml><?xml version="1.0" encoding="utf-8"?>
<formControlPr xmlns="http://schemas.microsoft.com/office/spreadsheetml/2009/9/main" objectType="Scroll" dx="16" fmlaLink="$H$163" horiz="1" max="100" page="10"/>
</file>

<file path=xl/ctrlProps/ctrlProp113.xml><?xml version="1.0" encoding="utf-8"?>
<formControlPr xmlns="http://schemas.microsoft.com/office/spreadsheetml/2009/9/main" objectType="Scroll" dx="16" fmlaLink="$C$165" horiz="1" max="100" page="10" val="90"/>
</file>

<file path=xl/ctrlProps/ctrlProp114.xml><?xml version="1.0" encoding="utf-8"?>
<formControlPr xmlns="http://schemas.microsoft.com/office/spreadsheetml/2009/9/main" objectType="Scroll" dx="16" fmlaLink="$D$165" horiz="1" max="100" page="10" val="100"/>
</file>

<file path=xl/ctrlProps/ctrlProp115.xml><?xml version="1.0" encoding="utf-8"?>
<formControlPr xmlns="http://schemas.microsoft.com/office/spreadsheetml/2009/9/main" objectType="Scroll" dx="16" fmlaLink="$E$165" horiz="1" max="100" page="10" val="4"/>
</file>

<file path=xl/ctrlProps/ctrlProp116.xml><?xml version="1.0" encoding="utf-8"?>
<formControlPr xmlns="http://schemas.microsoft.com/office/spreadsheetml/2009/9/main" objectType="Scroll" dx="16" fmlaLink="$F$165" horiz="1" max="100" page="10" val="30"/>
</file>

<file path=xl/ctrlProps/ctrlProp117.xml><?xml version="1.0" encoding="utf-8"?>
<formControlPr xmlns="http://schemas.microsoft.com/office/spreadsheetml/2009/9/main" objectType="Scroll" dx="16" fmlaLink="$G$165" horiz="1" max="100" page="10" val="30"/>
</file>

<file path=xl/ctrlProps/ctrlProp118.xml><?xml version="1.0" encoding="utf-8"?>
<formControlPr xmlns="http://schemas.microsoft.com/office/spreadsheetml/2009/9/main" objectType="Scroll" dx="16" fmlaLink="$H$165" horiz="1" max="100" page="10" val="20"/>
</file>

<file path=xl/ctrlProps/ctrlProp119.xml><?xml version="1.0" encoding="utf-8"?>
<formControlPr xmlns="http://schemas.microsoft.com/office/spreadsheetml/2009/9/main" objectType="Scroll" dx="16" fmlaLink="$B$4" horiz="1" max="100" page="10" val="80"/>
</file>

<file path=xl/ctrlProps/ctrlProp12.xml><?xml version="1.0" encoding="utf-8"?>
<formControlPr xmlns="http://schemas.microsoft.com/office/spreadsheetml/2009/9/main" objectType="Scroll" dx="16" fmlaLink="M15" horiz="1" max="100" page="10" val="100"/>
</file>

<file path=xl/ctrlProps/ctrlProp120.xml><?xml version="1.0" encoding="utf-8"?>
<formControlPr xmlns="http://schemas.microsoft.com/office/spreadsheetml/2009/9/main" objectType="Scroll" dx="16" fmlaLink="$C$5" horiz="1" max="100" page="10" val="0"/>
</file>

<file path=xl/ctrlProps/ctrlProp121.xml><?xml version="1.0" encoding="utf-8"?>
<formControlPr xmlns="http://schemas.microsoft.com/office/spreadsheetml/2009/9/main" objectType="Scroll" dx="16" fmlaLink="$B$6" horiz="1" max="100" page="10" val="40"/>
</file>

<file path=xl/ctrlProps/ctrlProp122.xml><?xml version="1.0" encoding="utf-8"?>
<formControlPr xmlns="http://schemas.microsoft.com/office/spreadsheetml/2009/9/main" objectType="Scroll" dx="16" fmlaLink="$D$2" horiz="1" max="100" page="10" val="50"/>
</file>

<file path=xl/ctrlProps/ctrlProp123.xml><?xml version="1.0" encoding="utf-8"?>
<formControlPr xmlns="http://schemas.microsoft.com/office/spreadsheetml/2009/9/main" objectType="Scroll" dx="16" fmlaLink="$D$3" horiz="1" max="2000" page="10" val="1200"/>
</file>

<file path=xl/ctrlProps/ctrlProp124.xml><?xml version="1.0" encoding="utf-8"?>
<formControlPr xmlns="http://schemas.microsoft.com/office/spreadsheetml/2009/9/main" objectType="Scroll" dx="16" fmlaLink="$C$8" horiz="1" max="100" page="10" val="100"/>
</file>

<file path=xl/ctrlProps/ctrlProp125.xml><?xml version="1.0" encoding="utf-8"?>
<formControlPr xmlns="http://schemas.microsoft.com/office/spreadsheetml/2009/9/main" objectType="Scroll" dx="16" fmlaLink="$C$7" horiz="1" max="100" page="10" val="80"/>
</file>

<file path=xl/ctrlProps/ctrlProp126.xml><?xml version="1.0" encoding="utf-8"?>
<formControlPr xmlns="http://schemas.microsoft.com/office/spreadsheetml/2009/9/main" objectType="Scroll" dx="16" fmlaLink="$D$2" horiz="1" max="100" page="10" val="50"/>
</file>

<file path=xl/ctrlProps/ctrlProp127.xml><?xml version="1.0" encoding="utf-8"?>
<formControlPr xmlns="http://schemas.microsoft.com/office/spreadsheetml/2009/9/main" objectType="Scroll" dx="16" fmlaLink="$D$3" horiz="1" max="2000" page="10" val="1200"/>
</file>

<file path=xl/ctrlProps/ctrlProp128.xml><?xml version="1.0" encoding="utf-8"?>
<formControlPr xmlns="http://schemas.microsoft.com/office/spreadsheetml/2009/9/main" objectType="Scroll" dx="16" fmlaLink="$C$8" horiz="1" max="100" page="10" val="100"/>
</file>

<file path=xl/ctrlProps/ctrlProp129.xml><?xml version="1.0" encoding="utf-8"?>
<formControlPr xmlns="http://schemas.microsoft.com/office/spreadsheetml/2009/9/main" objectType="Scroll" dx="16" fmlaLink="$C$7" horiz="1" max="100" page="10" val="80"/>
</file>

<file path=xl/ctrlProps/ctrlProp13.xml><?xml version="1.0" encoding="utf-8"?>
<formControlPr xmlns="http://schemas.microsoft.com/office/spreadsheetml/2009/9/main" objectType="Scroll" dx="16" fmlaLink="$C$37" horiz="1" max="100" page="10" val="70"/>
</file>

<file path=xl/ctrlProps/ctrlProp130.xml><?xml version="1.0" encoding="utf-8"?>
<formControlPr xmlns="http://schemas.microsoft.com/office/spreadsheetml/2009/9/main" objectType="Scroll" dx="16" fmlaLink="$B$3" horiz="1" max="1000" page="10" val="14"/>
</file>

<file path=xl/ctrlProps/ctrlProp131.xml><?xml version="1.0" encoding="utf-8"?>
<formControlPr xmlns="http://schemas.microsoft.com/office/spreadsheetml/2009/9/main" objectType="Scroll" dx="16" fmlaLink="$D$3" horiz="1" max="1000" page="10" val="10"/>
</file>

<file path=xl/ctrlProps/ctrlProp132.xml><?xml version="1.0" encoding="utf-8"?>
<formControlPr xmlns="http://schemas.microsoft.com/office/spreadsheetml/2009/9/main" objectType="Scroll" dx="16" fmlaLink="$E$3" horiz="1" max="1000" page="10" val="100"/>
</file>

<file path=xl/ctrlProps/ctrlProp133.xml><?xml version="1.0" encoding="utf-8"?>
<formControlPr xmlns="http://schemas.microsoft.com/office/spreadsheetml/2009/9/main" objectType="Scroll" dx="16" fmlaLink="$C$3" horiz="1" max="1000" page="10" val="200"/>
</file>

<file path=xl/ctrlProps/ctrlProp134.xml><?xml version="1.0" encoding="utf-8"?>
<formControlPr xmlns="http://schemas.microsoft.com/office/spreadsheetml/2009/9/main" objectType="Scroll" dx="16" fmlaLink="$D$32" horiz="1" max="500" page="10" val="100"/>
</file>

<file path=xl/ctrlProps/ctrlProp135.xml><?xml version="1.0" encoding="utf-8"?>
<formControlPr xmlns="http://schemas.microsoft.com/office/spreadsheetml/2009/9/main" objectType="Scroll" dx="16" fmlaLink="$E$32" horiz="1" max="1000" page="10" val="100"/>
</file>

<file path=xl/ctrlProps/ctrlProp136.xml><?xml version="1.0" encoding="utf-8"?>
<formControlPr xmlns="http://schemas.microsoft.com/office/spreadsheetml/2009/9/main" objectType="Scroll" dx="16" fmlaLink="$F$32" horiz="1" max="500" page="10" val="0"/>
</file>

<file path=xl/ctrlProps/ctrlProp137.xml><?xml version="1.0" encoding="utf-8"?>
<formControlPr xmlns="http://schemas.microsoft.com/office/spreadsheetml/2009/9/main" objectType="Scroll" dx="16" fmlaLink="$G$32" horiz="1" max="500" page="10" val="0"/>
</file>

<file path=xl/ctrlProps/ctrlProp138.xml><?xml version="1.0" encoding="utf-8"?>
<formControlPr xmlns="http://schemas.microsoft.com/office/spreadsheetml/2009/9/main" objectType="Scroll" dx="16" fmlaLink="$D$46" horiz="1" max="500" page="10" val="10"/>
</file>

<file path=xl/ctrlProps/ctrlProp139.xml><?xml version="1.0" encoding="utf-8"?>
<formControlPr xmlns="http://schemas.microsoft.com/office/spreadsheetml/2009/9/main" objectType="Scroll" dx="16" fmlaLink="$E$46" horiz="1" max="1000" page="10" val="200"/>
</file>

<file path=xl/ctrlProps/ctrlProp14.xml><?xml version="1.0" encoding="utf-8"?>
<formControlPr xmlns="http://schemas.microsoft.com/office/spreadsheetml/2009/9/main" objectType="Scroll" dx="16" fmlaLink="$D$37" horiz="1" max="100" page="10" val="50"/>
</file>

<file path=xl/ctrlProps/ctrlProp140.xml><?xml version="1.0" encoding="utf-8"?>
<formControlPr xmlns="http://schemas.microsoft.com/office/spreadsheetml/2009/9/main" objectType="Scroll" dx="16" fmlaLink="$F$46" horiz="1" max="500" page="10" val="0"/>
</file>

<file path=xl/ctrlProps/ctrlProp141.xml><?xml version="1.0" encoding="utf-8"?>
<formControlPr xmlns="http://schemas.microsoft.com/office/spreadsheetml/2009/9/main" objectType="Scroll" dx="16" fmlaLink="$G$46" horiz="1" max="2000" page="10" val="1700"/>
</file>

<file path=xl/ctrlProps/ctrlProp142.xml><?xml version="1.0" encoding="utf-8"?>
<formControlPr xmlns="http://schemas.microsoft.com/office/spreadsheetml/2009/9/main" objectType="Scroll" dx="16" fmlaLink="$I$45" horiz="1" max="100" page="10"/>
</file>

<file path=xl/ctrlProps/ctrlProp143.xml><?xml version="1.0" encoding="utf-8"?>
<formControlPr xmlns="http://schemas.microsoft.com/office/spreadsheetml/2009/9/main" objectType="Scroll" dx="16" fmlaLink="$J$45" horiz="1" max="100" page="10" val="100"/>
</file>

<file path=xl/ctrlProps/ctrlProp144.xml><?xml version="1.0" encoding="utf-8"?>
<formControlPr xmlns="http://schemas.microsoft.com/office/spreadsheetml/2009/9/main" objectType="Scroll" dx="16" fmlaLink="$C$60" horiz="1" max="100" page="10"/>
</file>

<file path=xl/ctrlProps/ctrlProp145.xml><?xml version="1.0" encoding="utf-8"?>
<formControlPr xmlns="http://schemas.microsoft.com/office/spreadsheetml/2009/9/main" objectType="Scroll" dx="16" fmlaLink="$D$60" horiz="1" max="100" page="10" val="100"/>
</file>

<file path=xl/ctrlProps/ctrlProp146.xml><?xml version="1.0" encoding="utf-8"?>
<formControlPr xmlns="http://schemas.microsoft.com/office/spreadsheetml/2009/9/main" objectType="Scroll" dx="16" fmlaLink="$E$60" horiz="1" max="100" page="10"/>
</file>

<file path=xl/ctrlProps/ctrlProp147.xml><?xml version="1.0" encoding="utf-8"?>
<formControlPr xmlns="http://schemas.microsoft.com/office/spreadsheetml/2009/9/main" objectType="Scroll" dx="16" fmlaLink="$F$60" horiz="1" max="100" page="10" val="50"/>
</file>

<file path=xl/ctrlProps/ctrlProp148.xml><?xml version="1.0" encoding="utf-8"?>
<formControlPr xmlns="http://schemas.microsoft.com/office/spreadsheetml/2009/9/main" objectType="Scroll" dx="16" fmlaLink="$D$2" horiz="1" max="100" page="10" val="50"/>
</file>

<file path=xl/ctrlProps/ctrlProp149.xml><?xml version="1.0" encoding="utf-8"?>
<formControlPr xmlns="http://schemas.microsoft.com/office/spreadsheetml/2009/9/main" objectType="Scroll" dx="16" fmlaLink="$D$3" horiz="1" max="2000" page="10" val="1200"/>
</file>

<file path=xl/ctrlProps/ctrlProp15.xml><?xml version="1.0" encoding="utf-8"?>
<formControlPr xmlns="http://schemas.microsoft.com/office/spreadsheetml/2009/9/main" objectType="Scroll" dx="16" fmlaLink="$E$37" horiz="1" max="100" page="10"/>
</file>

<file path=xl/ctrlProps/ctrlProp150.xml><?xml version="1.0" encoding="utf-8"?>
<formControlPr xmlns="http://schemas.microsoft.com/office/spreadsheetml/2009/9/main" objectType="Scroll" dx="16" fmlaLink="$C$8" horiz="1" max="100" page="10" val="100"/>
</file>

<file path=xl/ctrlProps/ctrlProp151.xml><?xml version="1.0" encoding="utf-8"?>
<formControlPr xmlns="http://schemas.microsoft.com/office/spreadsheetml/2009/9/main" objectType="Scroll" dx="16" fmlaLink="$C$23" horiz="1" max="100" page="10" val="50"/>
</file>

<file path=xl/ctrlProps/ctrlProp152.xml><?xml version="1.0" encoding="utf-8"?>
<formControlPr xmlns="http://schemas.microsoft.com/office/spreadsheetml/2009/9/main" objectType="Scroll" dx="16" fmlaLink="$C$37" horiz="1" max="100" page="10" val="50"/>
</file>

<file path=xl/ctrlProps/ctrlProp153.xml><?xml version="1.0" encoding="utf-8"?>
<formControlPr xmlns="http://schemas.microsoft.com/office/spreadsheetml/2009/9/main" objectType="Scroll" dx="16" fmlaLink="$C$51" horiz="1" max="100" page="10" val="50"/>
</file>

<file path=xl/ctrlProps/ctrlProp154.xml><?xml version="1.0" encoding="utf-8"?>
<formControlPr xmlns="http://schemas.microsoft.com/office/spreadsheetml/2009/9/main" objectType="Scroll" dx="16" fmlaLink="$C$65" horiz="1" max="100" page="10" val="50"/>
</file>

<file path=xl/ctrlProps/ctrlProp155.xml><?xml version="1.0" encoding="utf-8"?>
<formControlPr xmlns="http://schemas.microsoft.com/office/spreadsheetml/2009/9/main" objectType="Scroll" dx="16" fmlaLink="$C$79" horiz="1" max="100" page="10" val="50"/>
</file>

<file path=xl/ctrlProps/ctrlProp156.xml><?xml version="1.0" encoding="utf-8"?>
<formControlPr xmlns="http://schemas.microsoft.com/office/spreadsheetml/2009/9/main" objectType="Scroll" dx="16" fmlaLink="$C$93" horiz="1" max="100" page="10" val="40"/>
</file>

<file path=xl/ctrlProps/ctrlProp157.xml><?xml version="1.0" encoding="utf-8"?>
<formControlPr xmlns="http://schemas.microsoft.com/office/spreadsheetml/2009/9/main" objectType="Scroll" dx="16" fmlaLink="$C$94" horiz="1" max="100" page="10" val="50"/>
</file>

<file path=xl/ctrlProps/ctrlProp158.xml><?xml version="1.0" encoding="utf-8"?>
<formControlPr xmlns="http://schemas.microsoft.com/office/spreadsheetml/2009/9/main" objectType="Scroll" dx="16" fmlaLink="$C$95" horiz="1" max="100" page="10" val="100"/>
</file>

<file path=xl/ctrlProps/ctrlProp159.xml><?xml version="1.0" encoding="utf-8"?>
<formControlPr xmlns="http://schemas.microsoft.com/office/spreadsheetml/2009/9/main" objectType="Scroll" dx="16" fmlaLink="$C$96" horiz="1" max="100" page="10"/>
</file>

<file path=xl/ctrlProps/ctrlProp16.xml><?xml version="1.0" encoding="utf-8"?>
<formControlPr xmlns="http://schemas.microsoft.com/office/spreadsheetml/2009/9/main" objectType="Scroll" dx="16" fmlaLink="$F$37" horiz="1" max="100" page="10" val="20"/>
</file>

<file path=xl/ctrlProps/ctrlProp160.xml><?xml version="1.0" encoding="utf-8"?>
<formControlPr xmlns="http://schemas.microsoft.com/office/spreadsheetml/2009/9/main" objectType="Scroll" dx="16" fmlaLink="$C$98" horiz="1" max="100" page="10" val="50"/>
</file>

<file path=xl/ctrlProps/ctrlProp161.xml><?xml version="1.0" encoding="utf-8"?>
<formControlPr xmlns="http://schemas.microsoft.com/office/spreadsheetml/2009/9/main" objectType="Scroll" dx="16" fmlaLink="$C$97" horiz="1" max="100" page="10" val="50"/>
</file>

<file path=xl/ctrlProps/ctrlProp162.xml><?xml version="1.0" encoding="utf-8"?>
<formControlPr xmlns="http://schemas.microsoft.com/office/spreadsheetml/2009/9/main" objectType="Scroll" dx="16" fmlaLink="$C$99" horiz="1" max="100" page="10" val="12"/>
</file>

<file path=xl/ctrlProps/ctrlProp163.xml><?xml version="1.0" encoding="utf-8"?>
<formControlPr xmlns="http://schemas.microsoft.com/office/spreadsheetml/2009/9/main" objectType="Scroll" dx="16" fmlaLink="$C$7" horiz="1" max="100" page="10" val="80"/>
</file>

<file path=xl/ctrlProps/ctrlProp17.xml><?xml version="1.0" encoding="utf-8"?>
<formControlPr xmlns="http://schemas.microsoft.com/office/spreadsheetml/2009/9/main" objectType="Scroll" dx="16" fmlaLink="$G$37" horiz="1" max="100" page="10" val="10"/>
</file>

<file path=xl/ctrlProps/ctrlProp18.xml><?xml version="1.0" encoding="utf-8"?>
<formControlPr xmlns="http://schemas.microsoft.com/office/spreadsheetml/2009/9/main" objectType="Scroll" dx="16" fmlaLink="$H$37" horiz="1" max="100" page="10" val="8"/>
</file>

<file path=xl/ctrlProps/ctrlProp19.xml><?xml version="1.0" encoding="utf-8"?>
<formControlPr xmlns="http://schemas.microsoft.com/office/spreadsheetml/2009/9/main" objectType="Scroll" dx="16" fmlaLink="$C$39" horiz="1" max="100" page="10" val="90"/>
</file>

<file path=xl/ctrlProps/ctrlProp2.xml><?xml version="1.0" encoding="utf-8"?>
<formControlPr xmlns="http://schemas.microsoft.com/office/spreadsheetml/2009/9/main" objectType="Scroll" dx="16" fmlaLink="B14" horiz="1" max="100" page="10" val="60"/>
</file>

<file path=xl/ctrlProps/ctrlProp20.xml><?xml version="1.0" encoding="utf-8"?>
<formControlPr xmlns="http://schemas.microsoft.com/office/spreadsheetml/2009/9/main" objectType="Scroll" dx="16" fmlaLink="$D$39" horiz="1" max="100" page="10" val="80"/>
</file>

<file path=xl/ctrlProps/ctrlProp21.xml><?xml version="1.0" encoding="utf-8"?>
<formControlPr xmlns="http://schemas.microsoft.com/office/spreadsheetml/2009/9/main" objectType="Scroll" dx="16" fmlaLink="$E$39" horiz="1" max="100" page="10"/>
</file>

<file path=xl/ctrlProps/ctrlProp22.xml><?xml version="1.0" encoding="utf-8"?>
<formControlPr xmlns="http://schemas.microsoft.com/office/spreadsheetml/2009/9/main" objectType="Scroll" dx="16" fmlaLink="$F$39" horiz="1" max="100" page="10" val="40"/>
</file>

<file path=xl/ctrlProps/ctrlProp23.xml><?xml version="1.0" encoding="utf-8"?>
<formControlPr xmlns="http://schemas.microsoft.com/office/spreadsheetml/2009/9/main" objectType="Scroll" dx="16" fmlaLink="$G$39" horiz="1" max="100" page="10" val="30"/>
</file>

<file path=xl/ctrlProps/ctrlProp24.xml><?xml version="1.0" encoding="utf-8"?>
<formControlPr xmlns="http://schemas.microsoft.com/office/spreadsheetml/2009/9/main" objectType="Scroll" dx="16" fmlaLink="$H$39" horiz="1" max="100" page="10" val="16"/>
</file>

<file path=xl/ctrlProps/ctrlProp25.xml><?xml version="1.0" encoding="utf-8"?>
<formControlPr xmlns="http://schemas.microsoft.com/office/spreadsheetml/2009/9/main" objectType="Scroll" dx="16" fmlaLink="$C$32" horiz="1" max="100" page="10" val="60"/>
</file>

<file path=xl/ctrlProps/ctrlProp26.xml><?xml version="1.0" encoding="utf-8"?>
<formControlPr xmlns="http://schemas.microsoft.com/office/spreadsheetml/2009/9/main" objectType="Scroll" dx="16" fmlaLink="$D$32" horiz="1" max="100" page="10" val="60"/>
</file>

<file path=xl/ctrlProps/ctrlProp27.xml><?xml version="1.0" encoding="utf-8"?>
<formControlPr xmlns="http://schemas.microsoft.com/office/spreadsheetml/2009/9/main" objectType="Scroll" dx="16" fmlaLink="$B$32" horiz="1" max="100" page="10" val="90"/>
</file>

<file path=xl/ctrlProps/ctrlProp28.xml><?xml version="1.0" encoding="utf-8"?>
<formControlPr xmlns="http://schemas.microsoft.com/office/spreadsheetml/2009/9/main" objectType="Scroll" dx="16" fmlaLink="$E$32" horiz="1" max="100" page="10" val="50"/>
</file>

<file path=xl/ctrlProps/ctrlProp29.xml><?xml version="1.0" encoding="utf-8"?>
<formControlPr xmlns="http://schemas.microsoft.com/office/spreadsheetml/2009/9/main" objectType="Scroll" dx="16" fmlaLink="$B$32" horiz="1" max="100" page="10" val="90"/>
</file>

<file path=xl/ctrlProps/ctrlProp3.xml><?xml version="1.0" encoding="utf-8"?>
<formControlPr xmlns="http://schemas.microsoft.com/office/spreadsheetml/2009/9/main" objectType="Scroll" dx="16" fmlaLink="C15" horiz="1" max="100" page="10" val="0"/>
</file>

<file path=xl/ctrlProps/ctrlProp30.xml><?xml version="1.0" encoding="utf-8"?>
<formControlPr xmlns="http://schemas.microsoft.com/office/spreadsheetml/2009/9/main" objectType="Scroll" dx="16" fmlaLink="$F$32" horiz="1" max="100" page="10" val="80"/>
</file>

<file path=xl/ctrlProps/ctrlProp31.xml><?xml version="1.0" encoding="utf-8"?>
<formControlPr xmlns="http://schemas.microsoft.com/office/spreadsheetml/2009/9/main" objectType="Scroll" dx="16" fmlaLink="$B$32" horiz="1" max="100" page="10" val="90"/>
</file>

<file path=xl/ctrlProps/ctrlProp32.xml><?xml version="1.0" encoding="utf-8"?>
<formControlPr xmlns="http://schemas.microsoft.com/office/spreadsheetml/2009/9/main" objectType="Scroll" dx="16" fmlaLink="$G$32" horiz="1" max="100" page="10" val="40"/>
</file>

<file path=xl/ctrlProps/ctrlProp33.xml><?xml version="1.0" encoding="utf-8"?>
<formControlPr xmlns="http://schemas.microsoft.com/office/spreadsheetml/2009/9/main" objectType="Scroll" dx="16" fmlaLink="$B$32" horiz="1" max="100" page="10" val="90"/>
</file>

<file path=xl/ctrlProps/ctrlProp34.xml><?xml version="1.0" encoding="utf-8"?>
<formControlPr xmlns="http://schemas.microsoft.com/office/spreadsheetml/2009/9/main" objectType="Scroll" dx="16" fmlaLink="$H$32" horiz="1" max="100" page="10" val="80"/>
</file>

<file path=xl/ctrlProps/ctrlProp35.xml><?xml version="1.0" encoding="utf-8"?>
<formControlPr xmlns="http://schemas.microsoft.com/office/spreadsheetml/2009/9/main" objectType="Scroll" dx="16" fmlaLink="$B$58" horiz="1" max="100" page="10" val="20"/>
</file>

<file path=xl/ctrlProps/ctrlProp36.xml><?xml version="1.0" encoding="utf-8"?>
<formControlPr xmlns="http://schemas.microsoft.com/office/spreadsheetml/2009/9/main" objectType="Scroll" dx="16" fmlaLink="$B$60" horiz="1" max="100" page="10" val="40"/>
</file>

<file path=xl/ctrlProps/ctrlProp37.xml><?xml version="1.0" encoding="utf-8"?>
<formControlPr xmlns="http://schemas.microsoft.com/office/spreadsheetml/2009/9/main" objectType="Scroll" dx="16" fmlaLink="$C$58" horiz="1" max="100" page="10" val="60"/>
</file>

<file path=xl/ctrlProps/ctrlProp38.xml><?xml version="1.0" encoding="utf-8"?>
<formControlPr xmlns="http://schemas.microsoft.com/office/spreadsheetml/2009/9/main" objectType="Scroll" dx="16" fmlaLink="$D$58" horiz="1" max="100" page="10" val="40"/>
</file>

<file path=xl/ctrlProps/ctrlProp39.xml><?xml version="1.0" encoding="utf-8"?>
<formControlPr xmlns="http://schemas.microsoft.com/office/spreadsheetml/2009/9/main" objectType="Scroll" dx="16" fmlaLink="$E$58" horiz="1" max="100" page="10" val="0"/>
</file>

<file path=xl/ctrlProps/ctrlProp4.xml><?xml version="1.0" encoding="utf-8"?>
<formControlPr xmlns="http://schemas.microsoft.com/office/spreadsheetml/2009/9/main" objectType="Scroll" dx="16" fmlaLink="$B$37" horiz="1" max="100" page="10" val="20"/>
</file>

<file path=xl/ctrlProps/ctrlProp40.xml><?xml version="1.0" encoding="utf-8"?>
<formControlPr xmlns="http://schemas.microsoft.com/office/spreadsheetml/2009/9/main" objectType="Scroll" dx="16" fmlaLink="$F$58" horiz="1" max="100" page="10" val="15"/>
</file>

<file path=xl/ctrlProps/ctrlProp41.xml><?xml version="1.0" encoding="utf-8"?>
<formControlPr xmlns="http://schemas.microsoft.com/office/spreadsheetml/2009/9/main" objectType="Scroll" dx="16" fmlaLink="$G$58" horiz="1" max="100" page="10" val="10"/>
</file>

<file path=xl/ctrlProps/ctrlProp42.xml><?xml version="1.0" encoding="utf-8"?>
<formControlPr xmlns="http://schemas.microsoft.com/office/spreadsheetml/2009/9/main" objectType="Scroll" dx="16" fmlaLink="$H$58" horiz="1" max="100" page="10" val="8"/>
</file>

<file path=xl/ctrlProps/ctrlProp43.xml><?xml version="1.0" encoding="utf-8"?>
<formControlPr xmlns="http://schemas.microsoft.com/office/spreadsheetml/2009/9/main" objectType="Scroll" dx="16" fmlaLink="$C$60" horiz="1" max="100" page="10" val="90"/>
</file>

<file path=xl/ctrlProps/ctrlProp44.xml><?xml version="1.0" encoding="utf-8"?>
<formControlPr xmlns="http://schemas.microsoft.com/office/spreadsheetml/2009/9/main" objectType="Scroll" dx="16" fmlaLink="$D$60" horiz="1" max="100" page="10" val="70"/>
</file>

<file path=xl/ctrlProps/ctrlProp45.xml><?xml version="1.0" encoding="utf-8"?>
<formControlPr xmlns="http://schemas.microsoft.com/office/spreadsheetml/2009/9/main" objectType="Scroll" dx="16" fmlaLink="$E$60" horiz="1" max="100" page="10" val="2"/>
</file>

<file path=xl/ctrlProps/ctrlProp46.xml><?xml version="1.0" encoding="utf-8"?>
<formControlPr xmlns="http://schemas.microsoft.com/office/spreadsheetml/2009/9/main" objectType="Scroll" dx="16" fmlaLink="$F$60" horiz="1" max="100" page="10" val="35"/>
</file>

<file path=xl/ctrlProps/ctrlProp47.xml><?xml version="1.0" encoding="utf-8"?>
<formControlPr xmlns="http://schemas.microsoft.com/office/spreadsheetml/2009/9/main" objectType="Scroll" dx="16" fmlaLink="$G$60" horiz="1" max="100" page="10" val="30"/>
</file>

<file path=xl/ctrlProps/ctrlProp48.xml><?xml version="1.0" encoding="utf-8"?>
<formControlPr xmlns="http://schemas.microsoft.com/office/spreadsheetml/2009/9/main" objectType="Scroll" dx="16" fmlaLink="$H$60" horiz="1" max="100" page="10" val="16"/>
</file>

<file path=xl/ctrlProps/ctrlProp49.xml><?xml version="1.0" encoding="utf-8"?>
<formControlPr xmlns="http://schemas.microsoft.com/office/spreadsheetml/2009/9/main" objectType="Scroll" dx="16" fmlaLink="$B$79" horiz="1" max="100" page="10" val="40"/>
</file>

<file path=xl/ctrlProps/ctrlProp5.xml><?xml version="1.0" encoding="utf-8"?>
<formControlPr xmlns="http://schemas.microsoft.com/office/spreadsheetml/2009/9/main" objectType="Scroll" dx="16" fmlaLink="$B$39" horiz="1" max="100" page="10" val="50"/>
</file>

<file path=xl/ctrlProps/ctrlProp50.xml><?xml version="1.0" encoding="utf-8"?>
<formControlPr xmlns="http://schemas.microsoft.com/office/spreadsheetml/2009/9/main" objectType="Scroll" dx="16" fmlaLink="$B$81" horiz="1" max="100" page="10" val="100"/>
</file>

<file path=xl/ctrlProps/ctrlProp51.xml><?xml version="1.0" encoding="utf-8"?>
<formControlPr xmlns="http://schemas.microsoft.com/office/spreadsheetml/2009/9/main" objectType="Scroll" dx="16" fmlaLink="$C$79" horiz="1" max="100" page="10" val="60"/>
</file>

<file path=xl/ctrlProps/ctrlProp52.xml><?xml version="1.0" encoding="utf-8"?>
<formControlPr xmlns="http://schemas.microsoft.com/office/spreadsheetml/2009/9/main" objectType="Scroll" dx="16" fmlaLink="$D$79" horiz="1" max="100" page="10" val="80"/>
</file>

<file path=xl/ctrlProps/ctrlProp53.xml><?xml version="1.0" encoding="utf-8"?>
<formControlPr xmlns="http://schemas.microsoft.com/office/spreadsheetml/2009/9/main" objectType="Scroll" dx="16" fmlaLink="$E$79" horiz="1" max="100" page="10"/>
</file>

<file path=xl/ctrlProps/ctrlProp54.xml><?xml version="1.0" encoding="utf-8"?>
<formControlPr xmlns="http://schemas.microsoft.com/office/spreadsheetml/2009/9/main" objectType="Scroll" dx="16" fmlaLink="$F$79" horiz="1" max="100" page="10" val="40"/>
</file>

<file path=xl/ctrlProps/ctrlProp55.xml><?xml version="1.0" encoding="utf-8"?>
<formControlPr xmlns="http://schemas.microsoft.com/office/spreadsheetml/2009/9/main" objectType="Scroll" dx="16" fmlaLink="$G$79" horiz="1" max="100" page="10" val="10"/>
</file>

<file path=xl/ctrlProps/ctrlProp56.xml><?xml version="1.0" encoding="utf-8"?>
<formControlPr xmlns="http://schemas.microsoft.com/office/spreadsheetml/2009/9/main" objectType="Scroll" dx="16" fmlaLink="$H$79" horiz="1" max="100" page="10" val="3"/>
</file>

<file path=xl/ctrlProps/ctrlProp57.xml><?xml version="1.0" encoding="utf-8"?>
<formControlPr xmlns="http://schemas.microsoft.com/office/spreadsheetml/2009/9/main" objectType="Scroll" dx="16" fmlaLink="$C$81" horiz="1" max="100" page="10" val="80"/>
</file>

<file path=xl/ctrlProps/ctrlProp58.xml><?xml version="1.0" encoding="utf-8"?>
<formControlPr xmlns="http://schemas.microsoft.com/office/spreadsheetml/2009/9/main" objectType="Scroll" dx="16" fmlaLink="$D$81" horiz="1" max="100" page="10" val="100"/>
</file>

<file path=xl/ctrlProps/ctrlProp59.xml><?xml version="1.0" encoding="utf-8"?>
<formControlPr xmlns="http://schemas.microsoft.com/office/spreadsheetml/2009/9/main" objectType="Scroll" dx="16" fmlaLink="$E$81" horiz="1" max="100" page="10"/>
</file>

<file path=xl/ctrlProps/ctrlProp6.xml><?xml version="1.0" encoding="utf-8"?>
<formControlPr xmlns="http://schemas.microsoft.com/office/spreadsheetml/2009/9/main" objectType="Scroll" dx="16" fmlaLink="$B$32" horiz="1" max="100" page="10" val="90"/>
</file>

<file path=xl/ctrlProps/ctrlProp60.xml><?xml version="1.0" encoding="utf-8"?>
<formControlPr xmlns="http://schemas.microsoft.com/office/spreadsheetml/2009/9/main" objectType="Scroll" dx="16" fmlaLink="$F$81" horiz="1" max="100" page="10" val="70"/>
</file>

<file path=xl/ctrlProps/ctrlProp61.xml><?xml version="1.0" encoding="utf-8"?>
<formControlPr xmlns="http://schemas.microsoft.com/office/spreadsheetml/2009/9/main" objectType="Scroll" dx="16" fmlaLink="$G$81" horiz="1" max="100" page="10" val="30"/>
</file>

<file path=xl/ctrlProps/ctrlProp62.xml><?xml version="1.0" encoding="utf-8"?>
<formControlPr xmlns="http://schemas.microsoft.com/office/spreadsheetml/2009/9/main" objectType="Scroll" dx="16" fmlaLink="$H$81" horiz="1" max="100" page="10" val="8"/>
</file>

<file path=xl/ctrlProps/ctrlProp63.xml><?xml version="1.0" encoding="utf-8"?>
<formControlPr xmlns="http://schemas.microsoft.com/office/spreadsheetml/2009/9/main" objectType="Scroll" dx="16" fmlaLink="$B$100" horiz="1" max="100" page="10" val="7"/>
</file>

<file path=xl/ctrlProps/ctrlProp64.xml><?xml version="1.0" encoding="utf-8"?>
<formControlPr xmlns="http://schemas.microsoft.com/office/spreadsheetml/2009/9/main" objectType="Scroll" dx="16" fmlaLink="$B$102" horiz="1" max="100" page="10" val="25"/>
</file>

<file path=xl/ctrlProps/ctrlProp65.xml><?xml version="1.0" encoding="utf-8"?>
<formControlPr xmlns="http://schemas.microsoft.com/office/spreadsheetml/2009/9/main" objectType="Scroll" dx="16" fmlaLink="$C$100" horiz="1" max="100" page="10" val="40"/>
</file>

<file path=xl/ctrlProps/ctrlProp66.xml><?xml version="1.0" encoding="utf-8"?>
<formControlPr xmlns="http://schemas.microsoft.com/office/spreadsheetml/2009/9/main" objectType="Scroll" dx="16" fmlaLink="$D$100" horiz="1" max="100" page="10" val="30"/>
</file>

<file path=xl/ctrlProps/ctrlProp67.xml><?xml version="1.0" encoding="utf-8"?>
<formControlPr xmlns="http://schemas.microsoft.com/office/spreadsheetml/2009/9/main" objectType="Scroll" dx="16" fmlaLink="$E$100" horiz="1" max="100" page="10" val="2"/>
</file>

<file path=xl/ctrlProps/ctrlProp68.xml><?xml version="1.0" encoding="utf-8"?>
<formControlPr xmlns="http://schemas.microsoft.com/office/spreadsheetml/2009/9/main" objectType="Scroll" dx="16" fmlaLink="$F$100" horiz="1" max="100" page="10" val="10"/>
</file>

<file path=xl/ctrlProps/ctrlProp69.xml><?xml version="1.0" encoding="utf-8"?>
<formControlPr xmlns="http://schemas.microsoft.com/office/spreadsheetml/2009/9/main" objectType="Scroll" dx="16" fmlaLink="$G$100" horiz="1" max="100" page="10" val="10"/>
</file>

<file path=xl/ctrlProps/ctrlProp7.xml><?xml version="1.0" encoding="utf-8"?>
<formControlPr xmlns="http://schemas.microsoft.com/office/spreadsheetml/2009/9/main" objectType="Scroll" dx="16" fmlaLink="F14" horiz="1" max="100" page="10" val="20"/>
</file>

<file path=xl/ctrlProps/ctrlProp70.xml><?xml version="1.0" encoding="utf-8"?>
<formControlPr xmlns="http://schemas.microsoft.com/office/spreadsheetml/2009/9/main" objectType="Scroll" dx="16" fmlaLink="$H$100" horiz="1" max="100" page="10" val="20"/>
</file>

<file path=xl/ctrlProps/ctrlProp71.xml><?xml version="1.0" encoding="utf-8"?>
<formControlPr xmlns="http://schemas.microsoft.com/office/spreadsheetml/2009/9/main" objectType="Scroll" dx="16" fmlaLink="$C$102" horiz="1" max="100" page="10" val="60"/>
</file>

<file path=xl/ctrlProps/ctrlProp72.xml><?xml version="1.0" encoding="utf-8"?>
<formControlPr xmlns="http://schemas.microsoft.com/office/spreadsheetml/2009/9/main" objectType="Scroll" dx="16" fmlaLink="$D$102" horiz="1" max="100" page="10" val="50"/>
</file>

<file path=xl/ctrlProps/ctrlProp73.xml><?xml version="1.0" encoding="utf-8"?>
<formControlPr xmlns="http://schemas.microsoft.com/office/spreadsheetml/2009/9/main" objectType="Scroll" dx="16" fmlaLink="$E$102" horiz="1" max="100" page="10" val="4"/>
</file>

<file path=xl/ctrlProps/ctrlProp74.xml><?xml version="1.0" encoding="utf-8"?>
<formControlPr xmlns="http://schemas.microsoft.com/office/spreadsheetml/2009/9/main" objectType="Scroll" dx="16" fmlaLink="$F$102" horiz="1" max="100" page="10" val="15"/>
</file>

<file path=xl/ctrlProps/ctrlProp75.xml><?xml version="1.0" encoding="utf-8"?>
<formControlPr xmlns="http://schemas.microsoft.com/office/spreadsheetml/2009/9/main" objectType="Scroll" dx="16" fmlaLink="$G$102" horiz="1" max="100" page="10" val="25"/>
</file>

<file path=xl/ctrlProps/ctrlProp76.xml><?xml version="1.0" encoding="utf-8"?>
<formControlPr xmlns="http://schemas.microsoft.com/office/spreadsheetml/2009/9/main" objectType="Scroll" dx="16" fmlaLink="$H$102" horiz="1" max="100" page="10" val="30"/>
</file>

<file path=xl/ctrlProps/ctrlProp77.xml><?xml version="1.0" encoding="utf-8"?>
<formControlPr xmlns="http://schemas.microsoft.com/office/spreadsheetml/2009/9/main" objectType="Scroll" dx="16" fmlaLink="$B$121" horiz="1" max="100" page="10" val="20"/>
</file>

<file path=xl/ctrlProps/ctrlProp78.xml><?xml version="1.0" encoding="utf-8"?>
<formControlPr xmlns="http://schemas.microsoft.com/office/spreadsheetml/2009/9/main" objectType="Scroll" dx="16" fmlaLink="$B$123" horiz="1" max="100" page="10" val="40"/>
</file>

<file path=xl/ctrlProps/ctrlProp79.xml><?xml version="1.0" encoding="utf-8"?>
<formControlPr xmlns="http://schemas.microsoft.com/office/spreadsheetml/2009/9/main" objectType="Scroll" dx="16" fmlaLink="$C$121" horiz="1" max="100" page="10" val="70"/>
</file>

<file path=xl/ctrlProps/ctrlProp8.xml><?xml version="1.0" encoding="utf-8"?>
<formControlPr xmlns="http://schemas.microsoft.com/office/spreadsheetml/2009/9/main" objectType="Scroll" dx="16" fmlaLink="G14" horiz="1" max="100" page="10" val="60"/>
</file>

<file path=xl/ctrlProps/ctrlProp80.xml><?xml version="1.0" encoding="utf-8"?>
<formControlPr xmlns="http://schemas.microsoft.com/office/spreadsheetml/2009/9/main" objectType="Scroll" dx="16" fmlaLink="$D$121" horiz="1" max="100" page="10" val="10"/>
</file>

<file path=xl/ctrlProps/ctrlProp81.xml><?xml version="1.0" encoding="utf-8"?>
<formControlPr xmlns="http://schemas.microsoft.com/office/spreadsheetml/2009/9/main" objectType="Scroll" dx="16" fmlaLink="$E$121" horiz="1" max="100" page="10" val="0"/>
</file>

<file path=xl/ctrlProps/ctrlProp82.xml><?xml version="1.0" encoding="utf-8"?>
<formControlPr xmlns="http://schemas.microsoft.com/office/spreadsheetml/2009/9/main" objectType="Scroll" dx="16" fmlaLink="$F$121" horiz="1" max="100" page="10" val="20"/>
</file>

<file path=xl/ctrlProps/ctrlProp83.xml><?xml version="1.0" encoding="utf-8"?>
<formControlPr xmlns="http://schemas.microsoft.com/office/spreadsheetml/2009/9/main" objectType="Scroll" dx="16" fmlaLink="$G$121" horiz="1" max="100" page="10" val="10"/>
</file>

<file path=xl/ctrlProps/ctrlProp84.xml><?xml version="1.0" encoding="utf-8"?>
<formControlPr xmlns="http://schemas.microsoft.com/office/spreadsheetml/2009/9/main" objectType="Scroll" dx="16" fmlaLink="$H$121" horiz="1" max="100" page="10" val="6"/>
</file>

<file path=xl/ctrlProps/ctrlProp85.xml><?xml version="1.0" encoding="utf-8"?>
<formControlPr xmlns="http://schemas.microsoft.com/office/spreadsheetml/2009/9/main" objectType="Scroll" dx="16" fmlaLink="$C$123" horiz="1" max="100" page="10" val="90"/>
</file>

<file path=xl/ctrlProps/ctrlProp86.xml><?xml version="1.0" encoding="utf-8"?>
<formControlPr xmlns="http://schemas.microsoft.com/office/spreadsheetml/2009/9/main" objectType="Scroll" dx="16" fmlaLink="$D$123" horiz="1" max="100" page="10" val="25"/>
</file>

<file path=xl/ctrlProps/ctrlProp87.xml><?xml version="1.0" encoding="utf-8"?>
<formControlPr xmlns="http://schemas.microsoft.com/office/spreadsheetml/2009/9/main" objectType="Scroll" dx="16" fmlaLink="$E$123" horiz="1" max="100" page="10" val="3"/>
</file>

<file path=xl/ctrlProps/ctrlProp88.xml><?xml version="1.0" encoding="utf-8"?>
<formControlPr xmlns="http://schemas.microsoft.com/office/spreadsheetml/2009/9/main" objectType="Scroll" dx="16" fmlaLink="$F$123" horiz="1" max="100" page="10" val="30"/>
</file>

<file path=xl/ctrlProps/ctrlProp89.xml><?xml version="1.0" encoding="utf-8"?>
<formControlPr xmlns="http://schemas.microsoft.com/office/spreadsheetml/2009/9/main" objectType="Scroll" dx="16" fmlaLink="$G$123" horiz="1" max="100" page="10" val="20"/>
</file>

<file path=xl/ctrlProps/ctrlProp9.xml><?xml version="1.0" encoding="utf-8"?>
<formControlPr xmlns="http://schemas.microsoft.com/office/spreadsheetml/2009/9/main" objectType="Scroll" dx="16" fmlaLink="H15" horiz="1" max="100" page="10" val="50"/>
</file>

<file path=xl/ctrlProps/ctrlProp90.xml><?xml version="1.0" encoding="utf-8"?>
<formControlPr xmlns="http://schemas.microsoft.com/office/spreadsheetml/2009/9/main" objectType="Scroll" dx="16" fmlaLink="$H$123" horiz="1" max="100" page="10" val="20"/>
</file>

<file path=xl/ctrlProps/ctrlProp91.xml><?xml version="1.0" encoding="utf-8"?>
<formControlPr xmlns="http://schemas.microsoft.com/office/spreadsheetml/2009/9/main" objectType="Scroll" dx="16" fmlaLink="$B$142" horiz="1" max="100" page="10" val="15"/>
</file>

<file path=xl/ctrlProps/ctrlProp92.xml><?xml version="1.0" encoding="utf-8"?>
<formControlPr xmlns="http://schemas.microsoft.com/office/spreadsheetml/2009/9/main" objectType="Scroll" dx="16" fmlaLink="$B$144" horiz="1" max="100" page="10" val="50"/>
</file>

<file path=xl/ctrlProps/ctrlProp93.xml><?xml version="1.0" encoding="utf-8"?>
<formControlPr xmlns="http://schemas.microsoft.com/office/spreadsheetml/2009/9/main" objectType="Scroll" dx="16" fmlaLink="$C$142" horiz="1" max="100" page="10" val="60"/>
</file>

<file path=xl/ctrlProps/ctrlProp94.xml><?xml version="1.0" encoding="utf-8"?>
<formControlPr xmlns="http://schemas.microsoft.com/office/spreadsheetml/2009/9/main" objectType="Scroll" dx="16" fmlaLink="$D$142" horiz="1" max="100" page="10"/>
</file>

<file path=xl/ctrlProps/ctrlProp95.xml><?xml version="1.0" encoding="utf-8"?>
<formControlPr xmlns="http://schemas.microsoft.com/office/spreadsheetml/2009/9/main" objectType="Scroll" dx="16" fmlaLink="$E$142" horiz="1" max="100" page="10" val="0"/>
</file>

<file path=xl/ctrlProps/ctrlProp96.xml><?xml version="1.0" encoding="utf-8"?>
<formControlPr xmlns="http://schemas.microsoft.com/office/spreadsheetml/2009/9/main" objectType="Scroll" dx="16" fmlaLink="$F$142" horiz="1" max="100" page="10" val="10"/>
</file>

<file path=xl/ctrlProps/ctrlProp97.xml><?xml version="1.0" encoding="utf-8"?>
<formControlPr xmlns="http://schemas.microsoft.com/office/spreadsheetml/2009/9/main" objectType="Scroll" dx="16" fmlaLink="$G$142" horiz="1" max="100" page="10" val="10"/>
</file>

<file path=xl/ctrlProps/ctrlProp98.xml><?xml version="1.0" encoding="utf-8"?>
<formControlPr xmlns="http://schemas.microsoft.com/office/spreadsheetml/2009/9/main" objectType="Scroll" dx="16" fmlaLink="$H$142" horiz="1" max="100" page="10" val="0"/>
</file>

<file path=xl/ctrlProps/ctrlProp99.xml><?xml version="1.0" encoding="utf-8"?>
<formControlPr xmlns="http://schemas.microsoft.com/office/spreadsheetml/2009/9/main" objectType="Scroll" dx="16" fmlaLink="$C$144" horiz="1" max="100" page="10" val="9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752474</xdr:colOff>
          <xdr:row>15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752474</xdr:colOff>
          <xdr:row>14</xdr:row>
          <xdr:rowOff>0</xdr:rowOff>
        </xdr:from>
        <xdr:to>
          <xdr:col>1</xdr:col>
          <xdr:colOff>752474</xdr:colOff>
          <xdr:row>15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15</xdr:col>
      <xdr:colOff>0</xdr:colOff>
      <xdr:row>1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752474</xdr:colOff>
      <xdr:row>10</xdr:row>
      <xdr:rowOff>0</xdr:rowOff>
    </xdr:to>
    <xdr:sp macro="" textlink="">
      <xdr:nvSpPr>
        <xdr:cNvPr id="2" name="Rounded Rectangle 1"/>
        <xdr:cNvSpPr/>
      </xdr:nvSpPr>
      <xdr:spPr>
        <a:xfrm>
          <a:off x="0" y="0"/>
          <a:ext cx="3762374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ITEM STAT FORMULA</a:t>
          </a:r>
        </a:p>
        <a:p>
          <a:pPr algn="l"/>
          <a:endParaRPr lang="fi-FI" sz="1100"/>
        </a:p>
        <a:p>
          <a:pPr algn="l"/>
          <a:r>
            <a:rPr lang="fi-FI" sz="1100"/>
            <a:t>controller = </a:t>
          </a:r>
        </a:p>
        <a:p>
          <a:pPr algn="l"/>
          <a:r>
            <a:rPr lang="fi-FI" sz="1100"/>
            <a:t>statMin+( (statMax-statMin) * controllerMultiplier)</a:t>
          </a:r>
        </a:p>
        <a:p>
          <a:pPr algn="l"/>
          <a:endParaRPr lang="fi-FI" sz="1100"/>
        </a:p>
        <a:p>
          <a:pPr algn="l"/>
          <a:r>
            <a:rPr lang="fi-FI" sz="1100"/>
            <a:t>itemStat</a:t>
          </a:r>
          <a:r>
            <a:rPr lang="fi-FI" sz="1100" baseline="0"/>
            <a:t> = </a:t>
          </a:r>
        </a:p>
        <a:p>
          <a:pPr algn="l"/>
          <a:r>
            <a:rPr lang="fi-FI" sz="1100"/>
            <a:t>(((1-(itemLvl/10))^2) * statMin</a:t>
          </a:r>
          <a:r>
            <a:rPr lang="fi-FI" sz="1100" baseline="0"/>
            <a:t> ) +</a:t>
          </a:r>
        </a:p>
        <a:p>
          <a:pPr algn="l"/>
          <a:r>
            <a:rPr lang="fi-FI" sz="1100" baseline="0"/>
            <a:t>(2 * (1-(itemLvl/10)) * (itemLvl/10) * controller) +</a:t>
          </a:r>
        </a:p>
        <a:p>
          <a:pPr algn="l"/>
          <a:r>
            <a:rPr lang="fi-FI" sz="1100" baseline="0"/>
            <a:t>(((itemLvl/10)^2) * statMax)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752474</xdr:colOff>
          <xdr:row>14</xdr:row>
          <xdr:rowOff>0</xdr:rowOff>
        </xdr:from>
        <xdr:to>
          <xdr:col>2</xdr:col>
          <xdr:colOff>752474</xdr:colOff>
          <xdr:row>15</xdr:row>
          <xdr:rowOff>0</xdr:rowOff>
        </xdr:to>
        <xdr:sp macro="" textlink="">
          <xdr:nvSpPr>
            <xdr:cNvPr id="7173" name="Scroll Bar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0</xdr:colOff>
      <xdr:row>1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3" name="Rounded Rectangle 2"/>
        <xdr:cNvSpPr/>
      </xdr:nvSpPr>
      <xdr:spPr>
        <a:xfrm>
          <a:off x="4514850" y="190500"/>
          <a:ext cx="3009900" cy="152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NOTE!</a:t>
          </a:r>
        </a:p>
        <a:p>
          <a:pPr algn="l"/>
          <a:r>
            <a:rPr lang="fi-FI" sz="1100"/>
            <a:t>if</a:t>
          </a:r>
          <a:r>
            <a:rPr lang="fi-FI" sz="1100" baseline="0"/>
            <a:t> ctrlMultiplier = 0</a:t>
          </a:r>
        </a:p>
        <a:p>
          <a:pPr algn="l"/>
          <a:r>
            <a:rPr lang="fi-FI" sz="1100" baseline="0"/>
            <a:t>	curve is exponent</a:t>
          </a:r>
        </a:p>
        <a:p>
          <a:pPr algn="l"/>
          <a:r>
            <a:rPr lang="fi-FI" sz="1100" baseline="0"/>
            <a:t>if ctrlMultiplier = 0,5</a:t>
          </a:r>
        </a:p>
        <a:p>
          <a:pPr algn="l"/>
          <a:r>
            <a:rPr lang="fi-FI" sz="1100" baseline="0"/>
            <a:t>	curve is linear</a:t>
          </a:r>
        </a:p>
        <a:p>
          <a:pPr algn="l"/>
          <a:r>
            <a:rPr lang="fi-FI" sz="1100" baseline="0"/>
            <a:t>if ctrlMultiplier = 1</a:t>
          </a:r>
        </a:p>
        <a:p>
          <a:pPr algn="l"/>
          <a:r>
            <a:rPr lang="fi-FI" sz="1100" baseline="0"/>
            <a:t>	curve is logarithm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37</xdr:row>
          <xdr:rowOff>0</xdr:rowOff>
        </xdr:from>
        <xdr:ext cx="752474" cy="190500"/>
        <xdr:sp macro="" textlink="">
          <xdr:nvSpPr>
            <xdr:cNvPr id="7174" name="Scroll Bar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39</xdr:row>
          <xdr:rowOff>0</xdr:rowOff>
        </xdr:from>
        <xdr:ext cx="752475" cy="190500"/>
        <xdr:sp macro="" textlink="">
          <xdr:nvSpPr>
            <xdr:cNvPr id="7175" name="Scroll Bar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752474</xdr:colOff>
          <xdr:row>31</xdr:row>
          <xdr:rowOff>0</xdr:rowOff>
        </xdr:from>
        <xdr:ext cx="752475" cy="190500"/>
        <xdr:sp macro="" textlink="">
          <xdr:nvSpPr>
            <xdr:cNvPr id="7176" name="Scroll Bar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14</xdr:row>
          <xdr:rowOff>0</xdr:rowOff>
        </xdr:from>
        <xdr:ext cx="752474" cy="190500"/>
        <xdr:sp macro="" textlink="">
          <xdr:nvSpPr>
            <xdr:cNvPr id="7180" name="Scroll Bar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752474</xdr:colOff>
          <xdr:row>14</xdr:row>
          <xdr:rowOff>0</xdr:rowOff>
        </xdr:from>
        <xdr:ext cx="752475" cy="190500"/>
        <xdr:sp macro="" textlink="">
          <xdr:nvSpPr>
            <xdr:cNvPr id="7181" name="Scroll Bar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752474</xdr:colOff>
          <xdr:row>14</xdr:row>
          <xdr:rowOff>0</xdr:rowOff>
        </xdr:from>
        <xdr:ext cx="752475" cy="190500"/>
        <xdr:sp macro="" textlink="">
          <xdr:nvSpPr>
            <xdr:cNvPr id="7182" name="Scroll Bar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0</xdr:colOff>
          <xdr:row>14</xdr:row>
          <xdr:rowOff>0</xdr:rowOff>
        </xdr:from>
        <xdr:ext cx="752474" cy="190500"/>
        <xdr:sp macro="" textlink="">
          <xdr:nvSpPr>
            <xdr:cNvPr id="7183" name="Scroll Bar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752474</xdr:colOff>
          <xdr:row>14</xdr:row>
          <xdr:rowOff>0</xdr:rowOff>
        </xdr:from>
        <xdr:ext cx="752475" cy="190500"/>
        <xdr:sp macro="" textlink="">
          <xdr:nvSpPr>
            <xdr:cNvPr id="7184" name="Scroll Bar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752474</xdr:colOff>
          <xdr:row>14</xdr:row>
          <xdr:rowOff>0</xdr:rowOff>
        </xdr:from>
        <xdr:ext cx="752475" cy="190500"/>
        <xdr:sp macro="" textlink="">
          <xdr:nvSpPr>
            <xdr:cNvPr id="7185" name="Scroll Bar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37</xdr:row>
          <xdr:rowOff>0</xdr:rowOff>
        </xdr:from>
        <xdr:ext cx="752474" cy="190500"/>
        <xdr:sp macro="" textlink="">
          <xdr:nvSpPr>
            <xdr:cNvPr id="7187" name="Scroll Bar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37</xdr:row>
          <xdr:rowOff>0</xdr:rowOff>
        </xdr:from>
        <xdr:ext cx="752474" cy="190500"/>
        <xdr:sp macro="" textlink="">
          <xdr:nvSpPr>
            <xdr:cNvPr id="7188" name="Scroll Bar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</xdr:row>
          <xdr:rowOff>0</xdr:rowOff>
        </xdr:from>
        <xdr:ext cx="752474" cy="190500"/>
        <xdr:sp macro="" textlink="">
          <xdr:nvSpPr>
            <xdr:cNvPr id="7189" name="Scroll Bar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37</xdr:row>
          <xdr:rowOff>0</xdr:rowOff>
        </xdr:from>
        <xdr:ext cx="752474" cy="190500"/>
        <xdr:sp macro="" textlink="">
          <xdr:nvSpPr>
            <xdr:cNvPr id="7190" name="Scroll Bar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37</xdr:row>
          <xdr:rowOff>0</xdr:rowOff>
        </xdr:from>
        <xdr:ext cx="752474" cy="190500"/>
        <xdr:sp macro="" textlink="">
          <xdr:nvSpPr>
            <xdr:cNvPr id="7191" name="Scroll Bar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37</xdr:row>
          <xdr:rowOff>0</xdr:rowOff>
        </xdr:from>
        <xdr:ext cx="752474" cy="190500"/>
        <xdr:sp macro="" textlink="">
          <xdr:nvSpPr>
            <xdr:cNvPr id="7192" name="Scroll Bar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39</xdr:row>
          <xdr:rowOff>0</xdr:rowOff>
        </xdr:from>
        <xdr:ext cx="752475" cy="190500"/>
        <xdr:sp macro="" textlink="">
          <xdr:nvSpPr>
            <xdr:cNvPr id="7193" name="Scroll Bar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39</xdr:row>
          <xdr:rowOff>0</xdr:rowOff>
        </xdr:from>
        <xdr:ext cx="752475" cy="190500"/>
        <xdr:sp macro="" textlink="">
          <xdr:nvSpPr>
            <xdr:cNvPr id="7194" name="Scroll Bar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</xdr:row>
          <xdr:rowOff>0</xdr:rowOff>
        </xdr:from>
        <xdr:ext cx="752475" cy="190500"/>
        <xdr:sp macro="" textlink="">
          <xdr:nvSpPr>
            <xdr:cNvPr id="7195" name="Scroll Bar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752475" cy="190500"/>
        <xdr:sp macro="" textlink="">
          <xdr:nvSpPr>
            <xdr:cNvPr id="7196" name="Scroll Bar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39</xdr:row>
          <xdr:rowOff>0</xdr:rowOff>
        </xdr:from>
        <xdr:ext cx="752475" cy="190500"/>
        <xdr:sp macro="" textlink="">
          <xdr:nvSpPr>
            <xdr:cNvPr id="7197" name="Scroll Bar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39</xdr:row>
          <xdr:rowOff>0</xdr:rowOff>
        </xdr:from>
        <xdr:ext cx="752475" cy="190500"/>
        <xdr:sp macro="" textlink="">
          <xdr:nvSpPr>
            <xdr:cNvPr id="7198" name="Scroll Bar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752474</xdr:colOff>
          <xdr:row>31</xdr:row>
          <xdr:rowOff>0</xdr:rowOff>
        </xdr:from>
        <xdr:ext cx="752475" cy="190500"/>
        <xdr:sp macro="" textlink="">
          <xdr:nvSpPr>
            <xdr:cNvPr id="7199" name="Scroll Bar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752474</xdr:colOff>
          <xdr:row>31</xdr:row>
          <xdr:rowOff>0</xdr:rowOff>
        </xdr:from>
        <xdr:ext cx="752475" cy="190500"/>
        <xdr:sp macro="" textlink="">
          <xdr:nvSpPr>
            <xdr:cNvPr id="7200" name="Scroll Bar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752474</xdr:colOff>
          <xdr:row>31</xdr:row>
          <xdr:rowOff>0</xdr:rowOff>
        </xdr:from>
        <xdr:ext cx="752475" cy="190500"/>
        <xdr:sp macro="" textlink="">
          <xdr:nvSpPr>
            <xdr:cNvPr id="7201" name="Scroll Bar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752474</xdr:colOff>
          <xdr:row>31</xdr:row>
          <xdr:rowOff>0</xdr:rowOff>
        </xdr:from>
        <xdr:ext cx="752475" cy="190500"/>
        <xdr:sp macro="" textlink="">
          <xdr:nvSpPr>
            <xdr:cNvPr id="7202" name="Scroll Bar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752474</xdr:colOff>
          <xdr:row>31</xdr:row>
          <xdr:rowOff>0</xdr:rowOff>
        </xdr:from>
        <xdr:ext cx="752475" cy="190500"/>
        <xdr:sp macro="" textlink="">
          <xdr:nvSpPr>
            <xdr:cNvPr id="7203" name="Scroll Bar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752474</xdr:colOff>
          <xdr:row>31</xdr:row>
          <xdr:rowOff>0</xdr:rowOff>
        </xdr:from>
        <xdr:ext cx="752475" cy="190500"/>
        <xdr:sp macro="" textlink="">
          <xdr:nvSpPr>
            <xdr:cNvPr id="7204" name="Scroll Bar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752474</xdr:colOff>
          <xdr:row>31</xdr:row>
          <xdr:rowOff>0</xdr:rowOff>
        </xdr:from>
        <xdr:ext cx="752475" cy="190500"/>
        <xdr:sp macro="" textlink="">
          <xdr:nvSpPr>
            <xdr:cNvPr id="7205" name="Scroll Bar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752474</xdr:colOff>
          <xdr:row>31</xdr:row>
          <xdr:rowOff>0</xdr:rowOff>
        </xdr:from>
        <xdr:ext cx="752475" cy="190500"/>
        <xdr:sp macro="" textlink="">
          <xdr:nvSpPr>
            <xdr:cNvPr id="7206" name="Scroll Bar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752474</xdr:colOff>
          <xdr:row>31</xdr:row>
          <xdr:rowOff>0</xdr:rowOff>
        </xdr:from>
        <xdr:ext cx="752475" cy="190500"/>
        <xdr:sp macro="" textlink="">
          <xdr:nvSpPr>
            <xdr:cNvPr id="7207" name="Scroll Bar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752474</xdr:colOff>
          <xdr:row>31</xdr:row>
          <xdr:rowOff>0</xdr:rowOff>
        </xdr:from>
        <xdr:ext cx="752475" cy="190500"/>
        <xdr:sp macro="" textlink="">
          <xdr:nvSpPr>
            <xdr:cNvPr id="7208" name="Scroll Bar 40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35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58</xdr:row>
          <xdr:rowOff>0</xdr:rowOff>
        </xdr:from>
        <xdr:ext cx="752474" cy="190500"/>
        <xdr:sp macro="" textlink="">
          <xdr:nvSpPr>
            <xdr:cNvPr id="7210" name="Scroll Bar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60</xdr:row>
          <xdr:rowOff>0</xdr:rowOff>
        </xdr:from>
        <xdr:ext cx="752475" cy="190500"/>
        <xdr:sp macro="" textlink="">
          <xdr:nvSpPr>
            <xdr:cNvPr id="7211" name="Scroll Bar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58</xdr:row>
          <xdr:rowOff>0</xdr:rowOff>
        </xdr:from>
        <xdr:ext cx="752474" cy="190500"/>
        <xdr:sp macro="" textlink="">
          <xdr:nvSpPr>
            <xdr:cNvPr id="7212" name="Scroll Bar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58</xdr:row>
          <xdr:rowOff>0</xdr:rowOff>
        </xdr:from>
        <xdr:ext cx="752474" cy="190500"/>
        <xdr:sp macro="" textlink="">
          <xdr:nvSpPr>
            <xdr:cNvPr id="7213" name="Scroll Bar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</xdr:row>
          <xdr:rowOff>0</xdr:rowOff>
        </xdr:from>
        <xdr:ext cx="752474" cy="190500"/>
        <xdr:sp macro="" textlink="">
          <xdr:nvSpPr>
            <xdr:cNvPr id="7214" name="Scroll Bar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58</xdr:row>
          <xdr:rowOff>0</xdr:rowOff>
        </xdr:from>
        <xdr:ext cx="752474" cy="190500"/>
        <xdr:sp macro="" textlink="">
          <xdr:nvSpPr>
            <xdr:cNvPr id="7215" name="Scroll Bar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0</xdr:rowOff>
        </xdr:from>
        <xdr:ext cx="752474" cy="190500"/>
        <xdr:sp macro="" textlink="">
          <xdr:nvSpPr>
            <xdr:cNvPr id="7216" name="Scroll Bar 48" hidden="1">
              <a:extLst>
                <a:ext uri="{63B3BB69-23CF-44E3-9099-C40C66FF867C}">
                  <a14:compatExt spid="_x0000_s7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58</xdr:row>
          <xdr:rowOff>0</xdr:rowOff>
        </xdr:from>
        <xdr:ext cx="752474" cy="190500"/>
        <xdr:sp macro="" textlink="">
          <xdr:nvSpPr>
            <xdr:cNvPr id="7217" name="Scroll Bar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60</xdr:row>
          <xdr:rowOff>0</xdr:rowOff>
        </xdr:from>
        <xdr:ext cx="752475" cy="190500"/>
        <xdr:sp macro="" textlink="">
          <xdr:nvSpPr>
            <xdr:cNvPr id="7218" name="Scroll Bar 5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60</xdr:row>
          <xdr:rowOff>0</xdr:rowOff>
        </xdr:from>
        <xdr:ext cx="752475" cy="190500"/>
        <xdr:sp macro="" textlink="">
          <xdr:nvSpPr>
            <xdr:cNvPr id="7219" name="Scroll Bar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</xdr:row>
          <xdr:rowOff>0</xdr:rowOff>
        </xdr:from>
        <xdr:ext cx="752475" cy="190500"/>
        <xdr:sp macro="" textlink="">
          <xdr:nvSpPr>
            <xdr:cNvPr id="7220" name="Scroll Bar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60</xdr:row>
          <xdr:rowOff>0</xdr:rowOff>
        </xdr:from>
        <xdr:ext cx="752475" cy="190500"/>
        <xdr:sp macro="" textlink="">
          <xdr:nvSpPr>
            <xdr:cNvPr id="7221" name="Scroll Bar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0</xdr:rowOff>
        </xdr:from>
        <xdr:ext cx="752475" cy="190500"/>
        <xdr:sp macro="" textlink="">
          <xdr:nvSpPr>
            <xdr:cNvPr id="7222" name="Scroll Bar 54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60</xdr:row>
          <xdr:rowOff>0</xdr:rowOff>
        </xdr:from>
        <xdr:ext cx="752475" cy="190500"/>
        <xdr:sp macro="" textlink="">
          <xdr:nvSpPr>
            <xdr:cNvPr id="7223" name="Scroll Bar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56</xdr:row>
      <xdr:rowOff>0</xdr:rowOff>
    </xdr:from>
    <xdr:to>
      <xdr:col>18</xdr:col>
      <xdr:colOff>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79</xdr:row>
          <xdr:rowOff>0</xdr:rowOff>
        </xdr:from>
        <xdr:ext cx="752474" cy="190500"/>
        <xdr:sp macro="" textlink="">
          <xdr:nvSpPr>
            <xdr:cNvPr id="7224" name="Scroll Bar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81</xdr:row>
          <xdr:rowOff>0</xdr:rowOff>
        </xdr:from>
        <xdr:ext cx="752475" cy="190500"/>
        <xdr:sp macro="" textlink="">
          <xdr:nvSpPr>
            <xdr:cNvPr id="7225" name="Scroll Bar 57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79</xdr:row>
          <xdr:rowOff>0</xdr:rowOff>
        </xdr:from>
        <xdr:ext cx="752474" cy="190500"/>
        <xdr:sp macro="" textlink="">
          <xdr:nvSpPr>
            <xdr:cNvPr id="7226" name="Scroll Bar 58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79</xdr:row>
          <xdr:rowOff>0</xdr:rowOff>
        </xdr:from>
        <xdr:ext cx="752474" cy="190500"/>
        <xdr:sp macro="" textlink="">
          <xdr:nvSpPr>
            <xdr:cNvPr id="7227" name="Scroll Bar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</xdr:row>
          <xdr:rowOff>0</xdr:rowOff>
        </xdr:from>
        <xdr:ext cx="752474" cy="190500"/>
        <xdr:sp macro="" textlink="">
          <xdr:nvSpPr>
            <xdr:cNvPr id="7228" name="Scroll Bar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79</xdr:row>
          <xdr:rowOff>0</xdr:rowOff>
        </xdr:from>
        <xdr:ext cx="752474" cy="190500"/>
        <xdr:sp macro="" textlink="">
          <xdr:nvSpPr>
            <xdr:cNvPr id="7229" name="Scroll Bar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79</xdr:row>
          <xdr:rowOff>0</xdr:rowOff>
        </xdr:from>
        <xdr:ext cx="752474" cy="190500"/>
        <xdr:sp macro="" textlink="">
          <xdr:nvSpPr>
            <xdr:cNvPr id="7230" name="Scroll Bar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79</xdr:row>
          <xdr:rowOff>0</xdr:rowOff>
        </xdr:from>
        <xdr:ext cx="752474" cy="190500"/>
        <xdr:sp macro="" textlink="">
          <xdr:nvSpPr>
            <xdr:cNvPr id="7231" name="Scroll Bar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81</xdr:row>
          <xdr:rowOff>0</xdr:rowOff>
        </xdr:from>
        <xdr:ext cx="752475" cy="190500"/>
        <xdr:sp macro="" textlink="">
          <xdr:nvSpPr>
            <xdr:cNvPr id="7232" name="Scroll Bar 64" hidden="1">
              <a:extLst>
                <a:ext uri="{63B3BB69-23CF-44E3-9099-C40C66FF867C}">
                  <a14:compatExt spid="_x0000_s7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81</xdr:row>
          <xdr:rowOff>0</xdr:rowOff>
        </xdr:from>
        <xdr:ext cx="752475" cy="190500"/>
        <xdr:sp macro="" textlink="">
          <xdr:nvSpPr>
            <xdr:cNvPr id="7233" name="Scroll Bar 65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</xdr:row>
          <xdr:rowOff>0</xdr:rowOff>
        </xdr:from>
        <xdr:ext cx="752475" cy="190500"/>
        <xdr:sp macro="" textlink="">
          <xdr:nvSpPr>
            <xdr:cNvPr id="7234" name="Scroll Bar 66" hidden="1">
              <a:extLst>
                <a:ext uri="{63B3BB69-23CF-44E3-9099-C40C66FF867C}">
                  <a14:compatExt spid="_x0000_s7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81</xdr:row>
          <xdr:rowOff>0</xdr:rowOff>
        </xdr:from>
        <xdr:ext cx="752475" cy="190500"/>
        <xdr:sp macro="" textlink="">
          <xdr:nvSpPr>
            <xdr:cNvPr id="7235" name="Scroll Bar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81</xdr:row>
          <xdr:rowOff>0</xdr:rowOff>
        </xdr:from>
        <xdr:ext cx="752475" cy="190500"/>
        <xdr:sp macro="" textlink="">
          <xdr:nvSpPr>
            <xdr:cNvPr id="7236" name="Scroll Bar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81</xdr:row>
          <xdr:rowOff>0</xdr:rowOff>
        </xdr:from>
        <xdr:ext cx="752475" cy="190500"/>
        <xdr:sp macro="" textlink="">
          <xdr:nvSpPr>
            <xdr:cNvPr id="7237" name="Scroll Bar 69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77</xdr:row>
      <xdr:rowOff>0</xdr:rowOff>
    </xdr:from>
    <xdr:to>
      <xdr:col>18</xdr:col>
      <xdr:colOff>0</xdr:colOff>
      <xdr:row>95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100</xdr:row>
          <xdr:rowOff>0</xdr:rowOff>
        </xdr:from>
        <xdr:ext cx="752474" cy="190500"/>
        <xdr:sp macro="" textlink="">
          <xdr:nvSpPr>
            <xdr:cNvPr id="7238" name="Scroll Bar 70" hidden="1">
              <a:extLst>
                <a:ext uri="{63B3BB69-23CF-44E3-9099-C40C66FF867C}">
                  <a14:compatExt spid="_x0000_s7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102</xdr:row>
          <xdr:rowOff>0</xdr:rowOff>
        </xdr:from>
        <xdr:ext cx="752475" cy="190500"/>
        <xdr:sp macro="" textlink="">
          <xdr:nvSpPr>
            <xdr:cNvPr id="7239" name="Scroll Bar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100</xdr:row>
          <xdr:rowOff>0</xdr:rowOff>
        </xdr:from>
        <xdr:ext cx="752474" cy="190500"/>
        <xdr:sp macro="" textlink="">
          <xdr:nvSpPr>
            <xdr:cNvPr id="7240" name="Scroll Bar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100</xdr:row>
          <xdr:rowOff>0</xdr:rowOff>
        </xdr:from>
        <xdr:ext cx="752474" cy="190500"/>
        <xdr:sp macro="" textlink="">
          <xdr:nvSpPr>
            <xdr:cNvPr id="7241" name="Scroll Bar 73" hidden="1">
              <a:extLst>
                <a:ext uri="{63B3BB69-23CF-44E3-9099-C40C66FF867C}">
                  <a14:compatExt spid="_x0000_s7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100</xdr:row>
          <xdr:rowOff>0</xdr:rowOff>
        </xdr:from>
        <xdr:ext cx="752474" cy="190500"/>
        <xdr:sp macro="" textlink="">
          <xdr:nvSpPr>
            <xdr:cNvPr id="7242" name="Scroll Bar 74" hidden="1">
              <a:extLst>
                <a:ext uri="{63B3BB69-23CF-44E3-9099-C40C66FF867C}">
                  <a14:compatExt spid="_x0000_s7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100</xdr:row>
          <xdr:rowOff>0</xdr:rowOff>
        </xdr:from>
        <xdr:ext cx="752474" cy="190500"/>
        <xdr:sp macro="" textlink="">
          <xdr:nvSpPr>
            <xdr:cNvPr id="7243" name="Scroll Bar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100</xdr:row>
          <xdr:rowOff>0</xdr:rowOff>
        </xdr:from>
        <xdr:ext cx="752474" cy="190500"/>
        <xdr:sp macro="" textlink="">
          <xdr:nvSpPr>
            <xdr:cNvPr id="7244" name="Scroll Bar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100</xdr:row>
          <xdr:rowOff>0</xdr:rowOff>
        </xdr:from>
        <xdr:ext cx="752474" cy="190500"/>
        <xdr:sp macro="" textlink="">
          <xdr:nvSpPr>
            <xdr:cNvPr id="7245" name="Scroll Bar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102</xdr:row>
          <xdr:rowOff>0</xdr:rowOff>
        </xdr:from>
        <xdr:ext cx="752475" cy="190500"/>
        <xdr:sp macro="" textlink="">
          <xdr:nvSpPr>
            <xdr:cNvPr id="7246" name="Scroll Bar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102</xdr:row>
          <xdr:rowOff>0</xdr:rowOff>
        </xdr:from>
        <xdr:ext cx="752475" cy="190500"/>
        <xdr:sp macro="" textlink="">
          <xdr:nvSpPr>
            <xdr:cNvPr id="7247" name="Scroll Bar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102</xdr:row>
          <xdr:rowOff>0</xdr:rowOff>
        </xdr:from>
        <xdr:ext cx="752475" cy="190500"/>
        <xdr:sp macro="" textlink="">
          <xdr:nvSpPr>
            <xdr:cNvPr id="7248" name="Scroll Bar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102</xdr:row>
          <xdr:rowOff>0</xdr:rowOff>
        </xdr:from>
        <xdr:ext cx="752475" cy="190500"/>
        <xdr:sp macro="" textlink="">
          <xdr:nvSpPr>
            <xdr:cNvPr id="7249" name="Scroll Bar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102</xdr:row>
          <xdr:rowOff>0</xdr:rowOff>
        </xdr:from>
        <xdr:ext cx="752475" cy="190500"/>
        <xdr:sp macro="" textlink="">
          <xdr:nvSpPr>
            <xdr:cNvPr id="7250" name="Scroll Bar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102</xdr:row>
          <xdr:rowOff>0</xdr:rowOff>
        </xdr:from>
        <xdr:ext cx="752475" cy="190500"/>
        <xdr:sp macro="" textlink="">
          <xdr:nvSpPr>
            <xdr:cNvPr id="7251" name="Scroll Bar 83" hidden="1">
              <a:extLst>
                <a:ext uri="{63B3BB69-23CF-44E3-9099-C40C66FF867C}">
                  <a14:compatExt spid="_x0000_s7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98</xdr:row>
      <xdr:rowOff>0</xdr:rowOff>
    </xdr:from>
    <xdr:to>
      <xdr:col>18</xdr:col>
      <xdr:colOff>0</xdr:colOff>
      <xdr:row>116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121</xdr:row>
          <xdr:rowOff>0</xdr:rowOff>
        </xdr:from>
        <xdr:ext cx="752474" cy="190500"/>
        <xdr:sp macro="" textlink="">
          <xdr:nvSpPr>
            <xdr:cNvPr id="7252" name="Scroll Bar 84" hidden="1">
              <a:extLst>
                <a:ext uri="{63B3BB69-23CF-44E3-9099-C40C66FF867C}">
                  <a14:compatExt spid="_x0000_s7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123</xdr:row>
          <xdr:rowOff>0</xdr:rowOff>
        </xdr:from>
        <xdr:ext cx="752475" cy="190500"/>
        <xdr:sp macro="" textlink="">
          <xdr:nvSpPr>
            <xdr:cNvPr id="7253" name="Scroll Bar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121</xdr:row>
          <xdr:rowOff>0</xdr:rowOff>
        </xdr:from>
        <xdr:ext cx="752474" cy="190500"/>
        <xdr:sp macro="" textlink="">
          <xdr:nvSpPr>
            <xdr:cNvPr id="7254" name="Scroll Bar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121</xdr:row>
          <xdr:rowOff>0</xdr:rowOff>
        </xdr:from>
        <xdr:ext cx="752474" cy="190500"/>
        <xdr:sp macro="" textlink="">
          <xdr:nvSpPr>
            <xdr:cNvPr id="7255" name="Scroll Bar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121</xdr:row>
          <xdr:rowOff>0</xdr:rowOff>
        </xdr:from>
        <xdr:ext cx="752474" cy="190500"/>
        <xdr:sp macro="" textlink="">
          <xdr:nvSpPr>
            <xdr:cNvPr id="7256" name="Scroll Bar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121</xdr:row>
          <xdr:rowOff>0</xdr:rowOff>
        </xdr:from>
        <xdr:ext cx="752474" cy="190500"/>
        <xdr:sp macro="" textlink="">
          <xdr:nvSpPr>
            <xdr:cNvPr id="7257" name="Scroll Bar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121</xdr:row>
          <xdr:rowOff>0</xdr:rowOff>
        </xdr:from>
        <xdr:ext cx="752474" cy="190500"/>
        <xdr:sp macro="" textlink="">
          <xdr:nvSpPr>
            <xdr:cNvPr id="7258" name="Scroll Bar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121</xdr:row>
          <xdr:rowOff>0</xdr:rowOff>
        </xdr:from>
        <xdr:ext cx="752474" cy="190500"/>
        <xdr:sp macro="" textlink="">
          <xdr:nvSpPr>
            <xdr:cNvPr id="7259" name="Scroll Bar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123</xdr:row>
          <xdr:rowOff>0</xdr:rowOff>
        </xdr:from>
        <xdr:ext cx="752475" cy="190500"/>
        <xdr:sp macro="" textlink="">
          <xdr:nvSpPr>
            <xdr:cNvPr id="7260" name="Scroll Bar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123</xdr:row>
          <xdr:rowOff>0</xdr:rowOff>
        </xdr:from>
        <xdr:ext cx="752475" cy="190500"/>
        <xdr:sp macro="" textlink="">
          <xdr:nvSpPr>
            <xdr:cNvPr id="7261" name="Scroll Bar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123</xdr:row>
          <xdr:rowOff>0</xdr:rowOff>
        </xdr:from>
        <xdr:ext cx="752475" cy="190500"/>
        <xdr:sp macro="" textlink="">
          <xdr:nvSpPr>
            <xdr:cNvPr id="7262" name="Scroll Bar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123</xdr:row>
          <xdr:rowOff>0</xdr:rowOff>
        </xdr:from>
        <xdr:ext cx="752475" cy="190500"/>
        <xdr:sp macro="" textlink="">
          <xdr:nvSpPr>
            <xdr:cNvPr id="7263" name="Scroll Bar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123</xdr:row>
          <xdr:rowOff>0</xdr:rowOff>
        </xdr:from>
        <xdr:ext cx="752475" cy="190500"/>
        <xdr:sp macro="" textlink="">
          <xdr:nvSpPr>
            <xdr:cNvPr id="7264" name="Scroll Bar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123</xdr:row>
          <xdr:rowOff>0</xdr:rowOff>
        </xdr:from>
        <xdr:ext cx="752475" cy="190500"/>
        <xdr:sp macro="" textlink="">
          <xdr:nvSpPr>
            <xdr:cNvPr id="7265" name="Scroll Bar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119</xdr:row>
      <xdr:rowOff>0</xdr:rowOff>
    </xdr:from>
    <xdr:to>
      <xdr:col>18</xdr:col>
      <xdr:colOff>0</xdr:colOff>
      <xdr:row>137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142</xdr:row>
          <xdr:rowOff>0</xdr:rowOff>
        </xdr:from>
        <xdr:ext cx="752474" cy="190500"/>
        <xdr:sp macro="" textlink="">
          <xdr:nvSpPr>
            <xdr:cNvPr id="7266" name="Scroll Bar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144</xdr:row>
          <xdr:rowOff>0</xdr:rowOff>
        </xdr:from>
        <xdr:ext cx="752475" cy="190500"/>
        <xdr:sp macro="" textlink="">
          <xdr:nvSpPr>
            <xdr:cNvPr id="7267" name="Scroll Bar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142</xdr:row>
          <xdr:rowOff>0</xdr:rowOff>
        </xdr:from>
        <xdr:ext cx="752474" cy="190500"/>
        <xdr:sp macro="" textlink="">
          <xdr:nvSpPr>
            <xdr:cNvPr id="7268" name="Scroll Bar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142</xdr:row>
          <xdr:rowOff>0</xdr:rowOff>
        </xdr:from>
        <xdr:ext cx="752474" cy="190500"/>
        <xdr:sp macro="" textlink="">
          <xdr:nvSpPr>
            <xdr:cNvPr id="7269" name="Scroll Bar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142</xdr:row>
          <xdr:rowOff>0</xdr:rowOff>
        </xdr:from>
        <xdr:ext cx="752474" cy="190500"/>
        <xdr:sp macro="" textlink="">
          <xdr:nvSpPr>
            <xdr:cNvPr id="7270" name="Scroll Bar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142</xdr:row>
          <xdr:rowOff>0</xdr:rowOff>
        </xdr:from>
        <xdr:ext cx="752474" cy="190500"/>
        <xdr:sp macro="" textlink="">
          <xdr:nvSpPr>
            <xdr:cNvPr id="7271" name="Scroll Bar 103" hidden="1">
              <a:extLst>
                <a:ext uri="{63B3BB69-23CF-44E3-9099-C40C66FF867C}">
                  <a14:compatExt spid="_x0000_s7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142</xdr:row>
          <xdr:rowOff>0</xdr:rowOff>
        </xdr:from>
        <xdr:ext cx="752474" cy="190500"/>
        <xdr:sp macro="" textlink="">
          <xdr:nvSpPr>
            <xdr:cNvPr id="7272" name="Scroll Bar 104" hidden="1">
              <a:extLst>
                <a:ext uri="{63B3BB69-23CF-44E3-9099-C40C66FF867C}">
                  <a14:compatExt spid="_x0000_s7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142</xdr:row>
          <xdr:rowOff>0</xdr:rowOff>
        </xdr:from>
        <xdr:ext cx="752474" cy="190500"/>
        <xdr:sp macro="" textlink="">
          <xdr:nvSpPr>
            <xdr:cNvPr id="7273" name="Scroll Bar 105" hidden="1">
              <a:extLst>
                <a:ext uri="{63B3BB69-23CF-44E3-9099-C40C66FF867C}">
                  <a14:compatExt spid="_x0000_s7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144</xdr:row>
          <xdr:rowOff>0</xdr:rowOff>
        </xdr:from>
        <xdr:ext cx="752475" cy="190500"/>
        <xdr:sp macro="" textlink="">
          <xdr:nvSpPr>
            <xdr:cNvPr id="7274" name="Scroll Bar 106" hidden="1">
              <a:extLst>
                <a:ext uri="{63B3BB69-23CF-44E3-9099-C40C66FF867C}">
                  <a14:compatExt spid="_x0000_s7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144</xdr:row>
          <xdr:rowOff>0</xdr:rowOff>
        </xdr:from>
        <xdr:ext cx="752475" cy="190500"/>
        <xdr:sp macro="" textlink="">
          <xdr:nvSpPr>
            <xdr:cNvPr id="7275" name="Scroll Bar 107" hidden="1">
              <a:extLst>
                <a:ext uri="{63B3BB69-23CF-44E3-9099-C40C66FF867C}">
                  <a14:compatExt spid="_x0000_s7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144</xdr:row>
          <xdr:rowOff>0</xdr:rowOff>
        </xdr:from>
        <xdr:ext cx="752475" cy="190500"/>
        <xdr:sp macro="" textlink="">
          <xdr:nvSpPr>
            <xdr:cNvPr id="7276" name="Scroll Bar 108" hidden="1">
              <a:extLst>
                <a:ext uri="{63B3BB69-23CF-44E3-9099-C40C66FF867C}">
                  <a14:compatExt spid="_x0000_s7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144</xdr:row>
          <xdr:rowOff>0</xdr:rowOff>
        </xdr:from>
        <xdr:ext cx="752475" cy="190500"/>
        <xdr:sp macro="" textlink="">
          <xdr:nvSpPr>
            <xdr:cNvPr id="7277" name="Scroll Bar 109" hidden="1">
              <a:extLst>
                <a:ext uri="{63B3BB69-23CF-44E3-9099-C40C66FF867C}">
                  <a14:compatExt spid="_x0000_s7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144</xdr:row>
          <xdr:rowOff>0</xdr:rowOff>
        </xdr:from>
        <xdr:ext cx="752475" cy="190500"/>
        <xdr:sp macro="" textlink="">
          <xdr:nvSpPr>
            <xdr:cNvPr id="7278" name="Scroll Bar 110" hidden="1">
              <a:extLst>
                <a:ext uri="{63B3BB69-23CF-44E3-9099-C40C66FF867C}">
                  <a14:compatExt spid="_x0000_s7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144</xdr:row>
          <xdr:rowOff>0</xdr:rowOff>
        </xdr:from>
        <xdr:ext cx="752475" cy="190500"/>
        <xdr:sp macro="" textlink="">
          <xdr:nvSpPr>
            <xdr:cNvPr id="7279" name="Scroll Bar 111" hidden="1">
              <a:extLst>
                <a:ext uri="{63B3BB69-23CF-44E3-9099-C40C66FF867C}">
                  <a14:compatExt spid="_x0000_s7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140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163</xdr:row>
          <xdr:rowOff>0</xdr:rowOff>
        </xdr:from>
        <xdr:ext cx="752474" cy="190500"/>
        <xdr:sp macro="" textlink="">
          <xdr:nvSpPr>
            <xdr:cNvPr id="7280" name="Scroll Bar 112" hidden="1">
              <a:extLst>
                <a:ext uri="{63B3BB69-23CF-44E3-9099-C40C66FF867C}">
                  <a14:compatExt spid="_x0000_s7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165</xdr:row>
          <xdr:rowOff>0</xdr:rowOff>
        </xdr:from>
        <xdr:ext cx="752475" cy="190500"/>
        <xdr:sp macro="" textlink="">
          <xdr:nvSpPr>
            <xdr:cNvPr id="7281" name="Scroll Bar 113" hidden="1">
              <a:extLst>
                <a:ext uri="{63B3BB69-23CF-44E3-9099-C40C66FF867C}">
                  <a14:compatExt spid="_x0000_s7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163</xdr:row>
          <xdr:rowOff>0</xdr:rowOff>
        </xdr:from>
        <xdr:ext cx="752474" cy="190500"/>
        <xdr:sp macro="" textlink="">
          <xdr:nvSpPr>
            <xdr:cNvPr id="7282" name="Scroll Bar 114" hidden="1">
              <a:extLst>
                <a:ext uri="{63B3BB69-23CF-44E3-9099-C40C66FF867C}">
                  <a14:compatExt spid="_x0000_s7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163</xdr:row>
          <xdr:rowOff>0</xdr:rowOff>
        </xdr:from>
        <xdr:ext cx="752474" cy="190500"/>
        <xdr:sp macro="" textlink="">
          <xdr:nvSpPr>
            <xdr:cNvPr id="7283" name="Scroll Bar 115" hidden="1">
              <a:extLst>
                <a:ext uri="{63B3BB69-23CF-44E3-9099-C40C66FF867C}">
                  <a14:compatExt spid="_x0000_s7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163</xdr:row>
          <xdr:rowOff>0</xdr:rowOff>
        </xdr:from>
        <xdr:ext cx="752474" cy="190500"/>
        <xdr:sp macro="" textlink="">
          <xdr:nvSpPr>
            <xdr:cNvPr id="7284" name="Scroll Bar 116" hidden="1">
              <a:extLst>
                <a:ext uri="{63B3BB69-23CF-44E3-9099-C40C66FF867C}">
                  <a14:compatExt spid="_x0000_s7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163</xdr:row>
          <xdr:rowOff>0</xdr:rowOff>
        </xdr:from>
        <xdr:ext cx="752474" cy="190500"/>
        <xdr:sp macro="" textlink="">
          <xdr:nvSpPr>
            <xdr:cNvPr id="7285" name="Scroll Bar 117" hidden="1">
              <a:extLst>
                <a:ext uri="{63B3BB69-23CF-44E3-9099-C40C66FF867C}">
                  <a14:compatExt spid="_x0000_s7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163</xdr:row>
          <xdr:rowOff>0</xdr:rowOff>
        </xdr:from>
        <xdr:ext cx="752474" cy="190500"/>
        <xdr:sp macro="" textlink="">
          <xdr:nvSpPr>
            <xdr:cNvPr id="7286" name="Scroll Bar 118" hidden="1">
              <a:extLst>
                <a:ext uri="{63B3BB69-23CF-44E3-9099-C40C66FF867C}">
                  <a14:compatExt spid="_x0000_s7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163</xdr:row>
          <xdr:rowOff>0</xdr:rowOff>
        </xdr:from>
        <xdr:ext cx="752474" cy="190500"/>
        <xdr:sp macro="" textlink="">
          <xdr:nvSpPr>
            <xdr:cNvPr id="7287" name="Scroll Bar 119" hidden="1">
              <a:extLst>
                <a:ext uri="{63B3BB69-23CF-44E3-9099-C40C66FF867C}">
                  <a14:compatExt spid="_x0000_s7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165</xdr:row>
          <xdr:rowOff>0</xdr:rowOff>
        </xdr:from>
        <xdr:ext cx="752475" cy="190500"/>
        <xdr:sp macro="" textlink="">
          <xdr:nvSpPr>
            <xdr:cNvPr id="7288" name="Scroll Bar 120" hidden="1">
              <a:extLst>
                <a:ext uri="{63B3BB69-23CF-44E3-9099-C40C66FF867C}">
                  <a14:compatExt spid="_x0000_s7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165</xdr:row>
          <xdr:rowOff>0</xdr:rowOff>
        </xdr:from>
        <xdr:ext cx="752475" cy="190500"/>
        <xdr:sp macro="" textlink="">
          <xdr:nvSpPr>
            <xdr:cNvPr id="7289" name="Scroll Bar 121" hidden="1">
              <a:extLst>
                <a:ext uri="{63B3BB69-23CF-44E3-9099-C40C66FF867C}">
                  <a14:compatExt spid="_x0000_s7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165</xdr:row>
          <xdr:rowOff>0</xdr:rowOff>
        </xdr:from>
        <xdr:ext cx="752475" cy="190500"/>
        <xdr:sp macro="" textlink="">
          <xdr:nvSpPr>
            <xdr:cNvPr id="7290" name="Scroll Bar 122" hidden="1">
              <a:extLst>
                <a:ext uri="{63B3BB69-23CF-44E3-9099-C40C66FF867C}">
                  <a14:compatExt spid="_x0000_s7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165</xdr:row>
          <xdr:rowOff>0</xdr:rowOff>
        </xdr:from>
        <xdr:ext cx="752475" cy="190500"/>
        <xdr:sp macro="" textlink="">
          <xdr:nvSpPr>
            <xdr:cNvPr id="7291" name="Scroll Bar 123" hidden="1">
              <a:extLst>
                <a:ext uri="{63B3BB69-23CF-44E3-9099-C40C66FF867C}">
                  <a14:compatExt spid="_x0000_s7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165</xdr:row>
          <xdr:rowOff>0</xdr:rowOff>
        </xdr:from>
        <xdr:ext cx="752475" cy="190500"/>
        <xdr:sp macro="" textlink="">
          <xdr:nvSpPr>
            <xdr:cNvPr id="7292" name="Scroll Bar 124" hidden="1">
              <a:extLst>
                <a:ext uri="{63B3BB69-23CF-44E3-9099-C40C66FF867C}">
                  <a14:compatExt spid="_x0000_s7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165</xdr:row>
          <xdr:rowOff>0</xdr:rowOff>
        </xdr:from>
        <xdr:ext cx="752475" cy="190500"/>
        <xdr:sp macro="" textlink="">
          <xdr:nvSpPr>
            <xdr:cNvPr id="7293" name="Scroll Bar 125" hidden="1">
              <a:extLst>
                <a:ext uri="{63B3BB69-23CF-44E3-9099-C40C66FF867C}">
                  <a14:compatExt spid="_x0000_s7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>
    <xdr:from>
      <xdr:col>10</xdr:col>
      <xdr:colOff>0</xdr:colOff>
      <xdr:row>161</xdr:row>
      <xdr:rowOff>0</xdr:rowOff>
    </xdr:from>
    <xdr:to>
      <xdr:col>18</xdr:col>
      <xdr:colOff>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0</xdr:colOff>
      <xdr:row>6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8198" name="Scroll Bar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0</xdr:colOff>
      <xdr:row>1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Rounded Rectangle 3"/>
        <xdr:cNvSpPr/>
      </xdr:nvSpPr>
      <xdr:spPr>
        <a:xfrm>
          <a:off x="2438400" y="190500"/>
          <a:ext cx="3657600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HIT%</a:t>
          </a:r>
          <a:r>
            <a:rPr lang="fi-FI" sz="1100" baseline="0"/>
            <a:t> FORMULA</a:t>
          </a:r>
        </a:p>
        <a:p>
          <a:pPr algn="l"/>
          <a:r>
            <a:rPr lang="fi-FI" sz="1100" baseline="0"/>
            <a:t>chanceToHit =</a:t>
          </a:r>
        </a:p>
        <a:p>
          <a:pPr algn="l"/>
          <a:r>
            <a:rPr lang="fi-FI" sz="1100"/>
            <a:t>accuracy</a:t>
          </a:r>
          <a:r>
            <a:rPr lang="fi-FI" sz="1100" baseline="0"/>
            <a:t> - ((distanceToEnemy - gridWidth) / (range/100))</a:t>
          </a:r>
          <a:endParaRPr lang="fi-FI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0</xdr:colOff>
      <xdr:row>5</xdr:row>
      <xdr:rowOff>0</xdr:rowOff>
    </xdr:to>
    <xdr:sp macro="" textlink="">
      <xdr:nvSpPr>
        <xdr:cNvPr id="11" name="Rounded Rectangle 10"/>
        <xdr:cNvSpPr/>
      </xdr:nvSpPr>
      <xdr:spPr>
        <a:xfrm>
          <a:off x="6705600" y="190500"/>
          <a:ext cx="3657600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NOTE!</a:t>
          </a:r>
        </a:p>
        <a:p>
          <a:pPr algn="l"/>
          <a:r>
            <a:rPr lang="fi-FI" sz="1100"/>
            <a:t>- accuracy controls the</a:t>
          </a:r>
          <a:r>
            <a:rPr lang="fi-FI" sz="1100" baseline="0"/>
            <a:t> height of the line</a:t>
          </a:r>
        </a:p>
        <a:p>
          <a:pPr algn="l"/>
          <a:r>
            <a:rPr lang="fi-FI" sz="1100"/>
            <a:t>- range</a:t>
          </a:r>
          <a:r>
            <a:rPr lang="fi-FI" sz="1100" baseline="0"/>
            <a:t> controls the steepness of the line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38100</xdr:rowOff>
    </xdr:from>
    <xdr:to>
      <xdr:col>21</xdr:col>
      <xdr:colOff>152400</xdr:colOff>
      <xdr:row>9</xdr:row>
      <xdr:rowOff>0</xdr:rowOff>
    </xdr:to>
    <xdr:sp macro="" textlink="">
      <xdr:nvSpPr>
        <xdr:cNvPr id="9" name="Rounded Rectangle 8"/>
        <xdr:cNvSpPr/>
      </xdr:nvSpPr>
      <xdr:spPr>
        <a:xfrm>
          <a:off x="7753350" y="419100"/>
          <a:ext cx="2724150" cy="1295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OLD STUFF</a:t>
          </a:r>
        </a:p>
        <a:p>
          <a:pPr algn="l"/>
          <a:r>
            <a:rPr lang="fi-FI" sz="1100"/>
            <a:t>Lerp(linear, linear^2, 0,5) * multiplier</a:t>
          </a:r>
        </a:p>
        <a:p>
          <a:pPr algn="l"/>
          <a:endParaRPr lang="fi-FI" sz="1100"/>
        </a:p>
        <a:p>
          <a:pPr algn="l"/>
          <a:r>
            <a:rPr lang="fi-FI" sz="1100"/>
            <a:t>linear = (itemLevel</a:t>
          </a:r>
          <a:r>
            <a:rPr lang="fi-FI" sz="1100" baseline="0"/>
            <a:t> / maxItemLevel)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quality = multiplier</a:t>
          </a:r>
        </a:p>
        <a:p>
          <a:pPr algn="l"/>
          <a:endParaRPr lang="fi-FI" sz="1100" baseline="0"/>
        </a:p>
        <a:p>
          <a:pPr algn="l"/>
          <a:endParaRPr lang="fi-FI" sz="1100"/>
        </a:p>
      </xdr:txBody>
    </xdr:sp>
    <xdr:clientData/>
  </xdr:twoCellAnchor>
  <xdr:twoCellAnchor>
    <xdr:from>
      <xdr:col>10</xdr:col>
      <xdr:colOff>9525</xdr:colOff>
      <xdr:row>0</xdr:row>
      <xdr:rowOff>180975</xdr:rowOff>
    </xdr:from>
    <xdr:to>
      <xdr:col>35</xdr:col>
      <xdr:colOff>9525</xdr:colOff>
      <xdr:row>19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1</xdr:row>
          <xdr:rowOff>0</xdr:rowOff>
        </xdr:from>
        <xdr:to>
          <xdr:col>3</xdr:col>
          <xdr:colOff>752475</xdr:colOff>
          <xdr:row>2</xdr:row>
          <xdr:rowOff>0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2</xdr:row>
          <xdr:rowOff>0</xdr:rowOff>
        </xdr:from>
        <xdr:to>
          <xdr:col>3</xdr:col>
          <xdr:colOff>752475</xdr:colOff>
          <xdr:row>3</xdr:row>
          <xdr:rowOff>0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7</xdr:row>
          <xdr:rowOff>0</xdr:rowOff>
        </xdr:from>
        <xdr:to>
          <xdr:col>3</xdr:col>
          <xdr:colOff>752475</xdr:colOff>
          <xdr:row>8</xdr:row>
          <xdr:rowOff>0</xdr:rowOff>
        </xdr:to>
        <xdr:sp macro="" textlink="">
          <xdr:nvSpPr>
            <xdr:cNvPr id="3079" name="Scroll Bar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</xdr:colOff>
      <xdr:row>1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4" name="Rounded Rectangle 13"/>
        <xdr:cNvSpPr/>
      </xdr:nvSpPr>
      <xdr:spPr>
        <a:xfrm>
          <a:off x="3733801" y="190500"/>
          <a:ext cx="3009899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ITEM</a:t>
          </a:r>
          <a:r>
            <a:rPr lang="fi-FI" sz="1100" baseline="0"/>
            <a:t> STATS FORMULA</a:t>
          </a:r>
          <a:endParaRPr lang="fi-FI" sz="1100"/>
        </a:p>
        <a:p>
          <a:pPr algn="l"/>
          <a:r>
            <a:rPr lang="fi-FI" sz="1100" baseline="0"/>
            <a:t>linear = itemLevel / maxItemLevel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(linear+ linear^exponent)  /  controller</a:t>
          </a:r>
        </a:p>
        <a:p>
          <a:pPr algn="l"/>
          <a:r>
            <a:rPr lang="fi-FI" sz="1100" baseline="0"/>
            <a:t>* itemBaseStat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6</xdr:row>
          <xdr:rowOff>0</xdr:rowOff>
        </xdr:from>
        <xdr:to>
          <xdr:col>3</xdr:col>
          <xdr:colOff>752475</xdr:colOff>
          <xdr:row>7</xdr:row>
          <xdr:rowOff>0</xdr:rowOff>
        </xdr:to>
        <xdr:sp macro="" textlink="">
          <xdr:nvSpPr>
            <xdr:cNvPr id="3080" name="Scroll Bar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752474</xdr:colOff>
      <xdr:row>24</xdr:row>
      <xdr:rowOff>0</xdr:rowOff>
    </xdr:from>
    <xdr:to>
      <xdr:col>36</xdr:col>
      <xdr:colOff>257174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1</xdr:row>
          <xdr:rowOff>0</xdr:rowOff>
        </xdr:from>
        <xdr:to>
          <xdr:col>3</xdr:col>
          <xdr:colOff>752475</xdr:colOff>
          <xdr:row>2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2</xdr:row>
          <xdr:rowOff>0</xdr:rowOff>
        </xdr:from>
        <xdr:to>
          <xdr:col>3</xdr:col>
          <xdr:colOff>752475</xdr:colOff>
          <xdr:row>3</xdr:row>
          <xdr:rowOff>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7</xdr:row>
          <xdr:rowOff>0</xdr:rowOff>
        </xdr:from>
        <xdr:to>
          <xdr:col>3</xdr:col>
          <xdr:colOff>752475</xdr:colOff>
          <xdr:row>8</xdr:row>
          <xdr:rowOff>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</xdr:colOff>
      <xdr:row>1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7" name="Rounded Rectangle 6"/>
        <xdr:cNvSpPr/>
      </xdr:nvSpPr>
      <xdr:spPr>
        <a:xfrm>
          <a:off x="3762376" y="190500"/>
          <a:ext cx="3009899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ITEM</a:t>
          </a:r>
          <a:r>
            <a:rPr lang="fi-FI" sz="1100" baseline="0"/>
            <a:t> STATS FORMULA</a:t>
          </a:r>
          <a:endParaRPr lang="fi-FI" sz="1100"/>
        </a:p>
        <a:p>
          <a:pPr algn="l"/>
          <a:r>
            <a:rPr lang="fi-FI" sz="1100" baseline="0"/>
            <a:t>linear = itemLevel / maxItemLevel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(linear+ linear^exponent)  /  controller</a:t>
          </a:r>
        </a:p>
        <a:p>
          <a:pPr algn="l"/>
          <a:r>
            <a:rPr lang="fi-FI" sz="1100" baseline="0"/>
            <a:t>* itemBaseStat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752475</xdr:colOff>
          <xdr:row>6</xdr:row>
          <xdr:rowOff>0</xdr:rowOff>
        </xdr:from>
        <xdr:to>
          <xdr:col>3</xdr:col>
          <xdr:colOff>752475</xdr:colOff>
          <xdr:row>7</xdr:row>
          <xdr:rowOff>0</xdr:rowOff>
        </xdr:to>
        <xdr:sp macro="" textlink="">
          <xdr:nvSpPr>
            <xdr:cNvPr id="4100" name="Scroll Ba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5124" name="Scroll Bar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5125" name="Scroll Bar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0</xdr:colOff>
      <xdr:row>2</xdr:row>
      <xdr:rowOff>0</xdr:rowOff>
    </xdr:from>
    <xdr:to>
      <xdr:col>18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0</xdr:colOff>
          <xdr:row>32</xdr:row>
          <xdr:rowOff>0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5127" name="Scroll Bar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5128" name="Scroll Bar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5129" name="Scroll Bar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45</xdr:row>
          <xdr:rowOff>0</xdr:rowOff>
        </xdr:from>
        <xdr:ext cx="609600" cy="190500"/>
        <xdr:sp macro="" textlink="">
          <xdr:nvSpPr>
            <xdr:cNvPr id="5130" name="Scroll Bar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</xdr:row>
          <xdr:rowOff>0</xdr:rowOff>
        </xdr:from>
        <xdr:ext cx="609600" cy="190500"/>
        <xdr:sp macro="" textlink="">
          <xdr:nvSpPr>
            <xdr:cNvPr id="5131" name="Scroll Bar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45</xdr:row>
          <xdr:rowOff>0</xdr:rowOff>
        </xdr:from>
        <xdr:ext cx="609600" cy="190500"/>
        <xdr:sp macro="" textlink="">
          <xdr:nvSpPr>
            <xdr:cNvPr id="5132" name="Scroll Bar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45</xdr:row>
          <xdr:rowOff>0</xdr:rowOff>
        </xdr:from>
        <xdr:ext cx="609600" cy="190500"/>
        <xdr:sp macro="" textlink="">
          <xdr:nvSpPr>
            <xdr:cNvPr id="5133" name="Scroll Bar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5134" name="Scroll Bar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5135" name="Scroll Bar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0</xdr:colOff>
      <xdr:row>29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0</xdr:colOff>
          <xdr:row>61</xdr:row>
          <xdr:rowOff>0</xdr:rowOff>
        </xdr:to>
        <xdr:sp macro="" textlink="">
          <xdr:nvSpPr>
            <xdr:cNvPr id="5136" name="Scroll Bar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0</xdr:colOff>
          <xdr:row>61</xdr:row>
          <xdr:rowOff>0</xdr:rowOff>
        </xdr:to>
        <xdr:sp macro="" textlink="">
          <xdr:nvSpPr>
            <xdr:cNvPr id="5137" name="Scroll Bar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5</xdr:col>
          <xdr:colOff>0</xdr:colOff>
          <xdr:row>61</xdr:row>
          <xdr:rowOff>0</xdr:rowOff>
        </xdr:to>
        <xdr:sp macro="" textlink="">
          <xdr:nvSpPr>
            <xdr:cNvPr id="5138" name="Scroll Bar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5139" name="Scroll Bar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0</xdr:colOff>
      <xdr:row>58</xdr:row>
      <xdr:rowOff>0</xdr:rowOff>
    </xdr:from>
    <xdr:to>
      <xdr:col>19</xdr:col>
      <xdr:colOff>0</xdr:colOff>
      <xdr:row>76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38100</xdr:rowOff>
    </xdr:from>
    <xdr:to>
      <xdr:col>21</xdr:col>
      <xdr:colOff>152400</xdr:colOff>
      <xdr:row>9</xdr:row>
      <xdr:rowOff>0</xdr:rowOff>
    </xdr:to>
    <xdr:sp macro="" textlink="">
      <xdr:nvSpPr>
        <xdr:cNvPr id="2" name="Rounded Rectangle 1"/>
        <xdr:cNvSpPr/>
      </xdr:nvSpPr>
      <xdr:spPr>
        <a:xfrm>
          <a:off x="7372350" y="419100"/>
          <a:ext cx="2724150" cy="1295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OLD STUFF</a:t>
          </a:r>
        </a:p>
        <a:p>
          <a:pPr algn="l"/>
          <a:r>
            <a:rPr lang="fi-FI" sz="1100"/>
            <a:t>Lerp(linear, linear^2, 0,5) * multiplier</a:t>
          </a:r>
        </a:p>
        <a:p>
          <a:pPr algn="l"/>
          <a:endParaRPr lang="fi-FI" sz="1100"/>
        </a:p>
        <a:p>
          <a:pPr algn="l"/>
          <a:r>
            <a:rPr lang="fi-FI" sz="1100"/>
            <a:t>linear = (itemLevel</a:t>
          </a:r>
          <a:r>
            <a:rPr lang="fi-FI" sz="1100" baseline="0"/>
            <a:t> / maxItemLevel)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quality = multiplier</a:t>
          </a:r>
        </a:p>
        <a:p>
          <a:pPr algn="l"/>
          <a:endParaRPr lang="fi-FI" sz="1100" baseline="0"/>
        </a:p>
        <a:p>
          <a:pPr algn="l"/>
          <a:endParaRPr lang="fi-FI" sz="1100"/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35</xdr:col>
      <xdr:colOff>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</xdr:colOff>
      <xdr:row>1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9" name="Rounded Rectangle 8"/>
        <xdr:cNvSpPr/>
      </xdr:nvSpPr>
      <xdr:spPr>
        <a:xfrm>
          <a:off x="3733801" y="190500"/>
          <a:ext cx="2514599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ITEM</a:t>
          </a:r>
          <a:r>
            <a:rPr lang="fi-FI" sz="1100" baseline="0"/>
            <a:t> STATS FORMULA</a:t>
          </a:r>
          <a:endParaRPr lang="fi-FI" sz="1100"/>
        </a:p>
        <a:p>
          <a:pPr algn="l"/>
          <a:r>
            <a:rPr lang="fi-FI" sz="1100" baseline="0"/>
            <a:t>linear = itemLevel / maxItemLevel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(linear+ linear^exponent)  /  controller</a:t>
          </a:r>
        </a:p>
        <a:p>
          <a:pPr algn="l"/>
          <a:r>
            <a:rPr lang="fi-FI" sz="1100" baseline="0"/>
            <a:t>* itemBaseStat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4</xdr:col>
          <xdr:colOff>0</xdr:colOff>
          <xdr:row>37</xdr:row>
          <xdr:rowOff>0</xdr:rowOff>
        </xdr:to>
        <xdr:sp macro="" textlink="">
          <xdr:nvSpPr>
            <xdr:cNvPr id="2060" name="Scroll Ba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2061" name="Scroll Bar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4</xdr:col>
          <xdr:colOff>0</xdr:colOff>
          <xdr:row>65</xdr:row>
          <xdr:rowOff>0</xdr:rowOff>
        </xdr:to>
        <xdr:sp macro="" textlink="">
          <xdr:nvSpPr>
            <xdr:cNvPr id="2062" name="Scroll Bar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4</xdr:col>
          <xdr:colOff>0</xdr:colOff>
          <xdr:row>79</xdr:row>
          <xdr:rowOff>0</xdr:rowOff>
        </xdr:to>
        <xdr:sp macro="" textlink="">
          <xdr:nvSpPr>
            <xdr:cNvPr id="2063" name="Scroll Ba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4</xdr:col>
          <xdr:colOff>0</xdr:colOff>
          <xdr:row>93</xdr:row>
          <xdr:rowOff>0</xdr:rowOff>
        </xdr:to>
        <xdr:sp macro="" textlink="">
          <xdr:nvSpPr>
            <xdr:cNvPr id="2064" name="Scroll Ba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36</xdr:row>
      <xdr:rowOff>0</xdr:rowOff>
    </xdr:from>
    <xdr:to>
      <xdr:col>20</xdr:col>
      <xdr:colOff>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33</xdr:col>
      <xdr:colOff>200025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20</xdr:col>
      <xdr:colOff>0</xdr:colOff>
      <xdr:row>62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20</xdr:col>
      <xdr:colOff>0</xdr:colOff>
      <xdr:row>76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581024</xdr:colOff>
      <xdr:row>78</xdr:row>
      <xdr:rowOff>9525</xdr:rowOff>
    </xdr:from>
    <xdr:to>
      <xdr:col>19</xdr:col>
      <xdr:colOff>257174</xdr:colOff>
      <xdr:row>90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92</xdr:row>
      <xdr:rowOff>0</xdr:rowOff>
    </xdr:from>
    <xdr:to>
      <xdr:col>35</xdr:col>
      <xdr:colOff>161925</xdr:colOff>
      <xdr:row>104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4</xdr:col>
          <xdr:colOff>0</xdr:colOff>
          <xdr:row>94</xdr:row>
          <xdr:rowOff>0</xdr:rowOff>
        </xdr:to>
        <xdr:sp macro="" textlink="">
          <xdr:nvSpPr>
            <xdr:cNvPr id="2065" name="Scroll Ba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4</xdr:col>
          <xdr:colOff>0</xdr:colOff>
          <xdr:row>95</xdr:row>
          <xdr:rowOff>0</xdr:rowOff>
        </xdr:to>
        <xdr:sp macro="" textlink="">
          <xdr:nvSpPr>
            <xdr:cNvPr id="2066" name="Scroll Bar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4</xdr:col>
          <xdr:colOff>0</xdr:colOff>
          <xdr:row>96</xdr:row>
          <xdr:rowOff>0</xdr:rowOff>
        </xdr:to>
        <xdr:sp macro="" textlink="">
          <xdr:nvSpPr>
            <xdr:cNvPr id="2067" name="Scroll Bar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4</xdr:col>
          <xdr:colOff>0</xdr:colOff>
          <xdr:row>98</xdr:row>
          <xdr:rowOff>0</xdr:rowOff>
        </xdr:to>
        <xdr:sp macro="" textlink="">
          <xdr:nvSpPr>
            <xdr:cNvPr id="2068" name="Scroll Bar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0</xdr:colOff>
          <xdr:row>97</xdr:row>
          <xdr:rowOff>0</xdr:rowOff>
        </xdr:to>
        <xdr:sp macro="" textlink="">
          <xdr:nvSpPr>
            <xdr:cNvPr id="2069" name="Scroll Bar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4</xdr:col>
          <xdr:colOff>0</xdr:colOff>
          <xdr:row>99</xdr:row>
          <xdr:rowOff>0</xdr:rowOff>
        </xdr:to>
        <xdr:sp macro="" textlink="">
          <xdr:nvSpPr>
            <xdr:cNvPr id="2070" name="Scroll Bar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71" name="Scroll Bar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1.xml"/><Relationship Id="rId5" Type="http://schemas.openxmlformats.org/officeDocument/2006/relationships/ctrlProp" Target="../ctrlProps/ctrlProp120.xml"/><Relationship Id="rId4" Type="http://schemas.openxmlformats.org/officeDocument/2006/relationships/ctrlProp" Target="../ctrlProps/ctrlProp1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5.xml"/><Relationship Id="rId5" Type="http://schemas.openxmlformats.org/officeDocument/2006/relationships/ctrlProp" Target="../ctrlProps/ctrlProp124.xml"/><Relationship Id="rId4" Type="http://schemas.openxmlformats.org/officeDocument/2006/relationships/ctrlProp" Target="../ctrlProps/ctrlProp12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29.xml"/><Relationship Id="rId5" Type="http://schemas.openxmlformats.org/officeDocument/2006/relationships/ctrlProp" Target="../ctrlProps/ctrlProp128.xml"/><Relationship Id="rId4" Type="http://schemas.openxmlformats.org/officeDocument/2006/relationships/ctrlProp" Target="../ctrlProps/ctrlProp1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4.xml"/><Relationship Id="rId13" Type="http://schemas.openxmlformats.org/officeDocument/2006/relationships/ctrlProp" Target="../ctrlProps/ctrlProp139.xml"/><Relationship Id="rId18" Type="http://schemas.openxmlformats.org/officeDocument/2006/relationships/ctrlProp" Target="../ctrlProps/ctrlProp144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47.xml"/><Relationship Id="rId7" Type="http://schemas.openxmlformats.org/officeDocument/2006/relationships/ctrlProp" Target="../ctrlProps/ctrlProp133.xml"/><Relationship Id="rId12" Type="http://schemas.openxmlformats.org/officeDocument/2006/relationships/ctrlProp" Target="../ctrlProps/ctrlProp138.xml"/><Relationship Id="rId17" Type="http://schemas.openxmlformats.org/officeDocument/2006/relationships/ctrlProp" Target="../ctrlProps/ctrlProp143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42.xml"/><Relationship Id="rId20" Type="http://schemas.openxmlformats.org/officeDocument/2006/relationships/ctrlProp" Target="../ctrlProps/ctrlProp14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2.xml"/><Relationship Id="rId11" Type="http://schemas.openxmlformats.org/officeDocument/2006/relationships/ctrlProp" Target="../ctrlProps/ctrlProp137.xml"/><Relationship Id="rId5" Type="http://schemas.openxmlformats.org/officeDocument/2006/relationships/ctrlProp" Target="../ctrlProps/ctrlProp131.xml"/><Relationship Id="rId15" Type="http://schemas.openxmlformats.org/officeDocument/2006/relationships/ctrlProp" Target="../ctrlProps/ctrlProp141.xml"/><Relationship Id="rId10" Type="http://schemas.openxmlformats.org/officeDocument/2006/relationships/ctrlProp" Target="../ctrlProps/ctrlProp136.xml"/><Relationship Id="rId19" Type="http://schemas.openxmlformats.org/officeDocument/2006/relationships/ctrlProp" Target="../ctrlProps/ctrlProp145.xml"/><Relationship Id="rId4" Type="http://schemas.openxmlformats.org/officeDocument/2006/relationships/ctrlProp" Target="../ctrlProps/ctrlProp130.xml"/><Relationship Id="rId9" Type="http://schemas.openxmlformats.org/officeDocument/2006/relationships/ctrlProp" Target="../ctrlProps/ctrlProp135.xml"/><Relationship Id="rId14" Type="http://schemas.openxmlformats.org/officeDocument/2006/relationships/ctrlProp" Target="../ctrlProps/ctrlProp14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2.xml"/><Relationship Id="rId13" Type="http://schemas.openxmlformats.org/officeDocument/2006/relationships/ctrlProp" Target="../ctrlProps/ctrlProp157.xml"/><Relationship Id="rId18" Type="http://schemas.openxmlformats.org/officeDocument/2006/relationships/ctrlProp" Target="../ctrlProps/ctrlProp16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151.xml"/><Relationship Id="rId12" Type="http://schemas.openxmlformats.org/officeDocument/2006/relationships/ctrlProp" Target="../ctrlProps/ctrlProp156.xml"/><Relationship Id="rId17" Type="http://schemas.openxmlformats.org/officeDocument/2006/relationships/ctrlProp" Target="../ctrlProps/ctrlProp16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0.xml"/><Relationship Id="rId11" Type="http://schemas.openxmlformats.org/officeDocument/2006/relationships/ctrlProp" Target="../ctrlProps/ctrlProp155.xml"/><Relationship Id="rId5" Type="http://schemas.openxmlformats.org/officeDocument/2006/relationships/ctrlProp" Target="../ctrlProps/ctrlProp149.xml"/><Relationship Id="rId15" Type="http://schemas.openxmlformats.org/officeDocument/2006/relationships/ctrlProp" Target="../ctrlProps/ctrlProp159.xml"/><Relationship Id="rId10" Type="http://schemas.openxmlformats.org/officeDocument/2006/relationships/ctrlProp" Target="../ctrlProps/ctrlProp154.xml"/><Relationship Id="rId19" Type="http://schemas.openxmlformats.org/officeDocument/2006/relationships/ctrlProp" Target="../ctrlProps/ctrlProp163.xml"/><Relationship Id="rId4" Type="http://schemas.openxmlformats.org/officeDocument/2006/relationships/ctrlProp" Target="../ctrlProps/ctrlProp148.xml"/><Relationship Id="rId9" Type="http://schemas.openxmlformats.org/officeDocument/2006/relationships/ctrlProp" Target="../ctrlProps/ctrlProp153.xml"/><Relationship Id="rId14" Type="http://schemas.openxmlformats.org/officeDocument/2006/relationships/ctrlProp" Target="../ctrlProps/ctrlProp15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N179"/>
  <sheetViews>
    <sheetView tabSelected="1" workbookViewId="0">
      <selection activeCell="J22" sqref="J22"/>
    </sheetView>
  </sheetViews>
  <sheetFormatPr defaultColWidth="11.28515625" defaultRowHeight="15" x14ac:dyDescent="0.25"/>
  <sheetData>
    <row r="13" spans="1:14" x14ac:dyDescent="0.25">
      <c r="A13" t="s">
        <v>94</v>
      </c>
      <c r="B13" t="s">
        <v>95</v>
      </c>
      <c r="C13" t="s">
        <v>91</v>
      </c>
      <c r="D13" t="s">
        <v>93</v>
      </c>
      <c r="F13" t="s">
        <v>94</v>
      </c>
      <c r="G13" t="s">
        <v>95</v>
      </c>
      <c r="H13" t="s">
        <v>91</v>
      </c>
      <c r="I13" t="s">
        <v>93</v>
      </c>
      <c r="K13" t="s">
        <v>94</v>
      </c>
      <c r="L13" t="s">
        <v>95</v>
      </c>
      <c r="M13" t="s">
        <v>91</v>
      </c>
      <c r="N13" t="s">
        <v>93</v>
      </c>
    </row>
    <row r="14" spans="1:14" x14ac:dyDescent="0.25">
      <c r="A14">
        <v>20</v>
      </c>
      <c r="B14">
        <v>60</v>
      </c>
      <c r="C14">
        <f>C15/100</f>
        <v>0</v>
      </c>
      <c r="D14">
        <f>A14+((B14-A14)*(C14))</f>
        <v>20</v>
      </c>
      <c r="F14">
        <v>20</v>
      </c>
      <c r="G14">
        <v>60</v>
      </c>
      <c r="H14">
        <f>H15/100</f>
        <v>0.5</v>
      </c>
      <c r="I14">
        <f>F14+((G14-F14)*(H14))</f>
        <v>40</v>
      </c>
      <c r="K14">
        <v>20</v>
      </c>
      <c r="L14">
        <v>60</v>
      </c>
      <c r="M14">
        <f>M15/100</f>
        <v>1</v>
      </c>
      <c r="N14">
        <f>K14+((L14-K14)*(M14))</f>
        <v>60</v>
      </c>
    </row>
    <row r="15" spans="1:14" x14ac:dyDescent="0.25">
      <c r="C15">
        <v>0</v>
      </c>
      <c r="H15">
        <v>50</v>
      </c>
      <c r="M15">
        <v>100</v>
      </c>
    </row>
    <row r="17" spans="1:13" x14ac:dyDescent="0.25">
      <c r="A17" t="s">
        <v>88</v>
      </c>
      <c r="B17" t="s">
        <v>89</v>
      </c>
      <c r="C17" t="s">
        <v>92</v>
      </c>
      <c r="F17" t="s">
        <v>88</v>
      </c>
      <c r="G17" t="s">
        <v>89</v>
      </c>
      <c r="H17" t="s">
        <v>92</v>
      </c>
      <c r="K17" t="s">
        <v>88</v>
      </c>
      <c r="L17" t="s">
        <v>89</v>
      </c>
      <c r="M17" t="s">
        <v>92</v>
      </c>
    </row>
    <row r="18" spans="1:13" x14ac:dyDescent="0.25">
      <c r="A18">
        <v>1</v>
      </c>
      <c r="B18">
        <f>ROUNDUP((((1-C18)^2)*$A$14)+(2*(1-C18)*C18*$D$14)+((C18^2)*$B$14),0)</f>
        <v>21</v>
      </c>
      <c r="C18">
        <f>A18/10</f>
        <v>0.1</v>
      </c>
      <c r="F18">
        <v>1</v>
      </c>
      <c r="G18">
        <f>ROUNDUP((((1-H18)^2)*$F$14)+(2*(1-H18)*H18*$I$14)+((H18^2)*$G$14),0)</f>
        <v>24</v>
      </c>
      <c r="H18">
        <f>F18/10</f>
        <v>0.1</v>
      </c>
      <c r="K18">
        <v>1</v>
      </c>
      <c r="L18">
        <f>ROUNDUP((((1-M18)^2)*$K$14)+(2*(1-M18)*M18*$N$14)+((M18^2)*$L$14),0)</f>
        <v>28</v>
      </c>
      <c r="M18">
        <f>K18/10</f>
        <v>0.1</v>
      </c>
    </row>
    <row r="19" spans="1:13" x14ac:dyDescent="0.25">
      <c r="A19">
        <v>2</v>
      </c>
      <c r="B19">
        <f>ROUNDUP((((1-C19)^2)*$A$14)+(2*(1-C19)*C19*$D$14)+((C19^2)*$B$14),0)</f>
        <v>22</v>
      </c>
      <c r="C19">
        <f t="shared" ref="C19:C27" si="0">A19/10</f>
        <v>0.2</v>
      </c>
      <c r="F19">
        <v>2</v>
      </c>
      <c r="G19">
        <f t="shared" ref="G19:G26" si="1">ROUNDUP((((1-H19)^2)*$F$14)+(2*(1-H19)*H19*$I$14)+((H19^2)*$G$14),0)</f>
        <v>28</v>
      </c>
      <c r="H19">
        <f t="shared" ref="H19:H27" si="2">F19/10</f>
        <v>0.2</v>
      </c>
      <c r="K19">
        <v>2</v>
      </c>
      <c r="L19">
        <f t="shared" ref="L19:L27" si="3">ROUNDUP((((1-M19)^2)*$K$14)+(2*(1-M19)*M19*$N$14)+((M19^2)*$L$14),0)</f>
        <v>35</v>
      </c>
      <c r="M19">
        <f t="shared" ref="M19:M27" si="4">K19/10</f>
        <v>0.2</v>
      </c>
    </row>
    <row r="20" spans="1:13" x14ac:dyDescent="0.25">
      <c r="A20">
        <v>3</v>
      </c>
      <c r="B20">
        <f>ROUNDUP((((1-C20)^2)*$A$14)+(2*(1-C20)*C20*$D$14)+((C20^2)*$B$14),0)</f>
        <v>24</v>
      </c>
      <c r="C20">
        <f t="shared" si="0"/>
        <v>0.3</v>
      </c>
      <c r="F20">
        <v>3</v>
      </c>
      <c r="G20">
        <f t="shared" si="1"/>
        <v>32</v>
      </c>
      <c r="H20">
        <f t="shared" si="2"/>
        <v>0.3</v>
      </c>
      <c r="K20">
        <v>3</v>
      </c>
      <c r="L20">
        <f t="shared" si="3"/>
        <v>41</v>
      </c>
      <c r="M20">
        <f t="shared" si="4"/>
        <v>0.3</v>
      </c>
    </row>
    <row r="21" spans="1:13" x14ac:dyDescent="0.25">
      <c r="A21">
        <v>4</v>
      </c>
      <c r="B21">
        <f>ROUNDUP((((1-C21)^2)*$A$14)+(2*(1-C21)*C21*$D$14)+((C21^2)*$B$14),0)</f>
        <v>27</v>
      </c>
      <c r="C21">
        <f t="shared" si="0"/>
        <v>0.4</v>
      </c>
      <c r="F21">
        <v>4</v>
      </c>
      <c r="G21">
        <f t="shared" si="1"/>
        <v>36</v>
      </c>
      <c r="H21">
        <f t="shared" si="2"/>
        <v>0.4</v>
      </c>
      <c r="K21">
        <v>4</v>
      </c>
      <c r="L21">
        <f t="shared" si="3"/>
        <v>46</v>
      </c>
      <c r="M21">
        <f t="shared" si="4"/>
        <v>0.4</v>
      </c>
    </row>
    <row r="22" spans="1:13" x14ac:dyDescent="0.25">
      <c r="A22">
        <v>5</v>
      </c>
      <c r="B22">
        <f>ROUNDUP((((1-C22)^2)*$A$14)+(2*(1-C22)*C22*$D$14)+((C22^2)*$B$14),0)</f>
        <v>30</v>
      </c>
      <c r="C22">
        <f t="shared" si="0"/>
        <v>0.5</v>
      </c>
      <c r="F22">
        <v>5</v>
      </c>
      <c r="G22">
        <f t="shared" si="1"/>
        <v>40</v>
      </c>
      <c r="H22">
        <f t="shared" si="2"/>
        <v>0.5</v>
      </c>
      <c r="K22">
        <v>5</v>
      </c>
      <c r="L22">
        <f t="shared" si="3"/>
        <v>50</v>
      </c>
      <c r="M22">
        <f t="shared" si="4"/>
        <v>0.5</v>
      </c>
    </row>
    <row r="23" spans="1:13" x14ac:dyDescent="0.25">
      <c r="A23">
        <v>6</v>
      </c>
      <c r="B23">
        <f>ROUNDUP((((1-C23)^2)*$A$14)+(2*(1-C23)*C23*$D$14)+((C23^2)*$B$14),0)</f>
        <v>35</v>
      </c>
      <c r="C23">
        <f t="shared" si="0"/>
        <v>0.6</v>
      </c>
      <c r="F23">
        <v>6</v>
      </c>
      <c r="G23">
        <f t="shared" si="1"/>
        <v>44</v>
      </c>
      <c r="H23">
        <f t="shared" si="2"/>
        <v>0.6</v>
      </c>
      <c r="K23">
        <v>6</v>
      </c>
      <c r="L23">
        <f t="shared" si="3"/>
        <v>54</v>
      </c>
      <c r="M23">
        <f t="shared" si="4"/>
        <v>0.6</v>
      </c>
    </row>
    <row r="24" spans="1:13" x14ac:dyDescent="0.25">
      <c r="A24">
        <v>7</v>
      </c>
      <c r="B24">
        <f>ROUNDUP((((1-C24)^2)*$A$14)+(2*(1-C24)*C24*$D$14)+((C24^2)*$B$14),0)</f>
        <v>40</v>
      </c>
      <c r="C24">
        <f t="shared" si="0"/>
        <v>0.7</v>
      </c>
      <c r="F24">
        <v>7</v>
      </c>
      <c r="G24">
        <f t="shared" si="1"/>
        <v>48</v>
      </c>
      <c r="H24">
        <f t="shared" si="2"/>
        <v>0.7</v>
      </c>
      <c r="K24">
        <v>7</v>
      </c>
      <c r="L24">
        <f t="shared" si="3"/>
        <v>57</v>
      </c>
      <c r="M24">
        <f t="shared" si="4"/>
        <v>0.7</v>
      </c>
    </row>
    <row r="25" spans="1:13" x14ac:dyDescent="0.25">
      <c r="A25">
        <v>8</v>
      </c>
      <c r="B25">
        <f>ROUNDUP((((1-C25)^2)*$A$14)+(2*(1-C25)*C25*$D$14)+((C25^2)*$B$14),0)</f>
        <v>46</v>
      </c>
      <c r="C25">
        <f t="shared" si="0"/>
        <v>0.8</v>
      </c>
      <c r="F25">
        <v>8</v>
      </c>
      <c r="G25">
        <f t="shared" si="1"/>
        <v>52</v>
      </c>
      <c r="H25">
        <f t="shared" si="2"/>
        <v>0.8</v>
      </c>
      <c r="K25">
        <v>8</v>
      </c>
      <c r="L25">
        <f t="shared" si="3"/>
        <v>59</v>
      </c>
      <c r="M25">
        <f t="shared" si="4"/>
        <v>0.8</v>
      </c>
    </row>
    <row r="26" spans="1:13" x14ac:dyDescent="0.25">
      <c r="A26">
        <v>9</v>
      </c>
      <c r="B26">
        <f>ROUNDUP((((1-C26)^2)*$A$14)+(2*(1-C26)*C26*$D$14)+((C26^2)*$B$14),0)</f>
        <v>53</v>
      </c>
      <c r="C26">
        <f>A26/10</f>
        <v>0.9</v>
      </c>
      <c r="F26">
        <v>9</v>
      </c>
      <c r="G26">
        <f t="shared" si="1"/>
        <v>56</v>
      </c>
      <c r="H26">
        <f>F26/10</f>
        <v>0.9</v>
      </c>
      <c r="K26">
        <v>9</v>
      </c>
      <c r="L26">
        <f t="shared" si="3"/>
        <v>60</v>
      </c>
      <c r="M26">
        <f>K26/10</f>
        <v>0.9</v>
      </c>
    </row>
    <row r="27" spans="1:13" x14ac:dyDescent="0.25">
      <c r="A27">
        <v>10</v>
      </c>
      <c r="B27">
        <f>ROUNDUP((((1-C27)^2)*$A$14)+(2*(1-C27)*C27*$D$14)+((C27^2)*$B$14),0)</f>
        <v>60</v>
      </c>
      <c r="C27">
        <f>A27/10</f>
        <v>1</v>
      </c>
      <c r="F27">
        <v>10</v>
      </c>
      <c r="G27">
        <f>ROUNDUP((((1-H27)^2)*$F$14)+(2*(1-H27)*H27*$I$14)+((H27^2)*$G$14),0)</f>
        <v>60</v>
      </c>
      <c r="H27">
        <f>F27/10</f>
        <v>1</v>
      </c>
      <c r="K27">
        <v>10</v>
      </c>
      <c r="L27">
        <f t="shared" si="3"/>
        <v>60</v>
      </c>
      <c r="M27">
        <f>K27/10</f>
        <v>1</v>
      </c>
    </row>
    <row r="30" spans="1:13" x14ac:dyDescent="0.25">
      <c r="B30" t="s">
        <v>96</v>
      </c>
      <c r="C30" t="s">
        <v>57</v>
      </c>
      <c r="D30" t="s">
        <v>103</v>
      </c>
      <c r="E30" t="s">
        <v>56</v>
      </c>
      <c r="F30" t="s">
        <v>58</v>
      </c>
      <c r="G30" t="s">
        <v>104</v>
      </c>
      <c r="H30" t="s">
        <v>60</v>
      </c>
    </row>
    <row r="31" spans="1:13" x14ac:dyDescent="0.25">
      <c r="A31" t="s">
        <v>91</v>
      </c>
      <c r="B31">
        <f>B32/100</f>
        <v>0.9</v>
      </c>
      <c r="C31">
        <f t="shared" ref="C31:H31" si="5">C32/100</f>
        <v>0.6</v>
      </c>
      <c r="D31">
        <f t="shared" si="5"/>
        <v>0.6</v>
      </c>
      <c r="E31">
        <f t="shared" si="5"/>
        <v>0.5</v>
      </c>
      <c r="F31">
        <f t="shared" si="5"/>
        <v>0.8</v>
      </c>
      <c r="G31">
        <f t="shared" si="5"/>
        <v>0.4</v>
      </c>
      <c r="H31">
        <f t="shared" si="5"/>
        <v>0.8</v>
      </c>
    </row>
    <row r="32" spans="1:13" x14ac:dyDescent="0.25">
      <c r="B32">
        <v>90</v>
      </c>
      <c r="C32">
        <v>60</v>
      </c>
      <c r="D32">
        <v>60</v>
      </c>
      <c r="E32">
        <v>50</v>
      </c>
      <c r="F32">
        <v>80</v>
      </c>
      <c r="G32">
        <v>40</v>
      </c>
      <c r="H32">
        <v>80</v>
      </c>
    </row>
    <row r="35" spans="1:8" x14ac:dyDescent="0.25">
      <c r="A35" t="s">
        <v>42</v>
      </c>
      <c r="B35" t="s">
        <v>105</v>
      </c>
    </row>
    <row r="36" spans="1:8" x14ac:dyDescent="0.25">
      <c r="B36" t="s">
        <v>96</v>
      </c>
      <c r="C36" t="s">
        <v>57</v>
      </c>
      <c r="D36" t="s">
        <v>103</v>
      </c>
      <c r="E36" t="s">
        <v>56</v>
      </c>
      <c r="F36" t="s">
        <v>58</v>
      </c>
      <c r="G36" t="s">
        <v>104</v>
      </c>
      <c r="H36" t="s">
        <v>60</v>
      </c>
    </row>
    <row r="37" spans="1:8" x14ac:dyDescent="0.25">
      <c r="A37" t="s">
        <v>94</v>
      </c>
      <c r="B37">
        <v>20</v>
      </c>
      <c r="C37">
        <v>70</v>
      </c>
      <c r="D37">
        <v>50</v>
      </c>
      <c r="E37">
        <v>1</v>
      </c>
      <c r="F37">
        <v>20</v>
      </c>
      <c r="G37">
        <v>10</v>
      </c>
      <c r="H37">
        <v>8</v>
      </c>
    </row>
    <row r="38" spans="1:8" x14ac:dyDescent="0.25">
      <c r="F38">
        <v>15</v>
      </c>
    </row>
    <row r="39" spans="1:8" x14ac:dyDescent="0.25">
      <c r="A39" t="s">
        <v>95</v>
      </c>
      <c r="B39">
        <v>50</v>
      </c>
      <c r="C39">
        <v>90</v>
      </c>
      <c r="D39">
        <v>80</v>
      </c>
      <c r="E39">
        <v>1</v>
      </c>
      <c r="F39">
        <v>40</v>
      </c>
      <c r="G39">
        <v>30</v>
      </c>
      <c r="H39">
        <v>16</v>
      </c>
    </row>
    <row r="41" spans="1:8" x14ac:dyDescent="0.25">
      <c r="A41" t="s">
        <v>93</v>
      </c>
      <c r="B41">
        <f>B37+((B39-B37)*(B31))</f>
        <v>47</v>
      </c>
      <c r="C41">
        <f>C37+((C39-C37)*(C31))</f>
        <v>82</v>
      </c>
      <c r="D41">
        <f>D37+((D39-D37)*(D31))</f>
        <v>68</v>
      </c>
      <c r="E41">
        <f>E37+((E39-E37)*(E31))</f>
        <v>1</v>
      </c>
      <c r="F41">
        <f>F37+((F39-F37)*(F31))</f>
        <v>36</v>
      </c>
      <c r="G41">
        <f>G37+((G39-G37)*(G31))</f>
        <v>18</v>
      </c>
      <c r="H41">
        <f>H37+((H39-H37)*(H31))</f>
        <v>14.4</v>
      </c>
    </row>
    <row r="43" spans="1:8" x14ac:dyDescent="0.25">
      <c r="A43" t="s">
        <v>106</v>
      </c>
      <c r="B43" t="s">
        <v>96</v>
      </c>
      <c r="C43" t="s">
        <v>57</v>
      </c>
      <c r="D43" t="s">
        <v>103</v>
      </c>
      <c r="E43" t="s">
        <v>56</v>
      </c>
      <c r="F43" t="s">
        <v>58</v>
      </c>
      <c r="G43" t="s">
        <v>104</v>
      </c>
      <c r="H43" t="s">
        <v>60</v>
      </c>
    </row>
    <row r="44" spans="1:8" x14ac:dyDescent="0.25">
      <c r="A44">
        <v>1</v>
      </c>
      <c r="B44">
        <f>ROUNDUP((((1-($A44/10))^2)*B$37)+(2*(1-($A44/10))*($A44/10)*B$41)+((($A44/10)^2)*B$39),0)</f>
        <v>26</v>
      </c>
      <c r="C44">
        <f t="shared" ref="C44:H44" si="6">ROUNDUP((((1-($A44/10))^2)*C$37)+(2*(1-($A44/10))*($A44/10)*C$41)+((($A44/10)^2)*C$39),0)</f>
        <v>73</v>
      </c>
      <c r="D44">
        <f t="shared" si="6"/>
        <v>54</v>
      </c>
      <c r="E44">
        <f t="shared" si="6"/>
        <v>1</v>
      </c>
      <c r="F44">
        <f t="shared" si="6"/>
        <v>24</v>
      </c>
      <c r="G44">
        <f t="shared" si="6"/>
        <v>12</v>
      </c>
      <c r="H44">
        <f t="shared" si="6"/>
        <v>10</v>
      </c>
    </row>
    <row r="45" spans="1:8" x14ac:dyDescent="0.25">
      <c r="A45">
        <v>2</v>
      </c>
      <c r="B45">
        <f t="shared" ref="B45:H53" si="7">ROUNDUP((((1-($A45/10))^2)*B$37)+(2*(1-($A45/10))*($A45/10)*B$41)+((($A45/10)^2)*B$39),0)</f>
        <v>30</v>
      </c>
      <c r="C45">
        <f t="shared" si="7"/>
        <v>75</v>
      </c>
      <c r="D45">
        <f t="shared" si="7"/>
        <v>57</v>
      </c>
      <c r="E45">
        <f t="shared" si="7"/>
        <v>1</v>
      </c>
      <c r="F45">
        <f t="shared" si="7"/>
        <v>26</v>
      </c>
      <c r="G45">
        <f t="shared" si="7"/>
        <v>14</v>
      </c>
      <c r="H45">
        <f t="shared" si="7"/>
        <v>11</v>
      </c>
    </row>
    <row r="46" spans="1:8" x14ac:dyDescent="0.25">
      <c r="A46">
        <v>3</v>
      </c>
      <c r="B46">
        <f t="shared" si="7"/>
        <v>35</v>
      </c>
      <c r="C46">
        <f t="shared" si="7"/>
        <v>77</v>
      </c>
      <c r="D46">
        <f t="shared" si="7"/>
        <v>61</v>
      </c>
      <c r="E46">
        <f t="shared" si="7"/>
        <v>1</v>
      </c>
      <c r="F46">
        <f t="shared" si="7"/>
        <v>29</v>
      </c>
      <c r="G46">
        <f t="shared" si="7"/>
        <v>16</v>
      </c>
      <c r="H46">
        <f t="shared" si="7"/>
        <v>12</v>
      </c>
    </row>
    <row r="47" spans="1:8" x14ac:dyDescent="0.25">
      <c r="A47">
        <v>4</v>
      </c>
      <c r="B47">
        <f t="shared" si="7"/>
        <v>38</v>
      </c>
      <c r="C47">
        <f t="shared" si="7"/>
        <v>79</v>
      </c>
      <c r="D47">
        <f t="shared" si="7"/>
        <v>64</v>
      </c>
      <c r="E47">
        <f t="shared" si="7"/>
        <v>1</v>
      </c>
      <c r="F47">
        <f t="shared" si="7"/>
        <v>31</v>
      </c>
      <c r="G47">
        <f t="shared" si="7"/>
        <v>18</v>
      </c>
      <c r="H47">
        <f t="shared" si="7"/>
        <v>13</v>
      </c>
    </row>
    <row r="48" spans="1:8" x14ac:dyDescent="0.25">
      <c r="A48">
        <v>5</v>
      </c>
      <c r="B48">
        <f t="shared" si="7"/>
        <v>41</v>
      </c>
      <c r="C48">
        <f t="shared" si="7"/>
        <v>81</v>
      </c>
      <c r="D48">
        <f t="shared" si="7"/>
        <v>67</v>
      </c>
      <c r="E48">
        <f t="shared" si="7"/>
        <v>1</v>
      </c>
      <c r="F48">
        <f t="shared" si="7"/>
        <v>33</v>
      </c>
      <c r="G48">
        <f t="shared" si="7"/>
        <v>19</v>
      </c>
      <c r="H48">
        <f t="shared" si="7"/>
        <v>14</v>
      </c>
    </row>
    <row r="49" spans="1:8" x14ac:dyDescent="0.25">
      <c r="A49">
        <v>6</v>
      </c>
      <c r="B49">
        <f t="shared" si="7"/>
        <v>44</v>
      </c>
      <c r="C49">
        <f t="shared" si="7"/>
        <v>83</v>
      </c>
      <c r="D49">
        <f t="shared" si="7"/>
        <v>70</v>
      </c>
      <c r="E49">
        <f t="shared" si="7"/>
        <v>1</v>
      </c>
      <c r="F49">
        <f t="shared" si="7"/>
        <v>35</v>
      </c>
      <c r="G49">
        <f t="shared" si="7"/>
        <v>22</v>
      </c>
      <c r="H49">
        <f t="shared" si="7"/>
        <v>14</v>
      </c>
    </row>
    <row r="50" spans="1:8" x14ac:dyDescent="0.25">
      <c r="A50">
        <v>7</v>
      </c>
      <c r="B50">
        <f t="shared" si="7"/>
        <v>47</v>
      </c>
      <c r="C50">
        <f t="shared" si="7"/>
        <v>85</v>
      </c>
      <c r="D50">
        <f t="shared" si="7"/>
        <v>73</v>
      </c>
      <c r="E50">
        <f t="shared" si="7"/>
        <v>1</v>
      </c>
      <c r="F50">
        <f t="shared" si="7"/>
        <v>37</v>
      </c>
      <c r="G50">
        <f t="shared" si="7"/>
        <v>24</v>
      </c>
      <c r="H50">
        <f t="shared" si="7"/>
        <v>15</v>
      </c>
    </row>
    <row r="51" spans="1:8" x14ac:dyDescent="0.25">
      <c r="A51">
        <v>8</v>
      </c>
      <c r="B51">
        <f t="shared" si="7"/>
        <v>48</v>
      </c>
      <c r="C51">
        <f t="shared" si="7"/>
        <v>87</v>
      </c>
      <c r="D51">
        <f t="shared" si="7"/>
        <v>75</v>
      </c>
      <c r="E51">
        <f t="shared" si="7"/>
        <v>1</v>
      </c>
      <c r="F51">
        <f t="shared" si="7"/>
        <v>38</v>
      </c>
      <c r="G51">
        <f t="shared" si="7"/>
        <v>26</v>
      </c>
      <c r="H51">
        <f t="shared" si="7"/>
        <v>16</v>
      </c>
    </row>
    <row r="52" spans="1:8" x14ac:dyDescent="0.25">
      <c r="A52">
        <v>9</v>
      </c>
      <c r="B52">
        <f t="shared" si="7"/>
        <v>50</v>
      </c>
      <c r="C52">
        <f t="shared" si="7"/>
        <v>89</v>
      </c>
      <c r="D52">
        <f t="shared" si="7"/>
        <v>78</v>
      </c>
      <c r="E52">
        <f t="shared" si="7"/>
        <v>1</v>
      </c>
      <c r="F52">
        <f t="shared" si="7"/>
        <v>40</v>
      </c>
      <c r="G52">
        <f t="shared" si="7"/>
        <v>28</v>
      </c>
      <c r="H52">
        <f t="shared" si="7"/>
        <v>16</v>
      </c>
    </row>
    <row r="53" spans="1:8" x14ac:dyDescent="0.25">
      <c r="A53">
        <v>10</v>
      </c>
      <c r="B53">
        <f t="shared" si="7"/>
        <v>50</v>
      </c>
      <c r="C53">
        <f t="shared" si="7"/>
        <v>90</v>
      </c>
      <c r="D53">
        <f t="shared" si="7"/>
        <v>80</v>
      </c>
      <c r="E53">
        <f t="shared" si="7"/>
        <v>1</v>
      </c>
      <c r="F53">
        <f t="shared" si="7"/>
        <v>40</v>
      </c>
      <c r="G53">
        <f t="shared" si="7"/>
        <v>30</v>
      </c>
      <c r="H53">
        <f t="shared" si="7"/>
        <v>16</v>
      </c>
    </row>
    <row r="56" spans="1:8" x14ac:dyDescent="0.25">
      <c r="A56" t="s">
        <v>42</v>
      </c>
      <c r="B56" t="s">
        <v>43</v>
      </c>
    </row>
    <row r="57" spans="1:8" x14ac:dyDescent="0.25">
      <c r="B57" t="s">
        <v>96</v>
      </c>
      <c r="C57" t="s">
        <v>57</v>
      </c>
      <c r="D57" t="s">
        <v>103</v>
      </c>
      <c r="E57" t="s">
        <v>56</v>
      </c>
      <c r="F57" t="s">
        <v>58</v>
      </c>
      <c r="G57" t="s">
        <v>104</v>
      </c>
      <c r="H57" t="s">
        <v>60</v>
      </c>
    </row>
    <row r="58" spans="1:8" x14ac:dyDescent="0.25">
      <c r="A58" t="s">
        <v>94</v>
      </c>
      <c r="B58">
        <v>20</v>
      </c>
      <c r="C58">
        <v>60</v>
      </c>
      <c r="D58">
        <v>40</v>
      </c>
      <c r="E58">
        <v>0</v>
      </c>
      <c r="F58">
        <v>15</v>
      </c>
      <c r="G58">
        <v>10</v>
      </c>
      <c r="H58">
        <v>8</v>
      </c>
    </row>
    <row r="59" spans="1:8" x14ac:dyDescent="0.25">
      <c r="F59">
        <v>15</v>
      </c>
    </row>
    <row r="60" spans="1:8" x14ac:dyDescent="0.25">
      <c r="A60" t="s">
        <v>95</v>
      </c>
      <c r="B60">
        <v>40</v>
      </c>
      <c r="C60">
        <v>90</v>
      </c>
      <c r="D60">
        <v>70</v>
      </c>
      <c r="E60">
        <v>2</v>
      </c>
      <c r="F60">
        <v>35</v>
      </c>
      <c r="G60">
        <v>30</v>
      </c>
      <c r="H60">
        <v>16</v>
      </c>
    </row>
    <row r="62" spans="1:8" x14ac:dyDescent="0.25">
      <c r="A62" t="s">
        <v>93</v>
      </c>
      <c r="B62">
        <f>B58+((B60-B58)*(B$31))</f>
        <v>38</v>
      </c>
      <c r="C62">
        <f t="shared" ref="C62:H62" si="8">C58+((C60-C58)*(C$31))</f>
        <v>78</v>
      </c>
      <c r="D62">
        <f t="shared" si="8"/>
        <v>58</v>
      </c>
      <c r="E62">
        <f t="shared" si="8"/>
        <v>1</v>
      </c>
      <c r="F62">
        <f t="shared" si="8"/>
        <v>31</v>
      </c>
      <c r="G62">
        <f t="shared" si="8"/>
        <v>18</v>
      </c>
      <c r="H62">
        <f>H58+((H60-H58)*(H$31))</f>
        <v>14.4</v>
      </c>
    </row>
    <row r="64" spans="1:8" x14ac:dyDescent="0.25">
      <c r="A64" t="s">
        <v>106</v>
      </c>
      <c r="B64" t="s">
        <v>96</v>
      </c>
      <c r="C64" t="s">
        <v>57</v>
      </c>
      <c r="D64" t="s">
        <v>103</v>
      </c>
      <c r="E64" t="s">
        <v>56</v>
      </c>
      <c r="F64" t="s">
        <v>58</v>
      </c>
      <c r="G64" t="s">
        <v>104</v>
      </c>
      <c r="H64" t="s">
        <v>60</v>
      </c>
    </row>
    <row r="65" spans="1:8" x14ac:dyDescent="0.25">
      <c r="A65">
        <v>1</v>
      </c>
      <c r="B65">
        <f>ROUNDUP((((1-($A65/10))^2)*B$58)+(2*(1-($A65/10))*($A65/10)*B$62)+((($A65/10)^2)*B$60),0)</f>
        <v>24</v>
      </c>
      <c r="C65">
        <f t="shared" ref="C65:H65" si="9">ROUNDUP((((1-($A65/10))^2)*C$58)+(2*(1-($A65/10))*($A65/10)*C$62)+((($A65/10)^2)*C$60),0)</f>
        <v>64</v>
      </c>
      <c r="D65">
        <f t="shared" si="9"/>
        <v>44</v>
      </c>
      <c r="E65">
        <f t="shared" si="9"/>
        <v>1</v>
      </c>
      <c r="F65">
        <f t="shared" si="9"/>
        <v>19</v>
      </c>
      <c r="G65">
        <f t="shared" si="9"/>
        <v>12</v>
      </c>
      <c r="H65">
        <f t="shared" si="9"/>
        <v>10</v>
      </c>
    </row>
    <row r="66" spans="1:8" x14ac:dyDescent="0.25">
      <c r="A66">
        <v>2</v>
      </c>
      <c r="B66">
        <f t="shared" ref="B66:H74" si="10">ROUNDUP((((1-($A66/10))^2)*B$58)+(2*(1-($A66/10))*($A66/10)*B$62)+((($A66/10)^2)*B$60),0)</f>
        <v>27</v>
      </c>
      <c r="C66">
        <f t="shared" si="10"/>
        <v>67</v>
      </c>
      <c r="D66">
        <f t="shared" si="10"/>
        <v>47</v>
      </c>
      <c r="E66">
        <f t="shared" si="10"/>
        <v>1</v>
      </c>
      <c r="F66">
        <f t="shared" si="10"/>
        <v>21</v>
      </c>
      <c r="G66">
        <f t="shared" si="10"/>
        <v>14</v>
      </c>
      <c r="H66">
        <f t="shared" si="10"/>
        <v>11</v>
      </c>
    </row>
    <row r="67" spans="1:8" x14ac:dyDescent="0.25">
      <c r="A67">
        <v>3</v>
      </c>
      <c r="B67">
        <f t="shared" si="10"/>
        <v>30</v>
      </c>
      <c r="C67">
        <f t="shared" si="10"/>
        <v>71</v>
      </c>
      <c r="D67">
        <f t="shared" si="10"/>
        <v>51</v>
      </c>
      <c r="E67">
        <f t="shared" si="10"/>
        <v>1</v>
      </c>
      <c r="F67">
        <f t="shared" si="10"/>
        <v>24</v>
      </c>
      <c r="G67">
        <f t="shared" si="10"/>
        <v>16</v>
      </c>
      <c r="H67">
        <f t="shared" si="10"/>
        <v>12</v>
      </c>
    </row>
    <row r="68" spans="1:8" x14ac:dyDescent="0.25">
      <c r="A68">
        <v>4</v>
      </c>
      <c r="B68">
        <f t="shared" si="10"/>
        <v>32</v>
      </c>
      <c r="C68">
        <f t="shared" si="10"/>
        <v>74</v>
      </c>
      <c r="D68">
        <f t="shared" si="10"/>
        <v>54</v>
      </c>
      <c r="E68">
        <f t="shared" si="10"/>
        <v>1</v>
      </c>
      <c r="F68">
        <f t="shared" si="10"/>
        <v>26</v>
      </c>
      <c r="G68">
        <f t="shared" si="10"/>
        <v>18</v>
      </c>
      <c r="H68">
        <f t="shared" si="10"/>
        <v>13</v>
      </c>
    </row>
    <row r="69" spans="1:8" x14ac:dyDescent="0.25">
      <c r="A69">
        <v>5</v>
      </c>
      <c r="B69">
        <f t="shared" si="10"/>
        <v>34</v>
      </c>
      <c r="C69">
        <f t="shared" si="10"/>
        <v>77</v>
      </c>
      <c r="D69">
        <f t="shared" si="10"/>
        <v>57</v>
      </c>
      <c r="E69">
        <f t="shared" si="10"/>
        <v>1</v>
      </c>
      <c r="F69">
        <f t="shared" si="10"/>
        <v>28</v>
      </c>
      <c r="G69">
        <f t="shared" si="10"/>
        <v>19</v>
      </c>
      <c r="H69">
        <f t="shared" si="10"/>
        <v>14</v>
      </c>
    </row>
    <row r="70" spans="1:8" x14ac:dyDescent="0.25">
      <c r="A70">
        <v>6</v>
      </c>
      <c r="B70">
        <f t="shared" si="10"/>
        <v>36</v>
      </c>
      <c r="C70">
        <f t="shared" si="10"/>
        <v>80</v>
      </c>
      <c r="D70">
        <f t="shared" si="10"/>
        <v>60</v>
      </c>
      <c r="E70">
        <f t="shared" si="10"/>
        <v>2</v>
      </c>
      <c r="F70">
        <f t="shared" si="10"/>
        <v>30</v>
      </c>
      <c r="G70">
        <f t="shared" si="10"/>
        <v>22</v>
      </c>
      <c r="H70">
        <f t="shared" si="10"/>
        <v>14</v>
      </c>
    </row>
    <row r="71" spans="1:8" x14ac:dyDescent="0.25">
      <c r="A71">
        <v>7</v>
      </c>
      <c r="B71">
        <f t="shared" si="10"/>
        <v>38</v>
      </c>
      <c r="C71">
        <f t="shared" si="10"/>
        <v>83</v>
      </c>
      <c r="D71">
        <f t="shared" si="10"/>
        <v>63</v>
      </c>
      <c r="E71">
        <f t="shared" si="10"/>
        <v>2</v>
      </c>
      <c r="F71">
        <f t="shared" si="10"/>
        <v>32</v>
      </c>
      <c r="G71">
        <f t="shared" si="10"/>
        <v>24</v>
      </c>
      <c r="H71">
        <f t="shared" si="10"/>
        <v>15</v>
      </c>
    </row>
    <row r="72" spans="1:8" x14ac:dyDescent="0.25">
      <c r="A72">
        <v>8</v>
      </c>
      <c r="B72">
        <f t="shared" si="10"/>
        <v>39</v>
      </c>
      <c r="C72">
        <f t="shared" si="10"/>
        <v>85</v>
      </c>
      <c r="D72">
        <f t="shared" si="10"/>
        <v>65</v>
      </c>
      <c r="E72">
        <f t="shared" si="10"/>
        <v>2</v>
      </c>
      <c r="F72">
        <f t="shared" si="10"/>
        <v>33</v>
      </c>
      <c r="G72">
        <f t="shared" si="10"/>
        <v>26</v>
      </c>
      <c r="H72">
        <f>ROUNDUP((((1-($A72/10))^2)*H$58)+(2*(1-($A72/10))*($A72/10)*H$62)+((($A72/10)^2)*H$60),0)</f>
        <v>16</v>
      </c>
    </row>
    <row r="73" spans="1:8" x14ac:dyDescent="0.25">
      <c r="A73">
        <v>9</v>
      </c>
      <c r="B73">
        <f t="shared" si="10"/>
        <v>40</v>
      </c>
      <c r="C73">
        <f t="shared" si="10"/>
        <v>88</v>
      </c>
      <c r="D73">
        <f t="shared" si="10"/>
        <v>68</v>
      </c>
      <c r="E73">
        <f t="shared" si="10"/>
        <v>2</v>
      </c>
      <c r="F73">
        <f t="shared" si="10"/>
        <v>35</v>
      </c>
      <c r="G73">
        <f t="shared" si="10"/>
        <v>28</v>
      </c>
      <c r="H73">
        <f t="shared" si="10"/>
        <v>16</v>
      </c>
    </row>
    <row r="74" spans="1:8" x14ac:dyDescent="0.25">
      <c r="A74">
        <v>10</v>
      </c>
      <c r="B74">
        <f t="shared" si="10"/>
        <v>40</v>
      </c>
      <c r="C74">
        <f t="shared" si="10"/>
        <v>90</v>
      </c>
      <c r="D74">
        <f t="shared" si="10"/>
        <v>70</v>
      </c>
      <c r="E74">
        <f t="shared" si="10"/>
        <v>2</v>
      </c>
      <c r="F74">
        <f t="shared" si="10"/>
        <v>35</v>
      </c>
      <c r="G74">
        <f t="shared" si="10"/>
        <v>30</v>
      </c>
      <c r="H74">
        <f t="shared" si="10"/>
        <v>16</v>
      </c>
    </row>
    <row r="77" spans="1:8" x14ac:dyDescent="0.25">
      <c r="A77" t="s">
        <v>42</v>
      </c>
      <c r="B77" t="s">
        <v>44</v>
      </c>
    </row>
    <row r="78" spans="1:8" x14ac:dyDescent="0.25">
      <c r="B78" t="s">
        <v>96</v>
      </c>
      <c r="C78" t="s">
        <v>57</v>
      </c>
      <c r="D78" t="s">
        <v>103</v>
      </c>
      <c r="E78" t="s">
        <v>56</v>
      </c>
      <c r="F78" t="s">
        <v>58</v>
      </c>
      <c r="G78" t="s">
        <v>104</v>
      </c>
      <c r="H78" t="s">
        <v>60</v>
      </c>
    </row>
    <row r="79" spans="1:8" x14ac:dyDescent="0.25">
      <c r="A79" t="s">
        <v>94</v>
      </c>
      <c r="B79">
        <v>40</v>
      </c>
      <c r="C79">
        <v>60</v>
      </c>
      <c r="D79">
        <v>80</v>
      </c>
      <c r="E79">
        <v>1</v>
      </c>
      <c r="F79">
        <v>40</v>
      </c>
      <c r="G79">
        <v>10</v>
      </c>
      <c r="H79">
        <v>3</v>
      </c>
    </row>
    <row r="80" spans="1:8" x14ac:dyDescent="0.25">
      <c r="F80">
        <v>15</v>
      </c>
    </row>
    <row r="81" spans="1:8" x14ac:dyDescent="0.25">
      <c r="A81" t="s">
        <v>95</v>
      </c>
      <c r="B81">
        <v>100</v>
      </c>
      <c r="C81">
        <v>80</v>
      </c>
      <c r="D81">
        <v>100</v>
      </c>
      <c r="E81">
        <v>1</v>
      </c>
      <c r="F81">
        <v>70</v>
      </c>
      <c r="G81">
        <v>30</v>
      </c>
      <c r="H81">
        <v>8</v>
      </c>
    </row>
    <row r="83" spans="1:8" x14ac:dyDescent="0.25">
      <c r="A83" t="s">
        <v>93</v>
      </c>
      <c r="B83">
        <f>B79+((B81-B79)*(B$31))</f>
        <v>94</v>
      </c>
      <c r="C83">
        <f t="shared" ref="C83:H83" si="11">C79+((C81-C79)*(C$31))</f>
        <v>72</v>
      </c>
      <c r="D83">
        <f t="shared" si="11"/>
        <v>92</v>
      </c>
      <c r="E83">
        <f t="shared" si="11"/>
        <v>1</v>
      </c>
      <c r="F83">
        <f>F79+((F81-F79)*(F$31))</f>
        <v>64</v>
      </c>
      <c r="G83">
        <f t="shared" si="11"/>
        <v>18</v>
      </c>
      <c r="H83">
        <f>H79+((H81-H79)*(H$31))</f>
        <v>7</v>
      </c>
    </row>
    <row r="85" spans="1:8" x14ac:dyDescent="0.25">
      <c r="A85" t="s">
        <v>106</v>
      </c>
      <c r="B85" t="s">
        <v>96</v>
      </c>
      <c r="C85" t="s">
        <v>57</v>
      </c>
      <c r="D85" t="s">
        <v>103</v>
      </c>
      <c r="E85" t="s">
        <v>56</v>
      </c>
      <c r="F85" t="s">
        <v>58</v>
      </c>
      <c r="G85" t="s">
        <v>104</v>
      </c>
      <c r="H85" t="s">
        <v>60</v>
      </c>
    </row>
    <row r="86" spans="1:8" x14ac:dyDescent="0.25">
      <c r="A86">
        <v>1</v>
      </c>
      <c r="B86">
        <f>ROUNDUP((((1-($A86/10))^2)*B$79)+(2*(1-($A86/10))*($A86/10)*B$83)+((($A86/10)^2)*B$81),0)</f>
        <v>51</v>
      </c>
      <c r="C86">
        <f t="shared" ref="C86:H86" si="12">ROUNDUP((((1-($A86/10))^2)*C$79)+(2*(1-($A86/10))*($A86/10)*C$83)+((($A86/10)^2)*C$81),0)</f>
        <v>63</v>
      </c>
      <c r="D86">
        <f t="shared" si="12"/>
        <v>83</v>
      </c>
      <c r="E86">
        <f t="shared" si="12"/>
        <v>1</v>
      </c>
      <c r="F86">
        <f t="shared" si="12"/>
        <v>45</v>
      </c>
      <c r="G86">
        <f t="shared" si="12"/>
        <v>12</v>
      </c>
      <c r="H86">
        <f t="shared" si="12"/>
        <v>4</v>
      </c>
    </row>
    <row r="87" spans="1:8" x14ac:dyDescent="0.25">
      <c r="A87">
        <v>2</v>
      </c>
      <c r="B87">
        <f t="shared" ref="B87:H95" si="13">ROUNDUP((((1-($A87/10))^2)*B$79)+(2*(1-($A87/10))*($A87/10)*B$83)+((($A87/10)^2)*B$81),0)</f>
        <v>60</v>
      </c>
      <c r="C87">
        <f t="shared" si="13"/>
        <v>65</v>
      </c>
      <c r="D87">
        <f t="shared" si="13"/>
        <v>85</v>
      </c>
      <c r="E87">
        <f t="shared" si="13"/>
        <v>1</v>
      </c>
      <c r="F87">
        <f t="shared" si="13"/>
        <v>49</v>
      </c>
      <c r="G87">
        <f t="shared" si="13"/>
        <v>14</v>
      </c>
      <c r="H87">
        <f t="shared" si="13"/>
        <v>5</v>
      </c>
    </row>
    <row r="88" spans="1:8" x14ac:dyDescent="0.25">
      <c r="A88">
        <v>3</v>
      </c>
      <c r="B88">
        <f t="shared" si="13"/>
        <v>69</v>
      </c>
      <c r="C88">
        <f t="shared" si="13"/>
        <v>67</v>
      </c>
      <c r="D88">
        <f t="shared" si="13"/>
        <v>87</v>
      </c>
      <c r="E88">
        <f t="shared" si="13"/>
        <v>1</v>
      </c>
      <c r="F88">
        <f t="shared" si="13"/>
        <v>53</v>
      </c>
      <c r="G88">
        <f t="shared" si="13"/>
        <v>16</v>
      </c>
      <c r="H88">
        <f t="shared" si="13"/>
        <v>6</v>
      </c>
    </row>
    <row r="89" spans="1:8" x14ac:dyDescent="0.25">
      <c r="A89">
        <v>4</v>
      </c>
      <c r="B89">
        <f t="shared" si="13"/>
        <v>76</v>
      </c>
      <c r="C89">
        <f t="shared" si="13"/>
        <v>69</v>
      </c>
      <c r="D89">
        <f>ROUNDUP((((1-($A89/10))^2)*D$79)+(2*(1-($A89/10))*($A89/10)*D$83)+((($A89/10)^2)*D$81),0)</f>
        <v>89</v>
      </c>
      <c r="E89">
        <f t="shared" si="13"/>
        <v>1</v>
      </c>
      <c r="F89">
        <f t="shared" si="13"/>
        <v>57</v>
      </c>
      <c r="G89">
        <f t="shared" si="13"/>
        <v>18</v>
      </c>
      <c r="H89">
        <f t="shared" si="13"/>
        <v>6</v>
      </c>
    </row>
    <row r="90" spans="1:8" x14ac:dyDescent="0.25">
      <c r="A90">
        <v>5</v>
      </c>
      <c r="B90">
        <f t="shared" si="13"/>
        <v>82</v>
      </c>
      <c r="C90">
        <f t="shared" si="13"/>
        <v>71</v>
      </c>
      <c r="D90">
        <f t="shared" si="13"/>
        <v>91</v>
      </c>
      <c r="E90">
        <f t="shared" si="13"/>
        <v>1</v>
      </c>
      <c r="F90">
        <f t="shared" si="13"/>
        <v>60</v>
      </c>
      <c r="G90">
        <f t="shared" si="13"/>
        <v>19</v>
      </c>
      <c r="H90">
        <f>ROUNDUP((((1-($A90/10))^2)*H$79)+(2*(1-($A90/10))*($A90/10)*H$83)+((($A90/10)^2)*H$81),0)</f>
        <v>7</v>
      </c>
    </row>
    <row r="91" spans="1:8" x14ac:dyDescent="0.25">
      <c r="A91">
        <v>6</v>
      </c>
      <c r="B91">
        <f t="shared" si="13"/>
        <v>88</v>
      </c>
      <c r="C91">
        <f t="shared" si="13"/>
        <v>73</v>
      </c>
      <c r="D91">
        <f t="shared" si="13"/>
        <v>93</v>
      </c>
      <c r="E91">
        <f t="shared" si="13"/>
        <v>1</v>
      </c>
      <c r="F91">
        <f t="shared" si="13"/>
        <v>63</v>
      </c>
      <c r="G91">
        <f t="shared" si="13"/>
        <v>22</v>
      </c>
      <c r="H91">
        <f t="shared" si="13"/>
        <v>7</v>
      </c>
    </row>
    <row r="92" spans="1:8" x14ac:dyDescent="0.25">
      <c r="A92">
        <v>7</v>
      </c>
      <c r="B92">
        <f t="shared" si="13"/>
        <v>93</v>
      </c>
      <c r="C92">
        <f t="shared" si="13"/>
        <v>75</v>
      </c>
      <c r="D92">
        <f t="shared" si="13"/>
        <v>95</v>
      </c>
      <c r="E92">
        <f t="shared" si="13"/>
        <v>1</v>
      </c>
      <c r="F92">
        <f t="shared" si="13"/>
        <v>65</v>
      </c>
      <c r="G92">
        <f t="shared" si="13"/>
        <v>24</v>
      </c>
      <c r="H92">
        <f t="shared" si="13"/>
        <v>8</v>
      </c>
    </row>
    <row r="93" spans="1:8" x14ac:dyDescent="0.25">
      <c r="A93">
        <v>8</v>
      </c>
      <c r="B93">
        <f t="shared" si="13"/>
        <v>96</v>
      </c>
      <c r="C93">
        <f t="shared" si="13"/>
        <v>77</v>
      </c>
      <c r="D93">
        <f t="shared" si="13"/>
        <v>97</v>
      </c>
      <c r="E93">
        <f t="shared" si="13"/>
        <v>1</v>
      </c>
      <c r="F93">
        <f t="shared" si="13"/>
        <v>67</v>
      </c>
      <c r="G93">
        <f t="shared" si="13"/>
        <v>26</v>
      </c>
      <c r="H93">
        <f t="shared" si="13"/>
        <v>8</v>
      </c>
    </row>
    <row r="94" spans="1:8" x14ac:dyDescent="0.25">
      <c r="A94">
        <v>9</v>
      </c>
      <c r="B94">
        <f t="shared" si="13"/>
        <v>99</v>
      </c>
      <c r="C94">
        <f t="shared" si="13"/>
        <v>79</v>
      </c>
      <c r="D94">
        <f t="shared" si="13"/>
        <v>99</v>
      </c>
      <c r="E94">
        <f t="shared" si="13"/>
        <v>1</v>
      </c>
      <c r="F94">
        <f t="shared" si="13"/>
        <v>69</v>
      </c>
      <c r="G94">
        <f t="shared" si="13"/>
        <v>28</v>
      </c>
      <c r="H94">
        <f t="shared" si="13"/>
        <v>8</v>
      </c>
    </row>
    <row r="95" spans="1:8" x14ac:dyDescent="0.25">
      <c r="A95">
        <v>10</v>
      </c>
      <c r="B95">
        <f t="shared" si="13"/>
        <v>100</v>
      </c>
      <c r="C95">
        <f t="shared" si="13"/>
        <v>80</v>
      </c>
      <c r="D95">
        <f t="shared" si="13"/>
        <v>100</v>
      </c>
      <c r="E95">
        <f t="shared" si="13"/>
        <v>1</v>
      </c>
      <c r="F95">
        <f t="shared" si="13"/>
        <v>70</v>
      </c>
      <c r="G95">
        <f t="shared" si="13"/>
        <v>30</v>
      </c>
      <c r="H95">
        <f t="shared" si="13"/>
        <v>8</v>
      </c>
    </row>
    <row r="98" spans="1:8" x14ac:dyDescent="0.25">
      <c r="A98" t="s">
        <v>42</v>
      </c>
      <c r="B98" t="s">
        <v>45</v>
      </c>
    </row>
    <row r="99" spans="1:8" x14ac:dyDescent="0.25">
      <c r="B99" t="s">
        <v>96</v>
      </c>
      <c r="C99" t="s">
        <v>57</v>
      </c>
      <c r="D99" t="s">
        <v>103</v>
      </c>
      <c r="E99" t="s">
        <v>56</v>
      </c>
      <c r="F99" t="s">
        <v>58</v>
      </c>
      <c r="G99" t="s">
        <v>104</v>
      </c>
      <c r="H99" t="s">
        <v>60</v>
      </c>
    </row>
    <row r="100" spans="1:8" x14ac:dyDescent="0.25">
      <c r="A100" t="s">
        <v>94</v>
      </c>
      <c r="B100">
        <v>7</v>
      </c>
      <c r="C100">
        <v>40</v>
      </c>
      <c r="D100">
        <v>30</v>
      </c>
      <c r="E100">
        <v>2</v>
      </c>
      <c r="F100">
        <v>10</v>
      </c>
      <c r="G100">
        <v>10</v>
      </c>
      <c r="H100">
        <v>20</v>
      </c>
    </row>
    <row r="101" spans="1:8" x14ac:dyDescent="0.25">
      <c r="F101">
        <v>15</v>
      </c>
    </row>
    <row r="102" spans="1:8" x14ac:dyDescent="0.25">
      <c r="A102" t="s">
        <v>95</v>
      </c>
      <c r="B102">
        <v>25</v>
      </c>
      <c r="C102">
        <v>60</v>
      </c>
      <c r="D102">
        <v>50</v>
      </c>
      <c r="E102">
        <v>4</v>
      </c>
      <c r="F102">
        <v>15</v>
      </c>
      <c r="G102">
        <v>25</v>
      </c>
      <c r="H102">
        <v>30</v>
      </c>
    </row>
    <row r="104" spans="1:8" x14ac:dyDescent="0.25">
      <c r="A104" t="s">
        <v>93</v>
      </c>
      <c r="B104">
        <f>B100+((B102-B100)*(B$31))</f>
        <v>23.2</v>
      </c>
      <c r="C104">
        <f t="shared" ref="C104:H104" si="14">C100+((C102-C100)*(C$31))</f>
        <v>52</v>
      </c>
      <c r="D104">
        <f t="shared" si="14"/>
        <v>42</v>
      </c>
      <c r="E104">
        <f t="shared" si="14"/>
        <v>3</v>
      </c>
      <c r="F104">
        <f>F100+((F102-F100)*(F$31))</f>
        <v>14</v>
      </c>
      <c r="G104">
        <f t="shared" ref="G104:H104" si="15">G100+((G102-G100)*(G$31))</f>
        <v>16</v>
      </c>
      <c r="H104">
        <f>H100+((H102-H100)*(H$31))</f>
        <v>28</v>
      </c>
    </row>
    <row r="106" spans="1:8" x14ac:dyDescent="0.25">
      <c r="A106" t="s">
        <v>106</v>
      </c>
      <c r="B106" t="s">
        <v>96</v>
      </c>
      <c r="C106" t="s">
        <v>57</v>
      </c>
      <c r="D106" t="s">
        <v>103</v>
      </c>
      <c r="E106" t="s">
        <v>56</v>
      </c>
      <c r="F106" t="s">
        <v>58</v>
      </c>
      <c r="G106" t="s">
        <v>104</v>
      </c>
      <c r="H106" t="s">
        <v>60</v>
      </c>
    </row>
    <row r="107" spans="1:8" x14ac:dyDescent="0.25">
      <c r="A107">
        <v>1</v>
      </c>
      <c r="B107">
        <f>ROUNDUP((((1-($A107/10))^2)*B$100)+(2*(1-($A107/10))*($A107/10)*B$104)+((($A107/10)^2)*B$102),0)</f>
        <v>11</v>
      </c>
      <c r="C107">
        <f t="shared" ref="C107:H107" si="16">ROUNDUP((((1-($A107/10))^2)*C$100)+(2*(1-($A107/10))*($A107/10)*C$104)+((($A107/10)^2)*C$102),0)</f>
        <v>43</v>
      </c>
      <c r="D107">
        <f t="shared" si="16"/>
        <v>33</v>
      </c>
      <c r="E107">
        <f t="shared" si="16"/>
        <v>3</v>
      </c>
      <c r="F107">
        <f t="shared" si="16"/>
        <v>11</v>
      </c>
      <c r="G107">
        <f t="shared" si="16"/>
        <v>12</v>
      </c>
      <c r="H107">
        <f t="shared" si="16"/>
        <v>22</v>
      </c>
    </row>
    <row r="108" spans="1:8" x14ac:dyDescent="0.25">
      <c r="A108">
        <v>2</v>
      </c>
      <c r="B108">
        <f t="shared" ref="B108:H116" si="17">ROUNDUP((((1-($A108/10))^2)*B$100)+(2*(1-($A108/10))*($A108/10)*B$104)+((($A108/10)^2)*B$102),0)</f>
        <v>13</v>
      </c>
      <c r="C108">
        <f t="shared" si="17"/>
        <v>45</v>
      </c>
      <c r="D108">
        <f t="shared" si="17"/>
        <v>35</v>
      </c>
      <c r="E108">
        <f t="shared" si="17"/>
        <v>3</v>
      </c>
      <c r="F108">
        <f t="shared" si="17"/>
        <v>12</v>
      </c>
      <c r="G108">
        <f t="shared" si="17"/>
        <v>13</v>
      </c>
      <c r="H108">
        <f t="shared" si="17"/>
        <v>23</v>
      </c>
    </row>
    <row r="109" spans="1:8" x14ac:dyDescent="0.25">
      <c r="A109">
        <v>3</v>
      </c>
      <c r="B109">
        <f t="shared" si="17"/>
        <v>16</v>
      </c>
      <c r="C109">
        <f t="shared" si="17"/>
        <v>47</v>
      </c>
      <c r="D109">
        <f t="shared" si="17"/>
        <v>37</v>
      </c>
      <c r="E109">
        <f t="shared" si="17"/>
        <v>3</v>
      </c>
      <c r="F109">
        <f t="shared" si="17"/>
        <v>13</v>
      </c>
      <c r="G109">
        <f t="shared" si="17"/>
        <v>14</v>
      </c>
      <c r="H109">
        <f t="shared" si="17"/>
        <v>25</v>
      </c>
    </row>
    <row r="110" spans="1:8" x14ac:dyDescent="0.25">
      <c r="A110">
        <v>4</v>
      </c>
      <c r="B110">
        <f t="shared" si="17"/>
        <v>18</v>
      </c>
      <c r="C110">
        <f t="shared" si="17"/>
        <v>49</v>
      </c>
      <c r="D110">
        <f t="shared" si="17"/>
        <v>39</v>
      </c>
      <c r="E110">
        <f t="shared" si="17"/>
        <v>3</v>
      </c>
      <c r="F110">
        <f t="shared" si="17"/>
        <v>13</v>
      </c>
      <c r="G110">
        <f t="shared" si="17"/>
        <v>16</v>
      </c>
      <c r="H110">
        <f t="shared" si="17"/>
        <v>26</v>
      </c>
    </row>
    <row r="111" spans="1:8" x14ac:dyDescent="0.25">
      <c r="A111">
        <v>5</v>
      </c>
      <c r="B111">
        <f t="shared" si="17"/>
        <v>20</v>
      </c>
      <c r="C111">
        <f t="shared" si="17"/>
        <v>51</v>
      </c>
      <c r="D111">
        <f t="shared" si="17"/>
        <v>41</v>
      </c>
      <c r="E111">
        <f t="shared" si="17"/>
        <v>3</v>
      </c>
      <c r="F111">
        <f t="shared" si="17"/>
        <v>14</v>
      </c>
      <c r="G111">
        <f t="shared" si="17"/>
        <v>17</v>
      </c>
      <c r="H111">
        <f t="shared" si="17"/>
        <v>27</v>
      </c>
    </row>
    <row r="112" spans="1:8" x14ac:dyDescent="0.25">
      <c r="A112">
        <v>6</v>
      </c>
      <c r="B112">
        <f t="shared" si="17"/>
        <v>22</v>
      </c>
      <c r="C112">
        <f t="shared" si="17"/>
        <v>53</v>
      </c>
      <c r="D112">
        <f t="shared" si="17"/>
        <v>43</v>
      </c>
      <c r="E112">
        <f t="shared" si="17"/>
        <v>4</v>
      </c>
      <c r="F112">
        <f t="shared" si="17"/>
        <v>14</v>
      </c>
      <c r="G112">
        <f t="shared" si="17"/>
        <v>19</v>
      </c>
      <c r="H112">
        <f t="shared" si="17"/>
        <v>28</v>
      </c>
    </row>
    <row r="113" spans="1:8" x14ac:dyDescent="0.25">
      <c r="A113">
        <v>7</v>
      </c>
      <c r="B113">
        <f t="shared" si="17"/>
        <v>23</v>
      </c>
      <c r="C113">
        <f t="shared" si="17"/>
        <v>55</v>
      </c>
      <c r="D113">
        <f t="shared" si="17"/>
        <v>45</v>
      </c>
      <c r="E113">
        <f t="shared" si="17"/>
        <v>4</v>
      </c>
      <c r="F113">
        <f t="shared" si="17"/>
        <v>15</v>
      </c>
      <c r="G113">
        <f t="shared" si="17"/>
        <v>20</v>
      </c>
      <c r="H113">
        <f>ROUNDUP((((1-($A113/10))^2)*H$100)+(2*(1-($A113/10))*($A113/10)*H$104)+((($A113/10)^2)*H$102),0)</f>
        <v>29</v>
      </c>
    </row>
    <row r="114" spans="1:8" x14ac:dyDescent="0.25">
      <c r="A114">
        <v>8</v>
      </c>
      <c r="B114">
        <f t="shared" si="17"/>
        <v>24</v>
      </c>
      <c r="C114">
        <f t="shared" si="17"/>
        <v>57</v>
      </c>
      <c r="D114">
        <f t="shared" si="17"/>
        <v>47</v>
      </c>
      <c r="E114">
        <f t="shared" si="17"/>
        <v>4</v>
      </c>
      <c r="F114">
        <f t="shared" si="17"/>
        <v>15</v>
      </c>
      <c r="G114">
        <f t="shared" si="17"/>
        <v>22</v>
      </c>
      <c r="H114">
        <f t="shared" si="17"/>
        <v>29</v>
      </c>
    </row>
    <row r="115" spans="1:8" x14ac:dyDescent="0.25">
      <c r="A115">
        <v>9</v>
      </c>
      <c r="B115">
        <f t="shared" si="17"/>
        <v>25</v>
      </c>
      <c r="C115">
        <f t="shared" si="17"/>
        <v>59</v>
      </c>
      <c r="D115">
        <f t="shared" si="17"/>
        <v>49</v>
      </c>
      <c r="E115">
        <f t="shared" si="17"/>
        <v>4</v>
      </c>
      <c r="F115">
        <f t="shared" si="17"/>
        <v>15</v>
      </c>
      <c r="G115">
        <f t="shared" si="17"/>
        <v>24</v>
      </c>
      <c r="H115">
        <f t="shared" si="17"/>
        <v>30</v>
      </c>
    </row>
    <row r="116" spans="1:8" x14ac:dyDescent="0.25">
      <c r="A116">
        <v>10</v>
      </c>
      <c r="B116">
        <f t="shared" si="17"/>
        <v>25</v>
      </c>
      <c r="C116">
        <f t="shared" si="17"/>
        <v>60</v>
      </c>
      <c r="D116">
        <f t="shared" si="17"/>
        <v>50</v>
      </c>
      <c r="E116">
        <f t="shared" si="17"/>
        <v>4</v>
      </c>
      <c r="F116">
        <f t="shared" si="17"/>
        <v>15</v>
      </c>
      <c r="G116">
        <f t="shared" si="17"/>
        <v>25</v>
      </c>
      <c r="H116">
        <f t="shared" si="17"/>
        <v>30</v>
      </c>
    </row>
    <row r="119" spans="1:8" x14ac:dyDescent="0.25">
      <c r="A119" t="s">
        <v>42</v>
      </c>
      <c r="B119" t="s">
        <v>48</v>
      </c>
    </row>
    <row r="120" spans="1:8" x14ac:dyDescent="0.25">
      <c r="B120" t="s">
        <v>96</v>
      </c>
      <c r="C120" t="s">
        <v>57</v>
      </c>
      <c r="D120" t="s">
        <v>103</v>
      </c>
      <c r="E120" t="s">
        <v>56</v>
      </c>
      <c r="F120" t="s">
        <v>58</v>
      </c>
      <c r="G120" t="s">
        <v>104</v>
      </c>
      <c r="H120" t="s">
        <v>60</v>
      </c>
    </row>
    <row r="121" spans="1:8" x14ac:dyDescent="0.25">
      <c r="A121" t="s">
        <v>94</v>
      </c>
      <c r="B121">
        <v>20</v>
      </c>
      <c r="C121">
        <v>70</v>
      </c>
      <c r="D121">
        <v>10</v>
      </c>
      <c r="E121">
        <v>0</v>
      </c>
      <c r="F121">
        <v>20</v>
      </c>
      <c r="G121">
        <v>10</v>
      </c>
      <c r="H121">
        <v>6</v>
      </c>
    </row>
    <row r="122" spans="1:8" x14ac:dyDescent="0.25">
      <c r="F122">
        <v>15</v>
      </c>
    </row>
    <row r="123" spans="1:8" x14ac:dyDescent="0.25">
      <c r="A123" t="s">
        <v>95</v>
      </c>
      <c r="B123">
        <v>40</v>
      </c>
      <c r="C123">
        <v>90</v>
      </c>
      <c r="D123">
        <v>25</v>
      </c>
      <c r="E123">
        <v>3</v>
      </c>
      <c r="F123">
        <v>30</v>
      </c>
      <c r="G123">
        <v>20</v>
      </c>
      <c r="H123">
        <v>20</v>
      </c>
    </row>
    <row r="125" spans="1:8" x14ac:dyDescent="0.25">
      <c r="A125" t="s">
        <v>93</v>
      </c>
      <c r="B125">
        <f>B121+((B123-B121)*(B$31))</f>
        <v>38</v>
      </c>
      <c r="C125">
        <f t="shared" ref="C125:H125" si="18">C121+((C123-C121)*(C$31))</f>
        <v>82</v>
      </c>
      <c r="D125">
        <f t="shared" si="18"/>
        <v>19</v>
      </c>
      <c r="E125">
        <f t="shared" si="18"/>
        <v>1.5</v>
      </c>
      <c r="F125">
        <f>F121+((F123-F121)*(F$31))</f>
        <v>28</v>
      </c>
      <c r="G125">
        <f t="shared" ref="G125:H125" si="19">G121+((G123-G121)*(G$31))</f>
        <v>14</v>
      </c>
      <c r="H125">
        <f>H121+((H123-H121)*(H$31))</f>
        <v>17.200000000000003</v>
      </c>
    </row>
    <row r="127" spans="1:8" x14ac:dyDescent="0.25">
      <c r="A127" t="s">
        <v>106</v>
      </c>
      <c r="B127" t="s">
        <v>96</v>
      </c>
      <c r="C127" t="s">
        <v>57</v>
      </c>
      <c r="D127" t="s">
        <v>103</v>
      </c>
      <c r="E127" t="s">
        <v>56</v>
      </c>
      <c r="F127" t="s">
        <v>58</v>
      </c>
      <c r="G127" t="s">
        <v>104</v>
      </c>
      <c r="H127" t="s">
        <v>60</v>
      </c>
    </row>
    <row r="128" spans="1:8" x14ac:dyDescent="0.25">
      <c r="A128">
        <v>1</v>
      </c>
      <c r="B128">
        <f>ROUNDUP((((1-($A128/10))^2)*B$121)+(2*(1-($A128/10))*($A128/10)*B$125)+((($A128/10)^2)*B$123),0)</f>
        <v>24</v>
      </c>
      <c r="C128">
        <f t="shared" ref="C128:H128" si="20">ROUNDUP((((1-($A128/10))^2)*C$121)+(2*(1-($A128/10))*($A128/10)*C$125)+((($A128/10)^2)*C$123),0)</f>
        <v>73</v>
      </c>
      <c r="D128">
        <f t="shared" si="20"/>
        <v>12</v>
      </c>
      <c r="E128">
        <f t="shared" si="20"/>
        <v>1</v>
      </c>
      <c r="F128">
        <f t="shared" si="20"/>
        <v>22</v>
      </c>
      <c r="G128">
        <f t="shared" si="20"/>
        <v>11</v>
      </c>
      <c r="H128">
        <f t="shared" si="20"/>
        <v>9</v>
      </c>
    </row>
    <row r="129" spans="1:8" x14ac:dyDescent="0.25">
      <c r="A129">
        <v>2</v>
      </c>
      <c r="B129">
        <f t="shared" ref="B129:H137" si="21">ROUNDUP((((1-($A129/10))^2)*B$121)+(2*(1-($A129/10))*($A129/10)*B$125)+((($A129/10)^2)*B$123),0)</f>
        <v>27</v>
      </c>
      <c r="C129">
        <f t="shared" si="21"/>
        <v>75</v>
      </c>
      <c r="D129">
        <f t="shared" si="21"/>
        <v>14</v>
      </c>
      <c r="E129">
        <f t="shared" si="21"/>
        <v>1</v>
      </c>
      <c r="F129">
        <f t="shared" si="21"/>
        <v>23</v>
      </c>
      <c r="G129">
        <f t="shared" si="21"/>
        <v>12</v>
      </c>
      <c r="H129">
        <f t="shared" si="21"/>
        <v>11</v>
      </c>
    </row>
    <row r="130" spans="1:8" x14ac:dyDescent="0.25">
      <c r="A130">
        <v>3</v>
      </c>
      <c r="B130">
        <f t="shared" si="21"/>
        <v>30</v>
      </c>
      <c r="C130">
        <f t="shared" si="21"/>
        <v>77</v>
      </c>
      <c r="D130">
        <f t="shared" si="21"/>
        <v>16</v>
      </c>
      <c r="E130">
        <f t="shared" si="21"/>
        <v>1</v>
      </c>
      <c r="F130">
        <f t="shared" si="21"/>
        <v>25</v>
      </c>
      <c r="G130">
        <f t="shared" si="21"/>
        <v>13</v>
      </c>
      <c r="H130">
        <f t="shared" si="21"/>
        <v>12</v>
      </c>
    </row>
    <row r="131" spans="1:8" x14ac:dyDescent="0.25">
      <c r="A131">
        <v>4</v>
      </c>
      <c r="B131">
        <f t="shared" si="21"/>
        <v>32</v>
      </c>
      <c r="C131">
        <f t="shared" si="21"/>
        <v>79</v>
      </c>
      <c r="D131">
        <f t="shared" si="21"/>
        <v>17</v>
      </c>
      <c r="E131">
        <f t="shared" si="21"/>
        <v>2</v>
      </c>
      <c r="F131">
        <f t="shared" si="21"/>
        <v>26</v>
      </c>
      <c r="G131">
        <f t="shared" si="21"/>
        <v>14</v>
      </c>
      <c r="H131">
        <f t="shared" si="21"/>
        <v>14</v>
      </c>
    </row>
    <row r="132" spans="1:8" x14ac:dyDescent="0.25">
      <c r="A132">
        <v>5</v>
      </c>
      <c r="B132">
        <f t="shared" si="21"/>
        <v>34</v>
      </c>
      <c r="C132">
        <f t="shared" si="21"/>
        <v>81</v>
      </c>
      <c r="D132">
        <f t="shared" si="21"/>
        <v>19</v>
      </c>
      <c r="E132">
        <f t="shared" si="21"/>
        <v>2</v>
      </c>
      <c r="F132">
        <f t="shared" si="21"/>
        <v>27</v>
      </c>
      <c r="G132">
        <f t="shared" si="21"/>
        <v>15</v>
      </c>
      <c r="H132">
        <f t="shared" si="21"/>
        <v>16</v>
      </c>
    </row>
    <row r="133" spans="1:8" x14ac:dyDescent="0.25">
      <c r="A133">
        <v>6</v>
      </c>
      <c r="B133">
        <f t="shared" si="21"/>
        <v>36</v>
      </c>
      <c r="C133">
        <f t="shared" si="21"/>
        <v>83</v>
      </c>
      <c r="D133">
        <f t="shared" si="21"/>
        <v>20</v>
      </c>
      <c r="E133">
        <f t="shared" si="21"/>
        <v>2</v>
      </c>
      <c r="F133">
        <f t="shared" si="21"/>
        <v>28</v>
      </c>
      <c r="G133">
        <f t="shared" si="21"/>
        <v>16</v>
      </c>
      <c r="H133">
        <f t="shared" si="21"/>
        <v>17</v>
      </c>
    </row>
    <row r="134" spans="1:8" x14ac:dyDescent="0.25">
      <c r="A134">
        <v>7</v>
      </c>
      <c r="B134">
        <f t="shared" si="21"/>
        <v>38</v>
      </c>
      <c r="C134">
        <f t="shared" si="21"/>
        <v>85</v>
      </c>
      <c r="D134">
        <f t="shared" si="21"/>
        <v>22</v>
      </c>
      <c r="E134">
        <f t="shared" si="21"/>
        <v>3</v>
      </c>
      <c r="F134">
        <f t="shared" si="21"/>
        <v>29</v>
      </c>
      <c r="G134">
        <f t="shared" si="21"/>
        <v>17</v>
      </c>
      <c r="H134">
        <f t="shared" si="21"/>
        <v>18</v>
      </c>
    </row>
    <row r="135" spans="1:8" x14ac:dyDescent="0.25">
      <c r="A135">
        <v>8</v>
      </c>
      <c r="B135">
        <f t="shared" si="21"/>
        <v>39</v>
      </c>
      <c r="C135">
        <f t="shared" si="21"/>
        <v>87</v>
      </c>
      <c r="D135">
        <f t="shared" si="21"/>
        <v>23</v>
      </c>
      <c r="E135">
        <f t="shared" si="21"/>
        <v>3</v>
      </c>
      <c r="F135">
        <f t="shared" si="21"/>
        <v>29</v>
      </c>
      <c r="G135">
        <f t="shared" si="21"/>
        <v>18</v>
      </c>
      <c r="H135">
        <f t="shared" si="21"/>
        <v>19</v>
      </c>
    </row>
    <row r="136" spans="1:8" x14ac:dyDescent="0.25">
      <c r="A136">
        <v>9</v>
      </c>
      <c r="B136">
        <f t="shared" si="21"/>
        <v>40</v>
      </c>
      <c r="C136">
        <f t="shared" si="21"/>
        <v>89</v>
      </c>
      <c r="D136">
        <f t="shared" si="21"/>
        <v>24</v>
      </c>
      <c r="E136">
        <f t="shared" si="21"/>
        <v>3</v>
      </c>
      <c r="F136">
        <f t="shared" si="21"/>
        <v>30</v>
      </c>
      <c r="G136">
        <f t="shared" si="21"/>
        <v>19</v>
      </c>
      <c r="H136">
        <f t="shared" si="21"/>
        <v>20</v>
      </c>
    </row>
    <row r="137" spans="1:8" x14ac:dyDescent="0.25">
      <c r="A137">
        <v>10</v>
      </c>
      <c r="B137">
        <f t="shared" si="21"/>
        <v>40</v>
      </c>
      <c r="C137">
        <f t="shared" si="21"/>
        <v>90</v>
      </c>
      <c r="D137">
        <f t="shared" si="21"/>
        <v>25</v>
      </c>
      <c r="E137">
        <f t="shared" si="21"/>
        <v>3</v>
      </c>
      <c r="F137">
        <f t="shared" si="21"/>
        <v>30</v>
      </c>
      <c r="G137">
        <f t="shared" si="21"/>
        <v>20</v>
      </c>
      <c r="H137">
        <f t="shared" si="21"/>
        <v>20</v>
      </c>
    </row>
    <row r="140" spans="1:8" x14ac:dyDescent="0.25">
      <c r="A140" t="s">
        <v>42</v>
      </c>
      <c r="B140" t="s">
        <v>46</v>
      </c>
    </row>
    <row r="141" spans="1:8" x14ac:dyDescent="0.25">
      <c r="B141" t="s">
        <v>96</v>
      </c>
      <c r="C141" t="s">
        <v>57</v>
      </c>
      <c r="D141" t="s">
        <v>103</v>
      </c>
      <c r="E141" t="s">
        <v>56</v>
      </c>
      <c r="F141" t="s">
        <v>58</v>
      </c>
      <c r="G141" t="s">
        <v>104</v>
      </c>
      <c r="H141" t="s">
        <v>60</v>
      </c>
    </row>
    <row r="142" spans="1:8" x14ac:dyDescent="0.25">
      <c r="A142" t="s">
        <v>94</v>
      </c>
      <c r="B142">
        <v>15</v>
      </c>
      <c r="C142">
        <v>60</v>
      </c>
      <c r="D142">
        <v>1</v>
      </c>
      <c r="E142">
        <v>0</v>
      </c>
      <c r="F142">
        <v>10</v>
      </c>
      <c r="G142">
        <v>10</v>
      </c>
      <c r="H142">
        <v>0</v>
      </c>
    </row>
    <row r="143" spans="1:8" x14ac:dyDescent="0.25">
      <c r="F143">
        <v>15</v>
      </c>
    </row>
    <row r="144" spans="1:8" x14ac:dyDescent="0.25">
      <c r="A144" t="s">
        <v>95</v>
      </c>
      <c r="B144">
        <v>50</v>
      </c>
      <c r="C144">
        <v>90</v>
      </c>
      <c r="D144">
        <v>1</v>
      </c>
      <c r="E144">
        <v>2</v>
      </c>
      <c r="F144">
        <v>15</v>
      </c>
      <c r="G144">
        <v>15</v>
      </c>
      <c r="H144">
        <v>0</v>
      </c>
    </row>
    <row r="146" spans="1:8" x14ac:dyDescent="0.25">
      <c r="A146" t="s">
        <v>93</v>
      </c>
      <c r="B146">
        <f>B142+((B144-B142)*(B$31))</f>
        <v>46.5</v>
      </c>
      <c r="C146">
        <f t="shared" ref="C146:H146" si="22">C142+((C144-C142)*(C$31))</f>
        <v>78</v>
      </c>
      <c r="D146">
        <f t="shared" si="22"/>
        <v>1</v>
      </c>
      <c r="E146">
        <f t="shared" si="22"/>
        <v>1</v>
      </c>
      <c r="F146">
        <f>F142+((F144-F142)*(F$31))</f>
        <v>14</v>
      </c>
      <c r="G146">
        <f t="shared" ref="G146:H146" si="23">G142+((G144-G142)*(G$31))</f>
        <v>12</v>
      </c>
      <c r="H146">
        <f>H142+((H144-H142)*(H$31))</f>
        <v>0</v>
      </c>
    </row>
    <row r="148" spans="1:8" x14ac:dyDescent="0.25">
      <c r="A148" t="s">
        <v>106</v>
      </c>
      <c r="B148" t="s">
        <v>96</v>
      </c>
      <c r="C148" t="s">
        <v>57</v>
      </c>
      <c r="D148" t="s">
        <v>103</v>
      </c>
      <c r="E148" t="s">
        <v>56</v>
      </c>
      <c r="F148" t="s">
        <v>58</v>
      </c>
      <c r="G148" t="s">
        <v>104</v>
      </c>
      <c r="H148" t="s">
        <v>60</v>
      </c>
    </row>
    <row r="149" spans="1:8" x14ac:dyDescent="0.25">
      <c r="A149">
        <v>1</v>
      </c>
      <c r="B149">
        <f>ROUNDUP((((1-($A149/10))^2)*B$142)+(2*(1-($A149/10))*($A149/10)*B$146)+((($A149/10)^2)*B$144),0)</f>
        <v>22</v>
      </c>
      <c r="C149">
        <f t="shared" ref="C149:H149" si="24">ROUNDUP((((1-($A149/10))^2)*C$142)+(2*(1-($A149/10))*($A149/10)*C$146)+((($A149/10)^2)*C$144),0)</f>
        <v>64</v>
      </c>
      <c r="D149">
        <f t="shared" si="24"/>
        <v>1</v>
      </c>
      <c r="E149">
        <f t="shared" si="24"/>
        <v>1</v>
      </c>
      <c r="F149">
        <f t="shared" si="24"/>
        <v>11</v>
      </c>
      <c r="G149">
        <f t="shared" si="24"/>
        <v>11</v>
      </c>
      <c r="H149">
        <f t="shared" si="24"/>
        <v>0</v>
      </c>
    </row>
    <row r="150" spans="1:8" x14ac:dyDescent="0.25">
      <c r="A150">
        <v>2</v>
      </c>
      <c r="B150">
        <f t="shared" ref="B150:H158" si="25">ROUNDUP((((1-($A150/10))^2)*B$142)+(2*(1-($A150/10))*($A150/10)*B$146)+((($A150/10)^2)*B$144),0)</f>
        <v>27</v>
      </c>
      <c r="C150">
        <f t="shared" si="25"/>
        <v>67</v>
      </c>
      <c r="D150">
        <f t="shared" si="25"/>
        <v>1</v>
      </c>
      <c r="E150">
        <f t="shared" si="25"/>
        <v>1</v>
      </c>
      <c r="F150">
        <f t="shared" si="25"/>
        <v>12</v>
      </c>
      <c r="G150">
        <f t="shared" si="25"/>
        <v>11</v>
      </c>
      <c r="H150">
        <f t="shared" si="25"/>
        <v>0</v>
      </c>
    </row>
    <row r="151" spans="1:8" x14ac:dyDescent="0.25">
      <c r="A151">
        <v>3</v>
      </c>
      <c r="B151">
        <f t="shared" si="25"/>
        <v>32</v>
      </c>
      <c r="C151">
        <f t="shared" si="25"/>
        <v>71</v>
      </c>
      <c r="D151">
        <f t="shared" si="25"/>
        <v>1</v>
      </c>
      <c r="E151">
        <f t="shared" si="25"/>
        <v>1</v>
      </c>
      <c r="F151">
        <f t="shared" si="25"/>
        <v>13</v>
      </c>
      <c r="G151">
        <f t="shared" si="25"/>
        <v>12</v>
      </c>
      <c r="H151">
        <f t="shared" si="25"/>
        <v>0</v>
      </c>
    </row>
    <row r="152" spans="1:8" x14ac:dyDescent="0.25">
      <c r="A152">
        <v>4</v>
      </c>
      <c r="B152">
        <f t="shared" si="25"/>
        <v>36</v>
      </c>
      <c r="C152">
        <f t="shared" si="25"/>
        <v>74</v>
      </c>
      <c r="D152">
        <f t="shared" si="25"/>
        <v>1</v>
      </c>
      <c r="E152">
        <f t="shared" si="25"/>
        <v>1</v>
      </c>
      <c r="F152">
        <f t="shared" si="25"/>
        <v>13</v>
      </c>
      <c r="G152">
        <f t="shared" si="25"/>
        <v>12</v>
      </c>
      <c r="H152">
        <f t="shared" si="25"/>
        <v>0</v>
      </c>
    </row>
    <row r="153" spans="1:8" x14ac:dyDescent="0.25">
      <c r="A153">
        <v>5</v>
      </c>
      <c r="B153">
        <f t="shared" si="25"/>
        <v>40</v>
      </c>
      <c r="C153">
        <f t="shared" si="25"/>
        <v>77</v>
      </c>
      <c r="D153">
        <f t="shared" si="25"/>
        <v>1</v>
      </c>
      <c r="E153">
        <f t="shared" si="25"/>
        <v>1</v>
      </c>
      <c r="F153">
        <f t="shared" si="25"/>
        <v>14</v>
      </c>
      <c r="G153">
        <f t="shared" si="25"/>
        <v>13</v>
      </c>
      <c r="H153">
        <f t="shared" si="25"/>
        <v>0</v>
      </c>
    </row>
    <row r="154" spans="1:8" x14ac:dyDescent="0.25">
      <c r="A154">
        <v>6</v>
      </c>
      <c r="B154">
        <f t="shared" si="25"/>
        <v>43</v>
      </c>
      <c r="C154">
        <f t="shared" si="25"/>
        <v>80</v>
      </c>
      <c r="D154">
        <f t="shared" si="25"/>
        <v>1</v>
      </c>
      <c r="E154">
        <f t="shared" si="25"/>
        <v>2</v>
      </c>
      <c r="F154">
        <f t="shared" si="25"/>
        <v>14</v>
      </c>
      <c r="G154">
        <f t="shared" si="25"/>
        <v>13</v>
      </c>
      <c r="H154">
        <f t="shared" si="25"/>
        <v>0</v>
      </c>
    </row>
    <row r="155" spans="1:8" x14ac:dyDescent="0.25">
      <c r="A155">
        <v>7</v>
      </c>
      <c r="B155">
        <f t="shared" si="25"/>
        <v>46</v>
      </c>
      <c r="C155">
        <f t="shared" si="25"/>
        <v>83</v>
      </c>
      <c r="D155">
        <f t="shared" si="25"/>
        <v>1</v>
      </c>
      <c r="E155">
        <f t="shared" si="25"/>
        <v>2</v>
      </c>
      <c r="F155">
        <f t="shared" si="25"/>
        <v>15</v>
      </c>
      <c r="G155">
        <f t="shared" si="25"/>
        <v>14</v>
      </c>
      <c r="H155">
        <f t="shared" si="25"/>
        <v>0</v>
      </c>
    </row>
    <row r="156" spans="1:8" x14ac:dyDescent="0.25">
      <c r="A156">
        <v>8</v>
      </c>
      <c r="B156">
        <f t="shared" si="25"/>
        <v>48</v>
      </c>
      <c r="C156">
        <f t="shared" si="25"/>
        <v>85</v>
      </c>
      <c r="D156">
        <f t="shared" si="25"/>
        <v>1</v>
      </c>
      <c r="E156">
        <f t="shared" si="25"/>
        <v>2</v>
      </c>
      <c r="F156">
        <f t="shared" si="25"/>
        <v>15</v>
      </c>
      <c r="G156">
        <f t="shared" si="25"/>
        <v>14</v>
      </c>
      <c r="H156">
        <f t="shared" si="25"/>
        <v>0</v>
      </c>
    </row>
    <row r="157" spans="1:8" x14ac:dyDescent="0.25">
      <c r="A157">
        <v>9</v>
      </c>
      <c r="B157">
        <f t="shared" si="25"/>
        <v>50</v>
      </c>
      <c r="C157">
        <f t="shared" si="25"/>
        <v>88</v>
      </c>
      <c r="D157">
        <f t="shared" si="25"/>
        <v>1</v>
      </c>
      <c r="E157">
        <f t="shared" si="25"/>
        <v>2</v>
      </c>
      <c r="F157">
        <f t="shared" si="25"/>
        <v>15</v>
      </c>
      <c r="G157">
        <f t="shared" si="25"/>
        <v>15</v>
      </c>
      <c r="H157">
        <f t="shared" si="25"/>
        <v>0</v>
      </c>
    </row>
    <row r="158" spans="1:8" x14ac:dyDescent="0.25">
      <c r="A158">
        <v>10</v>
      </c>
      <c r="B158">
        <f t="shared" si="25"/>
        <v>50</v>
      </c>
      <c r="C158">
        <f t="shared" si="25"/>
        <v>90</v>
      </c>
      <c r="D158">
        <f t="shared" si="25"/>
        <v>1</v>
      </c>
      <c r="E158">
        <f t="shared" si="25"/>
        <v>2</v>
      </c>
      <c r="F158">
        <f t="shared" si="25"/>
        <v>15</v>
      </c>
      <c r="G158">
        <f t="shared" si="25"/>
        <v>15</v>
      </c>
      <c r="H158">
        <f t="shared" si="25"/>
        <v>0</v>
      </c>
    </row>
    <row r="161" spans="1:8" x14ac:dyDescent="0.25">
      <c r="A161" t="s">
        <v>42</v>
      </c>
      <c r="B161" t="s">
        <v>47</v>
      </c>
    </row>
    <row r="162" spans="1:8" x14ac:dyDescent="0.25">
      <c r="B162" t="s">
        <v>96</v>
      </c>
      <c r="C162" t="s">
        <v>57</v>
      </c>
      <c r="D162" t="s">
        <v>103</v>
      </c>
      <c r="E162" t="s">
        <v>56</v>
      </c>
      <c r="F162" t="s">
        <v>58</v>
      </c>
      <c r="G162" t="s">
        <v>104</v>
      </c>
      <c r="H162" t="s">
        <v>60</v>
      </c>
    </row>
    <row r="163" spans="1:8" x14ac:dyDescent="0.25">
      <c r="A163" t="s">
        <v>94</v>
      </c>
      <c r="B163">
        <v>40</v>
      </c>
      <c r="C163">
        <v>50</v>
      </c>
      <c r="D163">
        <v>70</v>
      </c>
      <c r="E163">
        <v>0</v>
      </c>
      <c r="F163">
        <v>30</v>
      </c>
      <c r="G163">
        <v>10</v>
      </c>
      <c r="H163">
        <v>1</v>
      </c>
    </row>
    <row r="164" spans="1:8" x14ac:dyDescent="0.25">
      <c r="F164">
        <v>15</v>
      </c>
    </row>
    <row r="165" spans="1:8" x14ac:dyDescent="0.25">
      <c r="A165" t="s">
        <v>95</v>
      </c>
      <c r="B165">
        <v>90</v>
      </c>
      <c r="C165">
        <v>90</v>
      </c>
      <c r="D165">
        <v>100</v>
      </c>
      <c r="E165">
        <v>4</v>
      </c>
      <c r="F165">
        <v>30</v>
      </c>
      <c r="G165">
        <v>30</v>
      </c>
      <c r="H165">
        <v>20</v>
      </c>
    </row>
    <row r="167" spans="1:8" x14ac:dyDescent="0.25">
      <c r="A167" t="s">
        <v>93</v>
      </c>
      <c r="B167">
        <f>B163+((B165-B163)*(B$31))</f>
        <v>85</v>
      </c>
      <c r="C167">
        <f t="shared" ref="C167:H167" si="26">C163+((C165-C163)*(C$31))</f>
        <v>74</v>
      </c>
      <c r="D167">
        <f t="shared" si="26"/>
        <v>88</v>
      </c>
      <c r="E167">
        <f t="shared" si="26"/>
        <v>2</v>
      </c>
      <c r="F167">
        <f>F163+((F165-F163)*(F$31))</f>
        <v>30</v>
      </c>
      <c r="G167">
        <f t="shared" ref="G167:H167" si="27">G163+((G165-G163)*(G$31))</f>
        <v>18</v>
      </c>
      <c r="H167">
        <f>H163+((H165-H163)*(H$31))</f>
        <v>16.200000000000003</v>
      </c>
    </row>
    <row r="169" spans="1:8" x14ac:dyDescent="0.25">
      <c r="A169" t="s">
        <v>106</v>
      </c>
      <c r="B169" t="s">
        <v>96</v>
      </c>
      <c r="C169" t="s">
        <v>57</v>
      </c>
      <c r="D169" t="s">
        <v>103</v>
      </c>
      <c r="E169" t="s">
        <v>56</v>
      </c>
      <c r="F169" t="s">
        <v>58</v>
      </c>
      <c r="G169" t="s">
        <v>104</v>
      </c>
      <c r="H169" t="s">
        <v>60</v>
      </c>
    </row>
    <row r="170" spans="1:8" x14ac:dyDescent="0.25">
      <c r="A170">
        <v>1</v>
      </c>
      <c r="B170">
        <f>ROUNDUP((((1-($A170/10))^2)*B$163)+(2*(1-($A170/10))*($A170/10)*B$167)+((($A170/10)^2)*B$165),0)</f>
        <v>49</v>
      </c>
      <c r="C170">
        <f t="shared" ref="C170:H170" si="28">ROUNDUP((((1-($A170/10))^2)*C$163)+(2*(1-($A170/10))*($A170/10)*C$167)+((($A170/10)^2)*C$165),0)</f>
        <v>55</v>
      </c>
      <c r="D170">
        <f t="shared" si="28"/>
        <v>74</v>
      </c>
      <c r="E170">
        <f t="shared" si="28"/>
        <v>1</v>
      </c>
      <c r="F170">
        <f t="shared" si="28"/>
        <v>30</v>
      </c>
      <c r="G170">
        <f t="shared" si="28"/>
        <v>12</v>
      </c>
      <c r="H170">
        <f t="shared" si="28"/>
        <v>4</v>
      </c>
    </row>
    <row r="171" spans="1:8" x14ac:dyDescent="0.25">
      <c r="A171">
        <v>2</v>
      </c>
      <c r="B171">
        <f t="shared" ref="B171:H179" si="29">ROUNDUP((((1-($A171/10))^2)*B$163)+(2*(1-($A171/10))*($A171/10)*B$167)+((($A171/10)^2)*B$165),0)</f>
        <v>57</v>
      </c>
      <c r="C171">
        <f t="shared" si="29"/>
        <v>60</v>
      </c>
      <c r="D171">
        <f t="shared" si="29"/>
        <v>77</v>
      </c>
      <c r="E171">
        <f t="shared" si="29"/>
        <v>1</v>
      </c>
      <c r="F171">
        <f t="shared" si="29"/>
        <v>30</v>
      </c>
      <c r="G171">
        <f t="shared" si="29"/>
        <v>14</v>
      </c>
      <c r="H171">
        <f t="shared" si="29"/>
        <v>7</v>
      </c>
    </row>
    <row r="172" spans="1:8" x14ac:dyDescent="0.25">
      <c r="A172">
        <v>3</v>
      </c>
      <c r="B172">
        <f t="shared" si="29"/>
        <v>64</v>
      </c>
      <c r="C172">
        <f t="shared" si="29"/>
        <v>64</v>
      </c>
      <c r="D172">
        <f t="shared" si="29"/>
        <v>81</v>
      </c>
      <c r="E172">
        <f t="shared" si="29"/>
        <v>2</v>
      </c>
      <c r="F172">
        <f t="shared" si="29"/>
        <v>30</v>
      </c>
      <c r="G172">
        <f t="shared" si="29"/>
        <v>16</v>
      </c>
      <c r="H172">
        <f t="shared" si="29"/>
        <v>10</v>
      </c>
    </row>
    <row r="173" spans="1:8" x14ac:dyDescent="0.25">
      <c r="A173">
        <v>4</v>
      </c>
      <c r="B173">
        <f t="shared" si="29"/>
        <v>70</v>
      </c>
      <c r="C173">
        <f t="shared" si="29"/>
        <v>68</v>
      </c>
      <c r="D173">
        <f t="shared" si="29"/>
        <v>84</v>
      </c>
      <c r="E173">
        <f t="shared" si="29"/>
        <v>2</v>
      </c>
      <c r="F173">
        <f t="shared" si="29"/>
        <v>30</v>
      </c>
      <c r="G173">
        <f t="shared" si="29"/>
        <v>18</v>
      </c>
      <c r="H173">
        <f t="shared" si="29"/>
        <v>12</v>
      </c>
    </row>
    <row r="174" spans="1:8" x14ac:dyDescent="0.25">
      <c r="A174">
        <v>5</v>
      </c>
      <c r="B174">
        <f t="shared" si="29"/>
        <v>75</v>
      </c>
      <c r="C174">
        <f t="shared" si="29"/>
        <v>72</v>
      </c>
      <c r="D174">
        <f t="shared" si="29"/>
        <v>87</v>
      </c>
      <c r="E174">
        <f t="shared" si="29"/>
        <v>2</v>
      </c>
      <c r="F174">
        <f t="shared" si="29"/>
        <v>30</v>
      </c>
      <c r="G174">
        <f t="shared" si="29"/>
        <v>19</v>
      </c>
      <c r="H174">
        <f t="shared" si="29"/>
        <v>14</v>
      </c>
    </row>
    <row r="175" spans="1:8" x14ac:dyDescent="0.25">
      <c r="A175">
        <v>6</v>
      </c>
      <c r="B175">
        <f t="shared" si="29"/>
        <v>80</v>
      </c>
      <c r="C175">
        <f t="shared" si="29"/>
        <v>76</v>
      </c>
      <c r="D175">
        <f t="shared" si="29"/>
        <v>90</v>
      </c>
      <c r="E175">
        <f t="shared" si="29"/>
        <v>3</v>
      </c>
      <c r="F175">
        <f t="shared" si="29"/>
        <v>30</v>
      </c>
      <c r="G175">
        <f t="shared" si="29"/>
        <v>22</v>
      </c>
      <c r="H175">
        <f t="shared" si="29"/>
        <v>16</v>
      </c>
    </row>
    <row r="176" spans="1:8" x14ac:dyDescent="0.25">
      <c r="A176">
        <v>7</v>
      </c>
      <c r="B176">
        <f t="shared" si="29"/>
        <v>84</v>
      </c>
      <c r="C176">
        <f t="shared" si="29"/>
        <v>80</v>
      </c>
      <c r="D176">
        <f t="shared" si="29"/>
        <v>93</v>
      </c>
      <c r="E176">
        <f t="shared" si="29"/>
        <v>3</v>
      </c>
      <c r="F176">
        <f t="shared" si="29"/>
        <v>30</v>
      </c>
      <c r="G176">
        <f t="shared" si="29"/>
        <v>24</v>
      </c>
      <c r="H176">
        <f t="shared" si="29"/>
        <v>17</v>
      </c>
    </row>
    <row r="177" spans="1:8" x14ac:dyDescent="0.25">
      <c r="A177">
        <v>8</v>
      </c>
      <c r="B177">
        <f t="shared" si="29"/>
        <v>87</v>
      </c>
      <c r="C177">
        <f t="shared" si="29"/>
        <v>84</v>
      </c>
      <c r="D177">
        <f t="shared" si="29"/>
        <v>95</v>
      </c>
      <c r="E177">
        <f t="shared" si="29"/>
        <v>4</v>
      </c>
      <c r="F177">
        <f t="shared" si="29"/>
        <v>30</v>
      </c>
      <c r="G177">
        <f t="shared" si="29"/>
        <v>26</v>
      </c>
      <c r="H177">
        <f t="shared" si="29"/>
        <v>19</v>
      </c>
    </row>
    <row r="178" spans="1:8" x14ac:dyDescent="0.25">
      <c r="A178">
        <v>9</v>
      </c>
      <c r="B178">
        <f t="shared" si="29"/>
        <v>89</v>
      </c>
      <c r="C178">
        <f t="shared" si="29"/>
        <v>87</v>
      </c>
      <c r="D178">
        <f t="shared" si="29"/>
        <v>98</v>
      </c>
      <c r="E178">
        <f t="shared" si="29"/>
        <v>4</v>
      </c>
      <c r="F178">
        <f t="shared" si="29"/>
        <v>30</v>
      </c>
      <c r="G178">
        <f t="shared" si="29"/>
        <v>28</v>
      </c>
      <c r="H178">
        <f t="shared" si="29"/>
        <v>20</v>
      </c>
    </row>
    <row r="179" spans="1:8" x14ac:dyDescent="0.25">
      <c r="A179">
        <v>10</v>
      </c>
      <c r="B179">
        <f t="shared" si="29"/>
        <v>90</v>
      </c>
      <c r="C179">
        <f t="shared" si="29"/>
        <v>90</v>
      </c>
      <c r="D179">
        <f t="shared" si="29"/>
        <v>100</v>
      </c>
      <c r="E179">
        <f t="shared" si="29"/>
        <v>4</v>
      </c>
      <c r="F179">
        <f t="shared" si="29"/>
        <v>30</v>
      </c>
      <c r="G179">
        <f t="shared" si="29"/>
        <v>30</v>
      </c>
      <c r="H179">
        <f t="shared" si="29"/>
        <v>20</v>
      </c>
    </row>
  </sheetData>
  <conditionalFormatting sqref="B18:B27">
    <cfRule type="dataBar" priority="2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{EA0C4ED9-328B-41BF-AC88-1048D85CEDBB}</x14:id>
        </ext>
      </extLst>
    </cfRule>
  </conditionalFormatting>
  <conditionalFormatting sqref="B44:H53">
    <cfRule type="dataBar" priority="2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{EDF2647E-70B8-4D10-8A99-96D7AB4F5803}</x14:id>
        </ext>
      </extLst>
    </cfRule>
  </conditionalFormatting>
  <conditionalFormatting sqref="G18:G27">
    <cfRule type="dataBar" priority="22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{66D7F030-2ACF-4120-982B-58C7CA825D15}</x14:id>
        </ext>
      </extLst>
    </cfRule>
  </conditionalFormatting>
  <conditionalFormatting sqref="L18:L27">
    <cfRule type="dataBar" priority="2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{13C5EB83-A098-4922-9259-B0411F56B9F5}</x14:id>
        </ext>
      </extLst>
    </cfRule>
  </conditionalFormatting>
  <conditionalFormatting sqref="B37:H39">
    <cfRule type="dataBar" priority="19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{BC147FE3-195D-4BFE-A7F7-4C95ED4FF167}</x14:id>
        </ext>
      </extLst>
    </cfRule>
  </conditionalFormatting>
  <conditionalFormatting sqref="B65:H74">
    <cfRule type="dataBar" priority="17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{ADE9E0D9-C10D-4242-94DE-0F25AAE2D98F}</x14:id>
        </ext>
      </extLst>
    </cfRule>
  </conditionalFormatting>
  <conditionalFormatting sqref="B58:H60">
    <cfRule type="dataBar" priority="16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{E6D90429-9705-4920-9238-FFD90EE0D223}</x14:id>
        </ext>
      </extLst>
    </cfRule>
  </conditionalFormatting>
  <conditionalFormatting sqref="B86:H95">
    <cfRule type="dataBar" priority="1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{E53A95AE-E645-4AD5-84E7-E331C22BCD0D}</x14:id>
        </ext>
      </extLst>
    </cfRule>
  </conditionalFormatting>
  <conditionalFormatting sqref="B79:H81">
    <cfRule type="dataBar" priority="13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{917BDAD0-1FB1-4138-A1D4-84E84A4D74B0}</x14:id>
        </ext>
      </extLst>
    </cfRule>
  </conditionalFormatting>
  <conditionalFormatting sqref="B107:H116">
    <cfRule type="dataBar" priority="1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{377066CC-0161-4F6D-8617-665C257EAC9F}</x14:id>
        </ext>
      </extLst>
    </cfRule>
  </conditionalFormatting>
  <conditionalFormatting sqref="B100:H102">
    <cfRule type="dataBar" priority="10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{E44753A9-C412-4129-A103-DCD6595BE589}</x14:id>
        </ext>
      </extLst>
    </cfRule>
  </conditionalFormatting>
  <conditionalFormatting sqref="B128:H137">
    <cfRule type="dataBar" priority="8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{DB9C6100-476E-40DA-AF7D-521C2A6AD354}</x14:id>
        </ext>
      </extLst>
    </cfRule>
  </conditionalFormatting>
  <conditionalFormatting sqref="B121:H123">
    <cfRule type="dataBar" priority="7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{AB60E559-493A-4C76-9589-730226C140AE}</x14:id>
        </ext>
      </extLst>
    </cfRule>
  </conditionalFormatting>
  <conditionalFormatting sqref="B149:H158">
    <cfRule type="dataBar" priority="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{8573D0D6-0E17-4B52-85FA-D41EA3D665ED}</x14:id>
        </ext>
      </extLst>
    </cfRule>
  </conditionalFormatting>
  <conditionalFormatting sqref="B142:H144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{0E7DF0E2-FF10-4F05-9BCD-6FD70A6BA61C}</x14:id>
        </ext>
      </extLst>
    </cfRule>
  </conditionalFormatting>
  <conditionalFormatting sqref="B170:H179">
    <cfRule type="dataBar" priority="2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{7BA0BA36-79EF-42CD-87D6-C1BD0E3ECF33}</x14:id>
        </ext>
      </extLst>
    </cfRule>
  </conditionalFormatting>
  <conditionalFormatting sqref="B163:H165">
    <cfRule type="dataBar" priority="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{95A45103-594F-442D-9D88-9842E6DFB90C}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0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croll Bar 2">
              <controlPr defaultSize="0" autoPict="0">
                <anchor moveWithCells="1">
                  <from>
                    <xdr:col>0</xdr:col>
                    <xdr:colOff>752475</xdr:colOff>
                    <xdr:row>14</xdr:row>
                    <xdr:rowOff>0</xdr:rowOff>
                  </from>
                  <to>
                    <xdr:col>1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6" name="Scroll Bar 5">
              <controlPr defaultSize="0" autoPict="0">
                <anchor moveWithCells="1">
                  <from>
                    <xdr:col>1</xdr:col>
                    <xdr:colOff>752475</xdr:colOff>
                    <xdr:row>14</xdr:row>
                    <xdr:rowOff>0</xdr:rowOff>
                  </from>
                  <to>
                    <xdr:col>2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7" name="Scroll Bar 6">
              <controlPr defaultSize="0" autoPict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8" name="Scroll Bar 7">
              <controlPr defaultSize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9" name="Scroll Bar 8">
              <controlPr defaultSize="0" autoPict="0">
                <anchor moveWithCells="1">
                  <from>
                    <xdr:col>0</xdr:col>
                    <xdr:colOff>752475</xdr:colOff>
                    <xdr:row>31</xdr:row>
                    <xdr:rowOff>0</xdr:rowOff>
                  </from>
                  <to>
                    <xdr:col>1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0" name="Scroll Bar 12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5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1" name="Scroll Bar 13">
              <controlPr defaultSize="0" autoPict="0">
                <anchor moveWithCells="1">
                  <from>
                    <xdr:col>5</xdr:col>
                    <xdr:colOff>752475</xdr:colOff>
                    <xdr:row>14</xdr:row>
                    <xdr:rowOff>0</xdr:rowOff>
                  </from>
                  <to>
                    <xdr:col>6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2" name="Scroll Bar 14">
              <controlPr defaultSize="0" autoPict="0">
                <anchor moveWithCells="1">
                  <from>
                    <xdr:col>6</xdr:col>
                    <xdr:colOff>752475</xdr:colOff>
                    <xdr:row>14</xdr:row>
                    <xdr:rowOff>0</xdr:rowOff>
                  </from>
                  <to>
                    <xdr:col>7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3" name="Scroll Bar 15">
              <controlPr defaultSiz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10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4" name="Scroll Bar 16">
              <controlPr defaultSize="0" autoPict="0">
                <anchor moveWithCells="1">
                  <from>
                    <xdr:col>10</xdr:col>
                    <xdr:colOff>752475</xdr:colOff>
                    <xdr:row>14</xdr:row>
                    <xdr:rowOff>0</xdr:rowOff>
                  </from>
                  <to>
                    <xdr:col>11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5" name="Scroll Bar 17">
              <controlPr defaultSize="0" autoPict="0">
                <anchor moveWithCells="1">
                  <from>
                    <xdr:col>11</xdr:col>
                    <xdr:colOff>752475</xdr:colOff>
                    <xdr:row>14</xdr:row>
                    <xdr:rowOff>0</xdr:rowOff>
                  </from>
                  <to>
                    <xdr:col>12</xdr:col>
                    <xdr:colOff>752475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6" name="Scroll Bar 19">
              <controlPr defaultSiz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7" name="Scroll Bar 20">
              <controlPr defaultSize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3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8" name="Scroll Bar 21">
              <controlPr defaultSiz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4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9" name="Scroll Bar 22">
              <controlPr defaultSiz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0" name="Scroll Bar 23">
              <controlPr defaultSiz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6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1" name="Scroll Bar 24">
              <controlPr defaultSiz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7</xdr:col>
                    <xdr:colOff>752475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2" name="Scroll Bar 25">
              <controlPr defaultSiz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3" name="Scroll Bar 26">
              <controlPr defaultSiz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4" name="Scroll Bar 27">
              <controlPr defaultSiz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5" name="Scroll Bar 28">
              <controlPr defaultSiz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6" name="Scroll Bar 29">
              <controlPr defaultSiz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7" name="Scroll Bar 30">
              <controlPr defaultSiz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8" name="Scroll Bar 31">
              <controlPr defaultSize="0" autoPict="0">
                <anchor moveWithCells="1">
                  <from>
                    <xdr:col>1</xdr:col>
                    <xdr:colOff>752475</xdr:colOff>
                    <xdr:row>31</xdr:row>
                    <xdr:rowOff>0</xdr:rowOff>
                  </from>
                  <to>
                    <xdr:col>2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29" name="Scroll Bar 32">
              <controlPr defaultSize="0" autoPict="0">
                <anchor moveWithCells="1">
                  <from>
                    <xdr:col>2</xdr:col>
                    <xdr:colOff>752475</xdr:colOff>
                    <xdr:row>31</xdr:row>
                    <xdr:rowOff>0</xdr:rowOff>
                  </from>
                  <to>
                    <xdr:col>3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0" name="Scroll Bar 33">
              <controlPr defaultSize="0" autoPict="0">
                <anchor moveWithCells="1">
                  <from>
                    <xdr:col>3</xdr:col>
                    <xdr:colOff>752475</xdr:colOff>
                    <xdr:row>31</xdr:row>
                    <xdr:rowOff>0</xdr:rowOff>
                  </from>
                  <to>
                    <xdr:col>4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1" name="Scroll Bar 34">
              <controlPr defaultSize="0" autoPict="0">
                <anchor moveWithCells="1">
                  <from>
                    <xdr:col>3</xdr:col>
                    <xdr:colOff>752475</xdr:colOff>
                    <xdr:row>31</xdr:row>
                    <xdr:rowOff>0</xdr:rowOff>
                  </from>
                  <to>
                    <xdr:col>4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2" name="Scroll Bar 35">
              <controlPr defaultSize="0" autoPict="0">
                <anchor moveWithCells="1">
                  <from>
                    <xdr:col>4</xdr:col>
                    <xdr:colOff>752475</xdr:colOff>
                    <xdr:row>31</xdr:row>
                    <xdr:rowOff>0</xdr:rowOff>
                  </from>
                  <to>
                    <xdr:col>5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3" name="Scroll Bar 36">
              <controlPr defaultSize="0" autoPict="0">
                <anchor moveWithCells="1">
                  <from>
                    <xdr:col>4</xdr:col>
                    <xdr:colOff>752475</xdr:colOff>
                    <xdr:row>31</xdr:row>
                    <xdr:rowOff>0</xdr:rowOff>
                  </from>
                  <to>
                    <xdr:col>5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4" name="Scroll Bar 37">
              <controlPr defaultSize="0" autoPict="0">
                <anchor moveWithCells="1">
                  <from>
                    <xdr:col>5</xdr:col>
                    <xdr:colOff>752475</xdr:colOff>
                    <xdr:row>31</xdr:row>
                    <xdr:rowOff>0</xdr:rowOff>
                  </from>
                  <to>
                    <xdr:col>6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35" name="Scroll Bar 38">
              <controlPr defaultSize="0" autoPict="0">
                <anchor moveWithCells="1">
                  <from>
                    <xdr:col>5</xdr:col>
                    <xdr:colOff>752475</xdr:colOff>
                    <xdr:row>31</xdr:row>
                    <xdr:rowOff>0</xdr:rowOff>
                  </from>
                  <to>
                    <xdr:col>6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36" name="Scroll Bar 39">
              <controlPr defaultSize="0" autoPict="0">
                <anchor moveWithCells="1">
                  <from>
                    <xdr:col>6</xdr:col>
                    <xdr:colOff>752475</xdr:colOff>
                    <xdr:row>31</xdr:row>
                    <xdr:rowOff>0</xdr:rowOff>
                  </from>
                  <to>
                    <xdr:col>7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37" name="Scroll Bar 40">
              <controlPr defaultSize="0" autoPict="0">
                <anchor moveWithCells="1">
                  <from>
                    <xdr:col>6</xdr:col>
                    <xdr:colOff>752475</xdr:colOff>
                    <xdr:row>31</xdr:row>
                    <xdr:rowOff>0</xdr:rowOff>
                  </from>
                  <to>
                    <xdr:col>7</xdr:col>
                    <xdr:colOff>752475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38" name="Scroll Bar 42">
              <controlPr defaultSize="0" autoPict="0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1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39" name="Scroll Bar 43">
              <controlPr defaultSiz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0" name="Scroll Bar 44">
              <controlPr defaultSize="0" autoPict="0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2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1" name="Scroll Bar 45">
              <controlPr defaultSize="0" autoPict="0">
                <anchor moveWithCells="1">
                  <from>
                    <xdr:col>3</xdr:col>
                    <xdr:colOff>0</xdr:colOff>
                    <xdr:row>58</xdr:row>
                    <xdr:rowOff>0</xdr:rowOff>
                  </from>
                  <to>
                    <xdr:col>3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2" name="Scroll Bar 46">
              <controlPr defaultSize="0" autoPict="0">
                <anchor moveWithCells="1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4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3" name="Scroll Bar 47">
              <controlPr defaultSiz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4" name="Scroll Bar 48">
              <controlPr defaultSiz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6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45" name="Scroll Bar 49">
              <controlPr defaultSiz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7</xdr:col>
                    <xdr:colOff>752475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46" name="Scroll Bar 50">
              <controlPr defaultSize="0" autoPict="0">
                <anchor moveWithCells="1">
                  <from>
                    <xdr:col>2</xdr:col>
                    <xdr:colOff>0</xdr:colOff>
                    <xdr:row>60</xdr:row>
                    <xdr:rowOff>0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47" name="Scroll Bar 51">
              <controlPr defaultSiz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48" name="Scroll Bar 52">
              <controlPr defaultSiz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49" name="Scroll Bar 53">
              <controlPr defaultSiz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0" name="Scroll Bar 54">
              <controlPr defaultSiz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1" name="Scroll Bar 55">
              <controlPr defaultSiz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2" name="Scroll Bar 56">
              <controlPr defaultSize="0" autoPict="0">
                <anchor moveWithCells="1">
                  <from>
                    <xdr:col>1</xdr:col>
                    <xdr:colOff>0</xdr:colOff>
                    <xdr:row>79</xdr:row>
                    <xdr:rowOff>0</xdr:rowOff>
                  </from>
                  <to>
                    <xdr:col>1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3" name="Scroll Bar 57">
              <controlPr defaultSize="0" autoPict="0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4" name="Scroll Bar 58">
              <controlPr defaultSize="0" autoPict="0">
                <anchor moveWithCells="1">
                  <from>
                    <xdr:col>2</xdr:col>
                    <xdr:colOff>0</xdr:colOff>
                    <xdr:row>79</xdr:row>
                    <xdr:rowOff>0</xdr:rowOff>
                  </from>
                  <to>
                    <xdr:col>2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55" name="Scroll Bar 59">
              <controlPr defaultSize="0" autoPict="0">
                <anchor moveWithCells="1">
                  <from>
                    <xdr:col>3</xdr:col>
                    <xdr:colOff>0</xdr:colOff>
                    <xdr:row>79</xdr:row>
                    <xdr:rowOff>0</xdr:rowOff>
                  </from>
                  <to>
                    <xdr:col>3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56" name="Scroll Bar 60">
              <controlPr defaultSize="0" autoPict="0">
                <anchor moveWithCells="1">
                  <from>
                    <xdr:col>4</xdr:col>
                    <xdr:colOff>0</xdr:colOff>
                    <xdr:row>79</xdr:row>
                    <xdr:rowOff>0</xdr:rowOff>
                  </from>
                  <to>
                    <xdr:col>4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57" name="Scroll Bar 61">
              <controlPr defaultSiz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5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58" name="Scroll Bar 62">
              <controlPr defaultSiz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6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59" name="Scroll Bar 63">
              <controlPr defaultSiz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7</xdr:col>
                    <xdr:colOff>752475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0" name="Scroll Bar 64">
              <controlPr defaultSize="0" autoPict="0">
                <anchor moveWithCells="1">
                  <from>
                    <xdr:col>2</xdr:col>
                    <xdr:colOff>0</xdr:colOff>
                    <xdr:row>81</xdr:row>
                    <xdr:rowOff>0</xdr:rowOff>
                  </from>
                  <to>
                    <xdr:col>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1" name="Scroll Bar 65">
              <controlPr defaultSize="0" autoPict="0">
                <anchor moveWithCells="1">
                  <from>
                    <xdr:col>3</xdr:col>
                    <xdr:colOff>0</xdr:colOff>
                    <xdr:row>81</xdr:row>
                    <xdr:rowOff>0</xdr:rowOff>
                  </from>
                  <to>
                    <xdr:col>4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2" name="Scroll Bar 66">
              <controlPr defaultSize="0" autoPict="0">
                <anchor moveWithCells="1">
                  <from>
                    <xdr:col>4</xdr:col>
                    <xdr:colOff>0</xdr:colOff>
                    <xdr:row>81</xdr:row>
                    <xdr:rowOff>0</xdr:rowOff>
                  </from>
                  <to>
                    <xdr:col>5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3" name="Scroll Bar 67">
              <controlPr defaultSiz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4" name="Scroll Bar 68">
              <controlPr defaultSiz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65" name="Scroll Bar 69">
              <controlPr defaultSiz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66" name="Scroll Bar 70">
              <controlPr defaultSize="0" autoPict="0">
                <anchor moveWithCells="1">
                  <from>
                    <xdr:col>1</xdr:col>
                    <xdr:colOff>0</xdr:colOff>
                    <xdr:row>100</xdr:row>
                    <xdr:rowOff>0</xdr:rowOff>
                  </from>
                  <to>
                    <xdr:col>1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67" name="Scroll Bar 71">
              <controlPr defaultSize="0" autoPict="0">
                <anchor moveWithCells="1">
                  <from>
                    <xdr:col>1</xdr:col>
                    <xdr:colOff>0</xdr:colOff>
                    <xdr:row>102</xdr:row>
                    <xdr:rowOff>0</xdr:rowOff>
                  </from>
                  <to>
                    <xdr:col>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68" name="Scroll Bar 72">
              <controlPr defaultSize="0" autoPict="0">
                <anchor moveWithCells="1">
                  <from>
                    <xdr:col>2</xdr:col>
                    <xdr:colOff>0</xdr:colOff>
                    <xdr:row>100</xdr:row>
                    <xdr:rowOff>0</xdr:rowOff>
                  </from>
                  <to>
                    <xdr:col>2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69" name="Scroll Bar 73">
              <controlPr defaultSize="0" autoPict="0">
                <anchor moveWithCells="1">
                  <from>
                    <xdr:col>3</xdr:col>
                    <xdr:colOff>0</xdr:colOff>
                    <xdr:row>100</xdr:row>
                    <xdr:rowOff>0</xdr:rowOff>
                  </from>
                  <to>
                    <xdr:col>3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0" name="Scroll Bar 74">
              <controlPr defaultSize="0" autoPict="0">
                <anchor moveWithCells="1">
                  <from>
                    <xdr:col>4</xdr:col>
                    <xdr:colOff>0</xdr:colOff>
                    <xdr:row>100</xdr:row>
                    <xdr:rowOff>0</xdr:rowOff>
                  </from>
                  <to>
                    <xdr:col>4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1" name="Scroll Bar 75">
              <controlPr defaultSiz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5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2" name="Scroll Bar 76">
              <controlPr defaultSiz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6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3" name="Scroll Bar 77">
              <controlPr defaultSiz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7</xdr:col>
                    <xdr:colOff>752475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74" name="Scroll Bar 78">
              <controlPr defaultSize="0" autoPict="0">
                <anchor moveWithCells="1">
                  <from>
                    <xdr:col>2</xdr:col>
                    <xdr:colOff>0</xdr:colOff>
                    <xdr:row>102</xdr:row>
                    <xdr:rowOff>0</xdr:rowOff>
                  </from>
                  <to>
                    <xdr:col>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5" name="Scroll Bar 79">
              <controlPr defaultSize="0" autoPict="0">
                <anchor moveWithCells="1">
                  <from>
                    <xdr:col>3</xdr:col>
                    <xdr:colOff>0</xdr:colOff>
                    <xdr:row>102</xdr:row>
                    <xdr:rowOff>0</xdr:rowOff>
                  </from>
                  <to>
                    <xdr:col>4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6" name="Scroll Bar 80">
              <controlPr defaultSize="0" autoPict="0">
                <anchor moveWithCells="1">
                  <from>
                    <xdr:col>4</xdr:col>
                    <xdr:colOff>0</xdr:colOff>
                    <xdr:row>102</xdr:row>
                    <xdr:rowOff>0</xdr:rowOff>
                  </from>
                  <to>
                    <xdr:col>5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77" name="Scroll Bar 81">
              <controlPr defaultSiz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78" name="Scroll Bar 82">
              <controlPr defaultSiz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79" name="Scroll Bar 83">
              <controlPr defaultSiz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0" name="Scroll Bar 84">
              <controlPr defaultSize="0" autoPict="0">
                <anchor moveWithCells="1">
                  <from>
                    <xdr:col>1</xdr:col>
                    <xdr:colOff>0</xdr:colOff>
                    <xdr:row>121</xdr:row>
                    <xdr:rowOff>0</xdr:rowOff>
                  </from>
                  <to>
                    <xdr:col>1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1" name="Scroll Bar 85">
              <controlPr defaultSize="0" autoPict="0">
                <anchor moveWithCells="1">
                  <from>
                    <xdr:col>1</xdr:col>
                    <xdr:colOff>0</xdr:colOff>
                    <xdr:row>123</xdr:row>
                    <xdr:rowOff>0</xdr:rowOff>
                  </from>
                  <to>
                    <xdr:col>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2" name="Scroll Bar 86">
              <controlPr defaultSize="0" autoPict="0">
                <anchor moveWithCells="1">
                  <from>
                    <xdr:col>2</xdr:col>
                    <xdr:colOff>0</xdr:colOff>
                    <xdr:row>121</xdr:row>
                    <xdr:rowOff>0</xdr:rowOff>
                  </from>
                  <to>
                    <xdr:col>2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3" name="Scroll Bar 87">
              <controlPr defaultSize="0" autoPict="0">
                <anchor moveWithCells="1">
                  <from>
                    <xdr:col>3</xdr:col>
                    <xdr:colOff>0</xdr:colOff>
                    <xdr:row>121</xdr:row>
                    <xdr:rowOff>0</xdr:rowOff>
                  </from>
                  <to>
                    <xdr:col>3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4" name="Scroll Bar 88">
              <controlPr defaultSize="0" autoPict="0">
                <anchor moveWithCells="1">
                  <from>
                    <xdr:col>4</xdr:col>
                    <xdr:colOff>0</xdr:colOff>
                    <xdr:row>121</xdr:row>
                    <xdr:rowOff>0</xdr:rowOff>
                  </from>
                  <to>
                    <xdr:col>4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5" name="Scroll Bar 89">
              <controlPr defaultSiz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5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6" name="Scroll Bar 90">
              <controlPr defaultSiz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6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87" name="Scroll Bar 91">
              <controlPr defaultSiz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7</xdr:col>
                    <xdr:colOff>752475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88" name="Scroll Bar 92">
              <controlPr defaultSize="0" autoPict="0">
                <anchor moveWithCells="1">
                  <from>
                    <xdr:col>2</xdr:col>
                    <xdr:colOff>0</xdr:colOff>
                    <xdr:row>123</xdr:row>
                    <xdr:rowOff>0</xdr:rowOff>
                  </from>
                  <to>
                    <xdr:col>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89" name="Scroll Bar 93">
              <controlPr defaultSize="0" autoPict="0">
                <anchor moveWithCells="1">
                  <from>
                    <xdr:col>3</xdr:col>
                    <xdr:colOff>0</xdr:colOff>
                    <xdr:row>123</xdr:row>
                    <xdr:rowOff>0</xdr:rowOff>
                  </from>
                  <to>
                    <xdr:col>4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0" name="Scroll Bar 94">
              <controlPr defaultSize="0" autoPict="0">
                <anchor moveWithCells="1">
                  <from>
                    <xdr:col>4</xdr:col>
                    <xdr:colOff>0</xdr:colOff>
                    <xdr:row>123</xdr:row>
                    <xdr:rowOff>0</xdr:rowOff>
                  </from>
                  <to>
                    <xdr:col>5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1" name="Scroll Bar 95">
              <controlPr defaultSiz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2" name="Scroll Bar 96">
              <controlPr defaultSiz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3" name="Scroll Bar 97">
              <controlPr defaultSiz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4" name="Scroll Bar 98">
              <controlPr defaultSize="0" autoPict="0">
                <anchor moveWithCells="1">
                  <from>
                    <xdr:col>1</xdr:col>
                    <xdr:colOff>0</xdr:colOff>
                    <xdr:row>142</xdr:row>
                    <xdr:rowOff>0</xdr:rowOff>
                  </from>
                  <to>
                    <xdr:col>1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5" name="Scroll Bar 99">
              <controlPr defaultSize="0" autoPict="0">
                <anchor moveWithCells="1">
                  <from>
                    <xdr:col>1</xdr:col>
                    <xdr:colOff>0</xdr:colOff>
                    <xdr:row>144</xdr:row>
                    <xdr:rowOff>0</xdr:rowOff>
                  </from>
                  <to>
                    <xdr:col>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6" name="Scroll Bar 100">
              <controlPr defaultSize="0" autoPict="0">
                <anchor moveWithCells="1">
                  <from>
                    <xdr:col>2</xdr:col>
                    <xdr:colOff>0</xdr:colOff>
                    <xdr:row>142</xdr:row>
                    <xdr:rowOff>0</xdr:rowOff>
                  </from>
                  <to>
                    <xdr:col>2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7" name="Scroll Bar 101">
              <controlPr defaultSize="0" autoPict="0">
                <anchor moveWithCells="1">
                  <from>
                    <xdr:col>3</xdr:col>
                    <xdr:colOff>0</xdr:colOff>
                    <xdr:row>142</xdr:row>
                    <xdr:rowOff>0</xdr:rowOff>
                  </from>
                  <to>
                    <xdr:col>3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98" name="Scroll Bar 102">
              <controlPr defaultSize="0" autoPict="0">
                <anchor mov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4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99" name="Scroll Bar 103">
              <controlPr defaultSiz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5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0" name="Scroll Bar 104">
              <controlPr defaultSiz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6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1" name="Scroll Bar 105">
              <controlPr defaultSiz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7</xdr:col>
                    <xdr:colOff>752475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2" name="Scroll Bar 106">
              <controlPr defaultSize="0" autoPict="0">
                <anchor moveWithCells="1">
                  <from>
                    <xdr:col>2</xdr:col>
                    <xdr:colOff>0</xdr:colOff>
                    <xdr:row>144</xdr:row>
                    <xdr:rowOff>0</xdr:rowOff>
                  </from>
                  <to>
                    <xdr:col>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3" name="Scroll Bar 107">
              <controlPr defaultSize="0" autoPict="0">
                <anchor moveWithCells="1">
                  <from>
                    <xdr:col>3</xdr:col>
                    <xdr:colOff>0</xdr:colOff>
                    <xdr:row>144</xdr:row>
                    <xdr:rowOff>0</xdr:rowOff>
                  </from>
                  <to>
                    <xdr:col>4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4" name="Scroll Bar 108">
              <controlPr defaultSize="0" autoPict="0">
                <anchor moveWithCells="1">
                  <from>
                    <xdr:col>4</xdr:col>
                    <xdr:colOff>0</xdr:colOff>
                    <xdr:row>144</xdr:row>
                    <xdr:rowOff>0</xdr:rowOff>
                  </from>
                  <to>
                    <xdr:col>5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5" name="Scroll Bar 109">
              <controlPr defaultSiz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6" name="Scroll Bar 110">
              <controlPr defaultSiz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7" name="Scroll Bar 111">
              <controlPr defaultSiz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08" name="Scroll Bar 112">
              <controlPr defaultSize="0" autoPict="0">
                <anchor moveWithCells="1">
                  <from>
                    <xdr:col>1</xdr:col>
                    <xdr:colOff>0</xdr:colOff>
                    <xdr:row>163</xdr:row>
                    <xdr:rowOff>0</xdr:rowOff>
                  </from>
                  <to>
                    <xdr:col>1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09" name="Scroll Bar 113">
              <controlPr defaultSize="0" autoPict="0">
                <anchor moveWithCells="1">
                  <from>
                    <xdr:col>1</xdr:col>
                    <xdr:colOff>0</xdr:colOff>
                    <xdr:row>165</xdr:row>
                    <xdr:rowOff>0</xdr:rowOff>
                  </from>
                  <to>
                    <xdr:col>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0" name="Scroll Bar 114">
              <controlPr defaultSize="0" autoPict="0">
                <anchor moveWithCells="1">
                  <from>
                    <xdr:col>2</xdr:col>
                    <xdr:colOff>0</xdr:colOff>
                    <xdr:row>163</xdr:row>
                    <xdr:rowOff>0</xdr:rowOff>
                  </from>
                  <to>
                    <xdr:col>2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1" name="Scroll Bar 115">
              <controlPr defaultSize="0" autoPict="0">
                <anchor moveWithCells="1">
                  <from>
                    <xdr:col>3</xdr:col>
                    <xdr:colOff>0</xdr:colOff>
                    <xdr:row>163</xdr:row>
                    <xdr:rowOff>0</xdr:rowOff>
                  </from>
                  <to>
                    <xdr:col>3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2" name="Scroll Bar 116">
              <controlPr defaultSize="0" autoPict="0">
                <anchor moveWithCells="1">
                  <from>
                    <xdr:col>4</xdr:col>
                    <xdr:colOff>0</xdr:colOff>
                    <xdr:row>163</xdr:row>
                    <xdr:rowOff>0</xdr:rowOff>
                  </from>
                  <to>
                    <xdr:col>4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3" name="Scroll Bar 117">
              <controlPr defaultSiz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5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4" name="Scroll Bar 118">
              <controlPr defaultSiz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6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5" name="Scroll Bar 119">
              <controlPr defaultSiz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7</xdr:col>
                    <xdr:colOff>752475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6" name="Scroll Bar 120">
              <controlPr defaultSize="0" autoPict="0">
                <anchor moveWithCells="1">
                  <from>
                    <xdr:col>2</xdr:col>
                    <xdr:colOff>0</xdr:colOff>
                    <xdr:row>165</xdr:row>
                    <xdr:rowOff>0</xdr:rowOff>
                  </from>
                  <to>
                    <xdr:col>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7" name="Scroll Bar 121">
              <controlPr defaultSize="0" autoPict="0">
                <anchor moveWithCells="1">
                  <from>
                    <xdr:col>3</xdr:col>
                    <xdr:colOff>0</xdr:colOff>
                    <xdr:row>165</xdr:row>
                    <xdr:rowOff>0</xdr:rowOff>
                  </from>
                  <to>
                    <xdr:col>4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18" name="Scroll Bar 122">
              <controlPr defaultSize="0" autoPict="0">
                <anchor moveWithCells="1">
                  <from>
                    <xdr:col>4</xdr:col>
                    <xdr:colOff>0</xdr:colOff>
                    <xdr:row>165</xdr:row>
                    <xdr:rowOff>0</xdr:rowOff>
                  </from>
                  <to>
                    <xdr:col>5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19" name="Scroll Bar 123">
              <controlPr defaultSiz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0" name="Scroll Bar 124">
              <controlPr defaultSiz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1" name="Scroll Bar 125">
              <controlPr defaultSiz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C4ED9-328B-41BF-AC88-1048D85CEDBB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B18:B27</xm:sqref>
        </x14:conditionalFormatting>
        <x14:conditionalFormatting xmlns:xm="http://schemas.microsoft.com/office/excel/2006/main">
          <x14:cfRule type="dataBar" id="{EDF2647E-70B8-4D10-8A99-96D7AB4F5803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B44:H53</xm:sqref>
        </x14:conditionalFormatting>
        <x14:conditionalFormatting xmlns:xm="http://schemas.microsoft.com/office/excel/2006/main">
          <x14:cfRule type="dataBar" id="{66D7F030-2ACF-4120-982B-58C7CA825D15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13C5EB83-A098-4922-9259-B0411F56B9F5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L18:L27</xm:sqref>
        </x14:conditionalFormatting>
        <x14:conditionalFormatting xmlns:xm="http://schemas.microsoft.com/office/excel/2006/main">
          <x14:cfRule type="dataBar" id="{BC147FE3-195D-4BFE-A7F7-4C95ED4FF167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B37:H39</xm:sqref>
        </x14:conditionalFormatting>
        <x14:conditionalFormatting xmlns:xm="http://schemas.microsoft.com/office/excel/2006/main">
          <x14:cfRule type="dataBar" id="{ADE9E0D9-C10D-4242-94DE-0F25AAE2D98F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B65:H74</xm:sqref>
        </x14:conditionalFormatting>
        <x14:conditionalFormatting xmlns:xm="http://schemas.microsoft.com/office/excel/2006/main">
          <x14:cfRule type="dataBar" id="{E6D90429-9705-4920-9238-FFD90EE0D223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B58:H60</xm:sqref>
        </x14:conditionalFormatting>
        <x14:conditionalFormatting xmlns:xm="http://schemas.microsoft.com/office/excel/2006/main">
          <x14:cfRule type="dataBar" id="{E53A95AE-E645-4AD5-84E7-E331C22BCD0D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B86:H95</xm:sqref>
        </x14:conditionalFormatting>
        <x14:conditionalFormatting xmlns:xm="http://schemas.microsoft.com/office/excel/2006/main">
          <x14:cfRule type="dataBar" id="{917BDAD0-1FB1-4138-A1D4-84E84A4D74B0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B79:H81</xm:sqref>
        </x14:conditionalFormatting>
        <x14:conditionalFormatting xmlns:xm="http://schemas.microsoft.com/office/excel/2006/main">
          <x14:cfRule type="dataBar" id="{377066CC-0161-4F6D-8617-665C257EAC9F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B107:H116</xm:sqref>
        </x14:conditionalFormatting>
        <x14:conditionalFormatting xmlns:xm="http://schemas.microsoft.com/office/excel/2006/main">
          <x14:cfRule type="dataBar" id="{E44753A9-C412-4129-A103-DCD6595BE589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B100:H102</xm:sqref>
        </x14:conditionalFormatting>
        <x14:conditionalFormatting xmlns:xm="http://schemas.microsoft.com/office/excel/2006/main">
          <x14:cfRule type="dataBar" id="{DB9C6100-476E-40DA-AF7D-521C2A6AD354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B128:H137</xm:sqref>
        </x14:conditionalFormatting>
        <x14:conditionalFormatting xmlns:xm="http://schemas.microsoft.com/office/excel/2006/main">
          <x14:cfRule type="dataBar" id="{AB60E559-493A-4C76-9589-730226C140AE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B121:H123</xm:sqref>
        </x14:conditionalFormatting>
        <x14:conditionalFormatting xmlns:xm="http://schemas.microsoft.com/office/excel/2006/main">
          <x14:cfRule type="dataBar" id="{8573D0D6-0E17-4B52-85FA-D41EA3D665ED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B149:H158</xm:sqref>
        </x14:conditionalFormatting>
        <x14:conditionalFormatting xmlns:xm="http://schemas.microsoft.com/office/excel/2006/main">
          <x14:cfRule type="dataBar" id="{0E7DF0E2-FF10-4F05-9BCD-6FD70A6BA61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B142:H144</xm:sqref>
        </x14:conditionalFormatting>
        <x14:conditionalFormatting xmlns:xm="http://schemas.microsoft.com/office/excel/2006/main">
          <x14:cfRule type="dataBar" id="{7BA0BA36-79EF-42CD-87D6-C1BD0E3ECF33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B170:H179</xm:sqref>
        </x14:conditionalFormatting>
        <x14:conditionalFormatting xmlns:xm="http://schemas.microsoft.com/office/excel/2006/main">
          <x14:cfRule type="dataBar" id="{95A45103-594F-442D-9D88-9842E6DFB90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B163:H165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7"/>
  <sheetViews>
    <sheetView workbookViewId="0"/>
  </sheetViews>
  <sheetFormatPr defaultRowHeight="15" x14ac:dyDescent="0.25"/>
  <sheetData>
    <row r="2" spans="1:4" x14ac:dyDescent="0.25">
      <c r="A2" t="s">
        <v>102</v>
      </c>
      <c r="B2">
        <v>3</v>
      </c>
    </row>
    <row r="4" spans="1:4" x14ac:dyDescent="0.25">
      <c r="A4" t="s">
        <v>97</v>
      </c>
      <c r="B4">
        <v>80</v>
      </c>
    </row>
    <row r="5" spans="1:4" x14ac:dyDescent="0.25">
      <c r="A5" t="s">
        <v>100</v>
      </c>
      <c r="B5">
        <f>C5/10</f>
        <v>0</v>
      </c>
      <c r="C5">
        <v>0</v>
      </c>
    </row>
    <row r="6" spans="1:4" x14ac:dyDescent="0.25">
      <c r="A6" t="s">
        <v>2</v>
      </c>
      <c r="B6">
        <v>40</v>
      </c>
    </row>
    <row r="7" spans="1:4" x14ac:dyDescent="0.25">
      <c r="A7" t="s">
        <v>98</v>
      </c>
      <c r="B7" t="s">
        <v>99</v>
      </c>
      <c r="D7" t="s">
        <v>101</v>
      </c>
    </row>
    <row r="8" spans="1:4" x14ac:dyDescent="0.25">
      <c r="A8">
        <v>1</v>
      </c>
      <c r="B8">
        <f>$B$4-((A8-$B$2)/($B$6/100))</f>
        <v>85</v>
      </c>
    </row>
    <row r="9" spans="1:4" x14ac:dyDescent="0.25">
      <c r="A9">
        <v>2</v>
      </c>
      <c r="B9">
        <f>$B$4-((A9-$B$2)/($B$6/100))</f>
        <v>82.5</v>
      </c>
    </row>
    <row r="10" spans="1:4" x14ac:dyDescent="0.25">
      <c r="A10">
        <v>3</v>
      </c>
      <c r="B10">
        <f t="shared" ref="B9:B27" si="0">$B$4-((A10-$B$2)/($B$6/100))</f>
        <v>80</v>
      </c>
      <c r="C10">
        <f>ROUNDUP(B10,0)</f>
        <v>80</v>
      </c>
      <c r="D10">
        <v>1</v>
      </c>
    </row>
    <row r="11" spans="1:4" x14ac:dyDescent="0.25">
      <c r="A11">
        <v>4</v>
      </c>
      <c r="B11">
        <f t="shared" si="0"/>
        <v>77.5</v>
      </c>
    </row>
    <row r="12" spans="1:4" x14ac:dyDescent="0.25">
      <c r="A12">
        <v>5</v>
      </c>
      <c r="B12">
        <f t="shared" si="0"/>
        <v>75</v>
      </c>
    </row>
    <row r="13" spans="1:4" x14ac:dyDescent="0.25">
      <c r="A13">
        <v>6</v>
      </c>
      <c r="B13">
        <f t="shared" si="0"/>
        <v>72.5</v>
      </c>
      <c r="C13">
        <f>ROUNDUP(B13,0)</f>
        <v>73</v>
      </c>
      <c r="D13">
        <v>2</v>
      </c>
    </row>
    <row r="14" spans="1:4" x14ac:dyDescent="0.25">
      <c r="A14">
        <v>7</v>
      </c>
      <c r="B14">
        <f t="shared" si="0"/>
        <v>70</v>
      </c>
    </row>
    <row r="15" spans="1:4" x14ac:dyDescent="0.25">
      <c r="A15">
        <v>8</v>
      </c>
      <c r="B15">
        <f t="shared" si="0"/>
        <v>67.5</v>
      </c>
    </row>
    <row r="16" spans="1:4" x14ac:dyDescent="0.25">
      <c r="A16">
        <v>9</v>
      </c>
      <c r="B16">
        <f t="shared" si="0"/>
        <v>65</v>
      </c>
      <c r="C16">
        <f>ROUNDUP(B16,0)</f>
        <v>65</v>
      </c>
      <c r="D16">
        <v>3</v>
      </c>
    </row>
    <row r="17" spans="1:4" x14ac:dyDescent="0.25">
      <c r="A17">
        <v>10</v>
      </c>
      <c r="B17">
        <f t="shared" si="0"/>
        <v>62.5</v>
      </c>
    </row>
    <row r="18" spans="1:4" x14ac:dyDescent="0.25">
      <c r="A18">
        <v>11</v>
      </c>
      <c r="B18">
        <f t="shared" si="0"/>
        <v>60</v>
      </c>
    </row>
    <row r="19" spans="1:4" x14ac:dyDescent="0.25">
      <c r="A19">
        <v>12</v>
      </c>
      <c r="B19">
        <f t="shared" si="0"/>
        <v>57.5</v>
      </c>
      <c r="C19">
        <f>ROUNDUP(B19,0)</f>
        <v>58</v>
      </c>
      <c r="D19">
        <v>4</v>
      </c>
    </row>
    <row r="20" spans="1:4" x14ac:dyDescent="0.25">
      <c r="A20">
        <v>13</v>
      </c>
      <c r="B20">
        <f t="shared" si="0"/>
        <v>55</v>
      </c>
    </row>
    <row r="21" spans="1:4" x14ac:dyDescent="0.25">
      <c r="A21">
        <v>14</v>
      </c>
      <c r="B21">
        <f t="shared" si="0"/>
        <v>52.5</v>
      </c>
    </row>
    <row r="22" spans="1:4" x14ac:dyDescent="0.25">
      <c r="A22">
        <v>15</v>
      </c>
      <c r="B22">
        <f t="shared" si="0"/>
        <v>50</v>
      </c>
      <c r="C22">
        <f>ROUNDUP(B22,0)</f>
        <v>50</v>
      </c>
      <c r="D22">
        <v>5</v>
      </c>
    </row>
    <row r="23" spans="1:4" x14ac:dyDescent="0.25">
      <c r="A23">
        <v>16</v>
      </c>
      <c r="B23">
        <f t="shared" si="0"/>
        <v>47.5</v>
      </c>
    </row>
    <row r="24" spans="1:4" x14ac:dyDescent="0.25">
      <c r="A24">
        <v>17</v>
      </c>
      <c r="B24">
        <f t="shared" si="0"/>
        <v>45</v>
      </c>
    </row>
    <row r="25" spans="1:4" x14ac:dyDescent="0.25">
      <c r="A25">
        <v>18</v>
      </c>
      <c r="B25">
        <f t="shared" si="0"/>
        <v>42.5</v>
      </c>
      <c r="C25">
        <f>ROUNDUP(B25,0)</f>
        <v>43</v>
      </c>
      <c r="D25">
        <v>6</v>
      </c>
    </row>
    <row r="26" spans="1:4" x14ac:dyDescent="0.25">
      <c r="A26">
        <v>19</v>
      </c>
      <c r="B26">
        <f t="shared" si="0"/>
        <v>40</v>
      </c>
    </row>
    <row r="27" spans="1:4" x14ac:dyDescent="0.25">
      <c r="A27">
        <v>20</v>
      </c>
      <c r="B27">
        <f t="shared" si="0"/>
        <v>37.5</v>
      </c>
    </row>
  </sheetData>
  <conditionalFormatting sqref="B8:B27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{9758F910-0C7D-4D19-9359-A740BEAC8E81}</x14:id>
        </ext>
      </extLst>
    </cfRule>
  </conditionalFormatting>
  <conditionalFormatting sqref="B35:B54">
    <cfRule type="dataBar" priority="3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{38BE3CFB-1908-4ED4-9E99-67CE01DC9840}</x14:id>
        </ext>
      </extLst>
    </cfRule>
  </conditionalFormatting>
  <conditionalFormatting sqref="D37:D52">
    <cfRule type="dataBar" priority="2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{24CC33ED-A683-4D25-B70C-6691C1DF1132}</x14:id>
        </ext>
      </extLst>
    </cfRule>
  </conditionalFormatting>
  <conditionalFormatting sqref="C8:C27">
    <cfRule type="dataBar" priority="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{B8DC1224-D190-45E2-8AE4-F12499502FD2}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6" name="Scroll Bar 6">
              <controlPr defaultSiz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58F910-0C7D-4D19-9359-A740BEAC8E81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B8:B27</xm:sqref>
        </x14:conditionalFormatting>
        <x14:conditionalFormatting xmlns:xm="http://schemas.microsoft.com/office/excel/2006/main">
          <x14:cfRule type="dataBar" id="{38BE3CFB-1908-4ED4-9E99-67CE01DC9840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B35:B54</xm:sqref>
        </x14:conditionalFormatting>
        <x14:conditionalFormatting xmlns:xm="http://schemas.microsoft.com/office/excel/2006/main">
          <x14:cfRule type="dataBar" id="{24CC33ED-A683-4D25-B70C-6691C1DF1132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D37:D52</xm:sqref>
        </x14:conditionalFormatting>
        <x14:conditionalFormatting xmlns:xm="http://schemas.microsoft.com/office/excel/2006/main">
          <x14:cfRule type="dataBar" id="{B8DC1224-D190-45E2-8AE4-F12499502FD2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7"/>
  <sheetViews>
    <sheetView workbookViewId="0"/>
  </sheetViews>
  <sheetFormatPr defaultColWidth="14.7109375" defaultRowHeight="15" x14ac:dyDescent="0.25"/>
  <sheetData>
    <row r="3" spans="1:10" x14ac:dyDescent="0.25">
      <c r="A3" t="s">
        <v>9</v>
      </c>
      <c r="B3" t="s">
        <v>10</v>
      </c>
      <c r="C3" t="s">
        <v>11</v>
      </c>
      <c r="D3" t="s">
        <v>12</v>
      </c>
      <c r="E3" t="s">
        <v>14</v>
      </c>
      <c r="F3" t="s">
        <v>13</v>
      </c>
      <c r="G3" t="s">
        <v>16</v>
      </c>
      <c r="H3" t="s">
        <v>17</v>
      </c>
      <c r="I3" t="s">
        <v>15</v>
      </c>
      <c r="J3" t="s">
        <v>21</v>
      </c>
    </row>
    <row r="4" spans="1:10" x14ac:dyDescent="0.25">
      <c r="A4" t="s">
        <v>24</v>
      </c>
      <c r="B4" t="s">
        <v>19</v>
      </c>
      <c r="C4">
        <v>2</v>
      </c>
      <c r="D4">
        <v>4</v>
      </c>
      <c r="E4">
        <v>1</v>
      </c>
      <c r="F4">
        <v>90</v>
      </c>
      <c r="G4">
        <v>30</v>
      </c>
      <c r="H4">
        <v>20</v>
      </c>
      <c r="I4">
        <v>20</v>
      </c>
      <c r="J4" t="s">
        <v>19</v>
      </c>
    </row>
    <row r="5" spans="1:10" x14ac:dyDescent="0.25">
      <c r="A5" t="s">
        <v>20</v>
      </c>
      <c r="B5" t="s">
        <v>19</v>
      </c>
      <c r="C5">
        <v>10</v>
      </c>
      <c r="D5">
        <v>15</v>
      </c>
      <c r="E5">
        <v>1</v>
      </c>
      <c r="F5">
        <v>90</v>
      </c>
      <c r="G5">
        <v>70</v>
      </c>
      <c r="H5">
        <v>20</v>
      </c>
      <c r="I5">
        <v>10</v>
      </c>
      <c r="J5" t="s">
        <v>22</v>
      </c>
    </row>
    <row r="6" spans="1:10" x14ac:dyDescent="0.25">
      <c r="A6" t="s">
        <v>18</v>
      </c>
      <c r="B6" t="s">
        <v>23</v>
      </c>
      <c r="C6">
        <v>2</v>
      </c>
      <c r="D6">
        <v>4</v>
      </c>
      <c r="E6">
        <v>3</v>
      </c>
      <c r="F6">
        <v>60</v>
      </c>
      <c r="G6">
        <v>20</v>
      </c>
      <c r="H6">
        <v>10</v>
      </c>
      <c r="I6">
        <v>30</v>
      </c>
      <c r="J6" t="s">
        <v>23</v>
      </c>
    </row>
    <row r="7" spans="1:10" x14ac:dyDescent="0.25">
      <c r="A7" t="s">
        <v>25</v>
      </c>
      <c r="B7" t="s">
        <v>26</v>
      </c>
      <c r="C7">
        <v>4</v>
      </c>
      <c r="D7">
        <v>6</v>
      </c>
      <c r="E7">
        <v>1</v>
      </c>
      <c r="F7">
        <v>100</v>
      </c>
      <c r="G7">
        <v>20</v>
      </c>
      <c r="H7">
        <v>15</v>
      </c>
      <c r="I7">
        <v>0</v>
      </c>
      <c r="J7" t="s">
        <v>26</v>
      </c>
    </row>
    <row r="8" spans="1:10" x14ac:dyDescent="0.25">
      <c r="A8" t="s">
        <v>29</v>
      </c>
      <c r="B8" t="s">
        <v>27</v>
      </c>
      <c r="C8">
        <v>8</v>
      </c>
      <c r="D8">
        <v>12</v>
      </c>
      <c r="E8">
        <v>1</v>
      </c>
      <c r="F8">
        <v>100</v>
      </c>
      <c r="G8">
        <v>80</v>
      </c>
      <c r="H8">
        <v>15</v>
      </c>
      <c r="I8">
        <v>6</v>
      </c>
      <c r="J8" t="s">
        <v>28</v>
      </c>
    </row>
    <row r="9" spans="1:10" x14ac:dyDescent="0.25">
      <c r="A9" t="s">
        <v>31</v>
      </c>
      <c r="B9" t="s">
        <v>30</v>
      </c>
      <c r="C9">
        <v>3</v>
      </c>
      <c r="D9">
        <v>6</v>
      </c>
      <c r="E9">
        <v>1</v>
      </c>
      <c r="F9">
        <v>70</v>
      </c>
      <c r="G9">
        <v>20</v>
      </c>
      <c r="H9">
        <v>10</v>
      </c>
      <c r="I9">
        <v>12</v>
      </c>
      <c r="J9" t="s">
        <v>30</v>
      </c>
    </row>
    <row r="40" spans="1:2" x14ac:dyDescent="0.25">
      <c r="A40" t="s">
        <v>0</v>
      </c>
      <c r="B40" t="s">
        <v>4</v>
      </c>
    </row>
    <row r="41" spans="1:2" x14ac:dyDescent="0.25">
      <c r="A41" t="s">
        <v>1</v>
      </c>
      <c r="B41">
        <v>10</v>
      </c>
    </row>
    <row r="42" spans="1:2" x14ac:dyDescent="0.25">
      <c r="A42" t="s">
        <v>5</v>
      </c>
      <c r="B42">
        <v>6</v>
      </c>
    </row>
    <row r="43" spans="1:2" x14ac:dyDescent="0.25">
      <c r="A43" t="s">
        <v>6</v>
      </c>
      <c r="B43">
        <v>10</v>
      </c>
    </row>
    <row r="44" spans="1:2" x14ac:dyDescent="0.25">
      <c r="A44" t="s">
        <v>3</v>
      </c>
      <c r="B44">
        <v>4</v>
      </c>
    </row>
    <row r="45" spans="1:2" x14ac:dyDescent="0.25">
      <c r="A45" t="s">
        <v>2</v>
      </c>
      <c r="B45">
        <v>1</v>
      </c>
    </row>
    <row r="46" spans="1:2" x14ac:dyDescent="0.25">
      <c r="A46" t="s">
        <v>7</v>
      </c>
      <c r="B46">
        <v>1</v>
      </c>
    </row>
    <row r="47" spans="1:2" x14ac:dyDescent="0.25">
      <c r="A47" t="s">
        <v>8</v>
      </c>
      <c r="B4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9"/>
  <sheetViews>
    <sheetView zoomScaleNormal="100" workbookViewId="0"/>
  </sheetViews>
  <sheetFormatPr defaultColWidth="3.85546875" defaultRowHeight="15" x14ac:dyDescent="0.25"/>
  <cols>
    <col min="1" max="10" width="11.28515625" customWidth="1"/>
  </cols>
  <sheetData>
    <row r="2" spans="2:10" x14ac:dyDescent="0.25">
      <c r="B2" t="s">
        <v>38</v>
      </c>
      <c r="C2">
        <f>D2/100</f>
        <v>0.5</v>
      </c>
      <c r="D2">
        <v>50</v>
      </c>
    </row>
    <row r="3" spans="2:10" x14ac:dyDescent="0.25">
      <c r="B3" t="s">
        <v>39</v>
      </c>
      <c r="C3">
        <f>(D3-1000)/100</f>
        <v>2</v>
      </c>
      <c r="D3">
        <v>1200</v>
      </c>
    </row>
    <row r="4" spans="2:10" x14ac:dyDescent="0.25">
      <c r="B4" t="s">
        <v>35</v>
      </c>
      <c r="C4">
        <v>10</v>
      </c>
    </row>
    <row r="7" spans="2:10" x14ac:dyDescent="0.25">
      <c r="B7" t="s">
        <v>69</v>
      </c>
      <c r="C7">
        <v>80</v>
      </c>
    </row>
    <row r="8" spans="2:10" x14ac:dyDescent="0.25">
      <c r="B8" t="s">
        <v>49</v>
      </c>
      <c r="C8">
        <v>100</v>
      </c>
    </row>
    <row r="9" spans="2:10" x14ac:dyDescent="0.25">
      <c r="B9" t="s">
        <v>32</v>
      </c>
      <c r="C9" t="s">
        <v>34</v>
      </c>
      <c r="D9" t="s">
        <v>40</v>
      </c>
      <c r="E9" t="s">
        <v>36</v>
      </c>
      <c r="F9" t="s">
        <v>50</v>
      </c>
      <c r="G9" t="s">
        <v>51</v>
      </c>
      <c r="H9" t="s">
        <v>37</v>
      </c>
    </row>
    <row r="10" spans="2:10" x14ac:dyDescent="0.25">
      <c r="B10">
        <v>1</v>
      </c>
      <c r="C10">
        <f>B10/10</f>
        <v>0.1</v>
      </c>
      <c r="D10">
        <f>C10^$C$3</f>
        <v>1.0000000000000002E-2</v>
      </c>
      <c r="E10">
        <f>SUM(C10+D10)*$C$2</f>
        <v>5.5000000000000007E-2</v>
      </c>
      <c r="F10">
        <f>ROUNDUP($C$8*E10, 0)</f>
        <v>6</v>
      </c>
      <c r="G10">
        <f t="shared" ref="G10:G19" si="0">ROUNDUP($C$8*(B10/10), 0)</f>
        <v>10</v>
      </c>
      <c r="H10">
        <f>ROUND(F10/G10*100, 1)</f>
        <v>60</v>
      </c>
      <c r="I10" t="s">
        <v>41</v>
      </c>
      <c r="J10">
        <v>82</v>
      </c>
    </row>
    <row r="11" spans="2:10" x14ac:dyDescent="0.25">
      <c r="B11">
        <v>2</v>
      </c>
      <c r="C11">
        <f t="shared" ref="C11:C19" si="1">B11/10</f>
        <v>0.2</v>
      </c>
      <c r="D11">
        <f t="shared" ref="D11:D19" si="2">C11^$C$3</f>
        <v>4.0000000000000008E-2</v>
      </c>
      <c r="E11">
        <f t="shared" ref="E11:E19" si="3">SUM(C11+D11)*$C$2</f>
        <v>0.12000000000000001</v>
      </c>
      <c r="F11">
        <f t="shared" ref="F11:F19" si="4">ROUNDUP($C$8*E11, 0)</f>
        <v>12</v>
      </c>
      <c r="G11">
        <f t="shared" si="0"/>
        <v>20</v>
      </c>
      <c r="H11">
        <f t="shared" ref="H11:H19" si="5">ROUND(F11/G11*100, 1)</f>
        <v>60</v>
      </c>
      <c r="I11" t="s">
        <v>41</v>
      </c>
      <c r="J11">
        <v>84</v>
      </c>
    </row>
    <row r="12" spans="2:10" x14ac:dyDescent="0.25">
      <c r="B12">
        <v>3</v>
      </c>
      <c r="C12">
        <f t="shared" si="1"/>
        <v>0.3</v>
      </c>
      <c r="D12">
        <f t="shared" si="2"/>
        <v>0.09</v>
      </c>
      <c r="E12">
        <f t="shared" si="3"/>
        <v>0.19500000000000001</v>
      </c>
      <c r="F12">
        <f t="shared" si="4"/>
        <v>20</v>
      </c>
      <c r="G12">
        <f t="shared" si="0"/>
        <v>30</v>
      </c>
      <c r="H12">
        <f>ROUND(F12/G12*100, 1)</f>
        <v>66.7</v>
      </c>
      <c r="I12" t="s">
        <v>41</v>
      </c>
      <c r="J12">
        <v>86</v>
      </c>
    </row>
    <row r="13" spans="2:10" x14ac:dyDescent="0.25">
      <c r="B13">
        <v>4</v>
      </c>
      <c r="C13">
        <f t="shared" si="1"/>
        <v>0.4</v>
      </c>
      <c r="D13">
        <f t="shared" si="2"/>
        <v>0.16000000000000003</v>
      </c>
      <c r="E13">
        <f t="shared" si="3"/>
        <v>0.28000000000000003</v>
      </c>
      <c r="F13">
        <f t="shared" si="4"/>
        <v>28</v>
      </c>
      <c r="G13">
        <f t="shared" si="0"/>
        <v>40</v>
      </c>
      <c r="H13">
        <f t="shared" si="5"/>
        <v>70</v>
      </c>
      <c r="I13" t="s">
        <v>41</v>
      </c>
      <c r="J13">
        <v>88</v>
      </c>
    </row>
    <row r="14" spans="2:10" x14ac:dyDescent="0.25">
      <c r="B14">
        <v>5</v>
      </c>
      <c r="C14">
        <f t="shared" si="1"/>
        <v>0.5</v>
      </c>
      <c r="D14">
        <f t="shared" si="2"/>
        <v>0.25</v>
      </c>
      <c r="E14">
        <f t="shared" si="3"/>
        <v>0.375</v>
      </c>
      <c r="F14">
        <f t="shared" si="4"/>
        <v>38</v>
      </c>
      <c r="G14">
        <f t="shared" si="0"/>
        <v>50</v>
      </c>
      <c r="H14">
        <f t="shared" si="5"/>
        <v>76</v>
      </c>
      <c r="I14" t="s">
        <v>41</v>
      </c>
      <c r="J14">
        <v>90</v>
      </c>
    </row>
    <row r="15" spans="2:10" x14ac:dyDescent="0.25">
      <c r="B15">
        <v>6</v>
      </c>
      <c r="C15">
        <f t="shared" si="1"/>
        <v>0.6</v>
      </c>
      <c r="D15">
        <f t="shared" si="2"/>
        <v>0.36</v>
      </c>
      <c r="E15">
        <f t="shared" si="3"/>
        <v>0.48</v>
      </c>
      <c r="F15">
        <f t="shared" si="4"/>
        <v>48</v>
      </c>
      <c r="G15">
        <f t="shared" si="0"/>
        <v>60</v>
      </c>
      <c r="H15">
        <f t="shared" si="5"/>
        <v>80</v>
      </c>
      <c r="I15" t="s">
        <v>41</v>
      </c>
      <c r="J15">
        <v>92</v>
      </c>
    </row>
    <row r="16" spans="2:10" x14ac:dyDescent="0.25">
      <c r="B16">
        <v>7</v>
      </c>
      <c r="C16">
        <f t="shared" si="1"/>
        <v>0.7</v>
      </c>
      <c r="D16">
        <f t="shared" si="2"/>
        <v>0.48999999999999994</v>
      </c>
      <c r="E16">
        <f t="shared" si="3"/>
        <v>0.59499999999999997</v>
      </c>
      <c r="F16">
        <f t="shared" si="4"/>
        <v>60</v>
      </c>
      <c r="G16">
        <f t="shared" si="0"/>
        <v>70</v>
      </c>
      <c r="H16">
        <f t="shared" si="5"/>
        <v>85.7</v>
      </c>
      <c r="I16" t="s">
        <v>41</v>
      </c>
      <c r="J16">
        <v>94</v>
      </c>
    </row>
    <row r="17" spans="2:10" x14ac:dyDescent="0.25">
      <c r="B17">
        <v>8</v>
      </c>
      <c r="C17">
        <f t="shared" si="1"/>
        <v>0.8</v>
      </c>
      <c r="D17">
        <f t="shared" si="2"/>
        <v>0.64000000000000012</v>
      </c>
      <c r="E17">
        <f t="shared" si="3"/>
        <v>0.72000000000000008</v>
      </c>
      <c r="F17">
        <f t="shared" si="4"/>
        <v>72</v>
      </c>
      <c r="G17">
        <f t="shared" si="0"/>
        <v>80</v>
      </c>
      <c r="H17">
        <f t="shared" si="5"/>
        <v>90</v>
      </c>
      <c r="I17" t="s">
        <v>41</v>
      </c>
      <c r="J17">
        <v>96</v>
      </c>
    </row>
    <row r="18" spans="2:10" x14ac:dyDescent="0.25">
      <c r="B18">
        <v>9</v>
      </c>
      <c r="C18">
        <f t="shared" si="1"/>
        <v>0.9</v>
      </c>
      <c r="D18">
        <f t="shared" si="2"/>
        <v>0.81</v>
      </c>
      <c r="E18">
        <f>SUM(C18+D18)*$C$2</f>
        <v>0.85499999999999998</v>
      </c>
      <c r="F18">
        <f t="shared" si="4"/>
        <v>86</v>
      </c>
      <c r="G18">
        <f t="shared" si="0"/>
        <v>90</v>
      </c>
      <c r="H18">
        <f t="shared" si="5"/>
        <v>95.6</v>
      </c>
      <c r="I18" t="s">
        <v>41</v>
      </c>
      <c r="J18">
        <v>98</v>
      </c>
    </row>
    <row r="19" spans="2:10" x14ac:dyDescent="0.25">
      <c r="B19">
        <v>10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100</v>
      </c>
      <c r="G19">
        <f t="shared" si="0"/>
        <v>100</v>
      </c>
      <c r="H19">
        <f t="shared" si="5"/>
        <v>100</v>
      </c>
      <c r="I19" t="s">
        <v>41</v>
      </c>
      <c r="J19">
        <v>100</v>
      </c>
    </row>
  </sheetData>
  <conditionalFormatting sqref="F10:G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{737F754F-98DA-4E54-BDDA-9121C9FC3F00}</x14:id>
        </ext>
      </extLst>
    </cfRule>
  </conditionalFormatting>
  <conditionalFormatting sqref="H10:H19">
    <cfRule type="dataBar" priority="2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{949CB756-7D07-40C6-8837-084A4833C755}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3" name="Scroll Bar 5">
              <controlPr defaultSize="0" autoPict="0">
                <anchor moveWithCells="1">
                  <from>
                    <xdr:col>2</xdr:col>
                    <xdr:colOff>752475</xdr:colOff>
                    <xdr:row>1</xdr:row>
                    <xdr:rowOff>0</xdr:rowOff>
                  </from>
                  <to>
                    <xdr:col>3</xdr:col>
                    <xdr:colOff>752475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4" name="Scroll Bar 6">
              <controlPr defaultSize="0" autoPict="0">
                <anchor moveWithCells="1">
                  <from>
                    <xdr:col>2</xdr:col>
                    <xdr:colOff>752475</xdr:colOff>
                    <xdr:row>2</xdr:row>
                    <xdr:rowOff>0</xdr:rowOff>
                  </from>
                  <to>
                    <xdr:col>3</xdr:col>
                    <xdr:colOff>752475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Scroll Bar 7">
              <controlPr defaultSize="0" autoPict="0">
                <anchor moveWithCells="1">
                  <from>
                    <xdr:col>2</xdr:col>
                    <xdr:colOff>752475</xdr:colOff>
                    <xdr:row>7</xdr:row>
                    <xdr:rowOff>0</xdr:rowOff>
                  </from>
                  <to>
                    <xdr:col>3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Scroll Bar 8">
              <controlPr defaultSize="0" autoPict="0">
                <anchor moveWithCells="1">
                  <from>
                    <xdr:col>2</xdr:col>
                    <xdr:colOff>752475</xdr:colOff>
                    <xdr:row>6</xdr:row>
                    <xdr:rowOff>0</xdr:rowOff>
                  </from>
                  <to>
                    <xdr:col>3</xdr:col>
                    <xdr:colOff>752475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7F754F-98DA-4E54-BDDA-9121C9FC3F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F10:G19</xm:sqref>
        </x14:conditionalFormatting>
        <x14:conditionalFormatting xmlns:xm="http://schemas.microsoft.com/office/excel/2006/main">
          <x14:cfRule type="dataBar" id="{949CB756-7D07-40C6-8837-084A4833C755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9"/>
  <sheetViews>
    <sheetView workbookViewId="0">
      <selection activeCell="J7" sqref="J7"/>
    </sheetView>
  </sheetViews>
  <sheetFormatPr defaultColWidth="3.85546875" defaultRowHeight="15" x14ac:dyDescent="0.25"/>
  <cols>
    <col min="1" max="10" width="11.28515625" customWidth="1"/>
  </cols>
  <sheetData>
    <row r="2" spans="2:9" x14ac:dyDescent="0.25">
      <c r="B2" t="s">
        <v>38</v>
      </c>
      <c r="C2">
        <f>D2/100</f>
        <v>0.5</v>
      </c>
      <c r="D2">
        <v>50</v>
      </c>
    </row>
    <row r="3" spans="2:9" x14ac:dyDescent="0.25">
      <c r="B3" t="s">
        <v>39</v>
      </c>
      <c r="C3">
        <f>(D3-1000)/100</f>
        <v>2</v>
      </c>
      <c r="D3">
        <v>1200</v>
      </c>
    </row>
    <row r="4" spans="2:9" x14ac:dyDescent="0.25">
      <c r="B4" t="s">
        <v>35</v>
      </c>
      <c r="C4">
        <v>10</v>
      </c>
    </row>
    <row r="7" spans="2:9" x14ac:dyDescent="0.25">
      <c r="B7" t="s">
        <v>69</v>
      </c>
      <c r="C7">
        <v>80</v>
      </c>
    </row>
    <row r="8" spans="2:9" x14ac:dyDescent="0.25">
      <c r="B8" t="s">
        <v>49</v>
      </c>
      <c r="C8">
        <v>100</v>
      </c>
    </row>
    <row r="9" spans="2:9" x14ac:dyDescent="0.25">
      <c r="B9" t="s">
        <v>32</v>
      </c>
      <c r="C9" t="s">
        <v>34</v>
      </c>
      <c r="D9" t="s">
        <v>40</v>
      </c>
      <c r="E9" t="s">
        <v>36</v>
      </c>
      <c r="F9" t="s">
        <v>50</v>
      </c>
      <c r="G9" t="s">
        <v>51</v>
      </c>
      <c r="H9" t="s">
        <v>37</v>
      </c>
    </row>
    <row r="10" spans="2:9" x14ac:dyDescent="0.25">
      <c r="B10">
        <v>1</v>
      </c>
      <c r="C10">
        <f>B10/10</f>
        <v>0.1</v>
      </c>
      <c r="D10">
        <f>C10^$C$3</f>
        <v>1.0000000000000002E-2</v>
      </c>
      <c r="E10">
        <f>SUM(C10+D10)*$C$2</f>
        <v>5.5000000000000007E-2</v>
      </c>
      <c r="F10">
        <f>ROUNDUP($C$7+$B10*$C$3, 0)</f>
        <v>82</v>
      </c>
      <c r="G10">
        <f t="shared" ref="G10:G19" si="0">ROUNDUP($C$8*(B10/10), 0)</f>
        <v>10</v>
      </c>
      <c r="H10">
        <f>ROUND(F10/G10*100, 1)</f>
        <v>820</v>
      </c>
      <c r="I10" t="s">
        <v>41</v>
      </c>
    </row>
    <row r="11" spans="2:9" x14ac:dyDescent="0.25">
      <c r="B11">
        <v>2</v>
      </c>
      <c r="C11">
        <f t="shared" ref="C11:C19" si="1">B11/10</f>
        <v>0.2</v>
      </c>
      <c r="D11">
        <f t="shared" ref="D11:D19" si="2">C11^$C$3</f>
        <v>4.0000000000000008E-2</v>
      </c>
      <c r="E11">
        <f t="shared" ref="E11:E19" si="3">SUM(C11+D11)*$C$2</f>
        <v>0.12000000000000001</v>
      </c>
      <c r="F11">
        <f t="shared" ref="F11:F19" si="4">ROUNDUP($C$7+$B11*$C$3, 0)</f>
        <v>84</v>
      </c>
      <c r="G11">
        <f t="shared" si="0"/>
        <v>20</v>
      </c>
      <c r="H11">
        <f t="shared" ref="H11:H19" si="5">ROUND(F11/G11*100, 1)</f>
        <v>420</v>
      </c>
      <c r="I11" t="s">
        <v>41</v>
      </c>
    </row>
    <row r="12" spans="2:9" x14ac:dyDescent="0.25">
      <c r="B12">
        <v>3</v>
      </c>
      <c r="C12">
        <f t="shared" si="1"/>
        <v>0.3</v>
      </c>
      <c r="D12">
        <f t="shared" si="2"/>
        <v>0.09</v>
      </c>
      <c r="E12">
        <f t="shared" si="3"/>
        <v>0.19500000000000001</v>
      </c>
      <c r="F12">
        <f t="shared" si="4"/>
        <v>86</v>
      </c>
      <c r="G12">
        <f t="shared" si="0"/>
        <v>30</v>
      </c>
      <c r="H12">
        <f>ROUND(F12/G12*100, 1)</f>
        <v>286.7</v>
      </c>
      <c r="I12" t="s">
        <v>41</v>
      </c>
    </row>
    <row r="13" spans="2:9" x14ac:dyDescent="0.25">
      <c r="B13">
        <v>4</v>
      </c>
      <c r="C13">
        <f t="shared" si="1"/>
        <v>0.4</v>
      </c>
      <c r="D13">
        <f t="shared" si="2"/>
        <v>0.16000000000000003</v>
      </c>
      <c r="E13">
        <f t="shared" si="3"/>
        <v>0.28000000000000003</v>
      </c>
      <c r="F13">
        <f t="shared" si="4"/>
        <v>88</v>
      </c>
      <c r="G13">
        <f t="shared" si="0"/>
        <v>40</v>
      </c>
      <c r="H13">
        <f t="shared" si="5"/>
        <v>220</v>
      </c>
      <c r="I13" t="s">
        <v>41</v>
      </c>
    </row>
    <row r="14" spans="2:9" x14ac:dyDescent="0.25">
      <c r="B14">
        <v>5</v>
      </c>
      <c r="C14">
        <f t="shared" si="1"/>
        <v>0.5</v>
      </c>
      <c r="D14">
        <f t="shared" si="2"/>
        <v>0.25</v>
      </c>
      <c r="E14">
        <f t="shared" si="3"/>
        <v>0.375</v>
      </c>
      <c r="F14">
        <f t="shared" si="4"/>
        <v>90</v>
      </c>
      <c r="G14">
        <f t="shared" si="0"/>
        <v>50</v>
      </c>
      <c r="H14">
        <f t="shared" si="5"/>
        <v>180</v>
      </c>
      <c r="I14" t="s">
        <v>41</v>
      </c>
    </row>
    <row r="15" spans="2:9" x14ac:dyDescent="0.25">
      <c r="B15">
        <v>6</v>
      </c>
      <c r="C15">
        <f t="shared" si="1"/>
        <v>0.6</v>
      </c>
      <c r="D15">
        <f t="shared" si="2"/>
        <v>0.36</v>
      </c>
      <c r="E15">
        <f t="shared" si="3"/>
        <v>0.48</v>
      </c>
      <c r="F15">
        <f t="shared" si="4"/>
        <v>92</v>
      </c>
      <c r="G15">
        <f t="shared" si="0"/>
        <v>60</v>
      </c>
      <c r="H15">
        <f t="shared" si="5"/>
        <v>153.30000000000001</v>
      </c>
      <c r="I15" t="s">
        <v>41</v>
      </c>
    </row>
    <row r="16" spans="2:9" x14ac:dyDescent="0.25">
      <c r="B16">
        <v>7</v>
      </c>
      <c r="C16">
        <f t="shared" si="1"/>
        <v>0.7</v>
      </c>
      <c r="D16">
        <f t="shared" si="2"/>
        <v>0.48999999999999994</v>
      </c>
      <c r="E16">
        <f t="shared" si="3"/>
        <v>0.59499999999999997</v>
      </c>
      <c r="F16">
        <f t="shared" si="4"/>
        <v>94</v>
      </c>
      <c r="G16">
        <f t="shared" si="0"/>
        <v>70</v>
      </c>
      <c r="H16">
        <f t="shared" si="5"/>
        <v>134.30000000000001</v>
      </c>
      <c r="I16" t="s">
        <v>41</v>
      </c>
    </row>
    <row r="17" spans="2:9" x14ac:dyDescent="0.25">
      <c r="B17">
        <v>8</v>
      </c>
      <c r="C17">
        <f t="shared" si="1"/>
        <v>0.8</v>
      </c>
      <c r="D17">
        <f t="shared" si="2"/>
        <v>0.64000000000000012</v>
      </c>
      <c r="E17">
        <f t="shared" si="3"/>
        <v>0.72000000000000008</v>
      </c>
      <c r="F17">
        <f t="shared" si="4"/>
        <v>96</v>
      </c>
      <c r="G17">
        <f t="shared" si="0"/>
        <v>80</v>
      </c>
      <c r="H17">
        <f t="shared" si="5"/>
        <v>120</v>
      </c>
      <c r="I17" t="s">
        <v>41</v>
      </c>
    </row>
    <row r="18" spans="2:9" x14ac:dyDescent="0.25">
      <c r="B18">
        <v>9</v>
      </c>
      <c r="C18">
        <f t="shared" si="1"/>
        <v>0.9</v>
      </c>
      <c r="D18">
        <f t="shared" si="2"/>
        <v>0.81</v>
      </c>
      <c r="E18">
        <f>SUM(C18+D18)*$C$2</f>
        <v>0.85499999999999998</v>
      </c>
      <c r="F18">
        <f t="shared" si="4"/>
        <v>98</v>
      </c>
      <c r="G18">
        <f t="shared" si="0"/>
        <v>90</v>
      </c>
      <c r="H18">
        <f t="shared" si="5"/>
        <v>108.9</v>
      </c>
      <c r="I18" t="s">
        <v>41</v>
      </c>
    </row>
    <row r="19" spans="2:9" x14ac:dyDescent="0.25">
      <c r="B19">
        <v>10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100</v>
      </c>
      <c r="G19">
        <f t="shared" si="0"/>
        <v>100</v>
      </c>
      <c r="H19">
        <f t="shared" si="5"/>
        <v>100</v>
      </c>
      <c r="I19" t="s">
        <v>41</v>
      </c>
    </row>
  </sheetData>
  <conditionalFormatting sqref="F10:G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{EB5374BF-C84E-454E-8F64-C02C6D77E238}</x14:id>
        </ext>
      </extLst>
    </cfRule>
  </conditionalFormatting>
  <conditionalFormatting sqref="H10:H19">
    <cfRule type="dataBar" priority="2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{6D00193D-26B8-4B14-BE53-034177E3B89F}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2</xdr:col>
                    <xdr:colOff>752475</xdr:colOff>
                    <xdr:row>1</xdr:row>
                    <xdr:rowOff>0</xdr:rowOff>
                  </from>
                  <to>
                    <xdr:col>3</xdr:col>
                    <xdr:colOff>752475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2</xdr:col>
                    <xdr:colOff>752475</xdr:colOff>
                    <xdr:row>2</xdr:row>
                    <xdr:rowOff>0</xdr:rowOff>
                  </from>
                  <to>
                    <xdr:col>3</xdr:col>
                    <xdr:colOff>752475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croll Bar 3">
              <controlPr defaultSize="0" autoPict="0">
                <anchor moveWithCells="1">
                  <from>
                    <xdr:col>2</xdr:col>
                    <xdr:colOff>752475</xdr:colOff>
                    <xdr:row>7</xdr:row>
                    <xdr:rowOff>0</xdr:rowOff>
                  </from>
                  <to>
                    <xdr:col>3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Scroll Bar 4">
              <controlPr defaultSize="0" autoPict="0">
                <anchor moveWithCells="1">
                  <from>
                    <xdr:col>2</xdr:col>
                    <xdr:colOff>752475</xdr:colOff>
                    <xdr:row>6</xdr:row>
                    <xdr:rowOff>0</xdr:rowOff>
                  </from>
                  <to>
                    <xdr:col>3</xdr:col>
                    <xdr:colOff>752475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374BF-C84E-454E-8F64-C02C6D77E2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F10:G19</xm:sqref>
        </x14:conditionalFormatting>
        <x14:conditionalFormatting xmlns:xm="http://schemas.microsoft.com/office/excel/2006/main">
          <x14:cfRule type="dataBar" id="{6D00193D-26B8-4B14-BE53-034177E3B89F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topLeftCell="A46" workbookViewId="0">
      <selection activeCell="A58" sqref="A58:T80"/>
    </sheetView>
  </sheetViews>
  <sheetFormatPr defaultRowHeight="15" x14ac:dyDescent="0.25"/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5">
      <c r="A2">
        <v>1</v>
      </c>
      <c r="B2">
        <f>B3/10</f>
        <v>1.4</v>
      </c>
      <c r="C2">
        <f>C3/100</f>
        <v>2</v>
      </c>
      <c r="D2">
        <f>D3/10</f>
        <v>1</v>
      </c>
      <c r="E2">
        <f>E3/10</f>
        <v>10</v>
      </c>
      <c r="F2">
        <f>ROUNDUP(($B$2*(A2^$C$2))+($D$2*A2)+$E$2, 0)</f>
        <v>13</v>
      </c>
    </row>
    <row r="3" spans="1:6" x14ac:dyDescent="0.25">
      <c r="A3">
        <v>2</v>
      </c>
      <c r="B3">
        <v>14</v>
      </c>
      <c r="C3">
        <v>200</v>
      </c>
      <c r="D3">
        <v>10</v>
      </c>
      <c r="E3">
        <v>100</v>
      </c>
      <c r="F3">
        <f t="shared" ref="F3:F11" si="0">ROUNDUP(($B$2*(A3^$C$2))+($D$2*A3)+$E$2, 0)</f>
        <v>18</v>
      </c>
    </row>
    <row r="4" spans="1:6" x14ac:dyDescent="0.25">
      <c r="A4">
        <v>3</v>
      </c>
      <c r="F4">
        <f t="shared" si="0"/>
        <v>26</v>
      </c>
    </row>
    <row r="5" spans="1:6" x14ac:dyDescent="0.25">
      <c r="A5">
        <v>4</v>
      </c>
      <c r="F5">
        <f t="shared" si="0"/>
        <v>37</v>
      </c>
    </row>
    <row r="6" spans="1:6" x14ac:dyDescent="0.25">
      <c r="A6">
        <v>5</v>
      </c>
      <c r="F6">
        <f t="shared" si="0"/>
        <v>50</v>
      </c>
    </row>
    <row r="7" spans="1:6" x14ac:dyDescent="0.25">
      <c r="A7">
        <v>6</v>
      </c>
      <c r="F7">
        <f t="shared" si="0"/>
        <v>67</v>
      </c>
    </row>
    <row r="8" spans="1:6" x14ac:dyDescent="0.25">
      <c r="A8">
        <v>7</v>
      </c>
      <c r="F8">
        <f t="shared" si="0"/>
        <v>86</v>
      </c>
    </row>
    <row r="9" spans="1:6" x14ac:dyDescent="0.25">
      <c r="A9">
        <v>8</v>
      </c>
      <c r="F9">
        <f t="shared" si="0"/>
        <v>108</v>
      </c>
    </row>
    <row r="10" spans="1:6" x14ac:dyDescent="0.25">
      <c r="A10">
        <v>9</v>
      </c>
      <c r="F10">
        <f t="shared" si="0"/>
        <v>133</v>
      </c>
    </row>
    <row r="11" spans="1:6" x14ac:dyDescent="0.25">
      <c r="A11">
        <v>10</v>
      </c>
      <c r="F11">
        <f t="shared" si="0"/>
        <v>160</v>
      </c>
    </row>
    <row r="17" spans="1:7" x14ac:dyDescent="0.25">
      <c r="A17" t="s">
        <v>34</v>
      </c>
      <c r="B17" t="s">
        <v>76</v>
      </c>
      <c r="C17" t="s">
        <v>77</v>
      </c>
    </row>
    <row r="18" spans="1:7" x14ac:dyDescent="0.25">
      <c r="A18">
        <v>1</v>
      </c>
      <c r="B18">
        <f>A18^2</f>
        <v>1</v>
      </c>
      <c r="C18">
        <f>AVERAGE(A18,B18)</f>
        <v>1</v>
      </c>
    </row>
    <row r="19" spans="1:7" x14ac:dyDescent="0.25">
      <c r="A19">
        <v>2</v>
      </c>
      <c r="B19">
        <f t="shared" ref="B19:B27" si="1">A19^2</f>
        <v>4</v>
      </c>
      <c r="C19">
        <f t="shared" ref="C19:C27" si="2">AVERAGE(A19,B19)</f>
        <v>3</v>
      </c>
    </row>
    <row r="20" spans="1:7" x14ac:dyDescent="0.25">
      <c r="A20">
        <v>3</v>
      </c>
      <c r="B20">
        <f t="shared" si="1"/>
        <v>9</v>
      </c>
      <c r="C20">
        <f t="shared" si="2"/>
        <v>6</v>
      </c>
    </row>
    <row r="21" spans="1:7" x14ac:dyDescent="0.25">
      <c r="A21">
        <v>4</v>
      </c>
      <c r="B21">
        <f t="shared" si="1"/>
        <v>16</v>
      </c>
      <c r="C21">
        <f t="shared" si="2"/>
        <v>10</v>
      </c>
    </row>
    <row r="22" spans="1:7" x14ac:dyDescent="0.25">
      <c r="A22">
        <v>5</v>
      </c>
      <c r="B22">
        <f t="shared" si="1"/>
        <v>25</v>
      </c>
      <c r="C22">
        <f t="shared" si="2"/>
        <v>15</v>
      </c>
    </row>
    <row r="23" spans="1:7" x14ac:dyDescent="0.25">
      <c r="A23">
        <v>6</v>
      </c>
      <c r="B23">
        <f t="shared" si="1"/>
        <v>36</v>
      </c>
      <c r="C23">
        <f t="shared" si="2"/>
        <v>21</v>
      </c>
    </row>
    <row r="24" spans="1:7" x14ac:dyDescent="0.25">
      <c r="A24">
        <v>7</v>
      </c>
      <c r="B24">
        <f t="shared" si="1"/>
        <v>49</v>
      </c>
      <c r="C24">
        <f t="shared" si="2"/>
        <v>28</v>
      </c>
    </row>
    <row r="25" spans="1:7" x14ac:dyDescent="0.25">
      <c r="A25">
        <v>8</v>
      </c>
      <c r="B25">
        <f t="shared" si="1"/>
        <v>64</v>
      </c>
      <c r="C25">
        <f t="shared" si="2"/>
        <v>36</v>
      </c>
    </row>
    <row r="26" spans="1:7" x14ac:dyDescent="0.25">
      <c r="A26">
        <v>9</v>
      </c>
      <c r="B26">
        <f t="shared" si="1"/>
        <v>81</v>
      </c>
      <c r="C26">
        <f t="shared" si="2"/>
        <v>45</v>
      </c>
    </row>
    <row r="27" spans="1:7" x14ac:dyDescent="0.25">
      <c r="A27">
        <v>10</v>
      </c>
      <c r="B27">
        <f t="shared" si="1"/>
        <v>100</v>
      </c>
      <c r="C27">
        <f t="shared" si="2"/>
        <v>55</v>
      </c>
    </row>
    <row r="30" spans="1:7" x14ac:dyDescent="0.25">
      <c r="A30" t="s">
        <v>70</v>
      </c>
      <c r="B30" t="s">
        <v>78</v>
      </c>
      <c r="D30" t="s">
        <v>71</v>
      </c>
      <c r="E30" t="s">
        <v>72</v>
      </c>
      <c r="F30" t="s">
        <v>73</v>
      </c>
      <c r="G30" t="s">
        <v>74</v>
      </c>
    </row>
    <row r="31" spans="1:7" x14ac:dyDescent="0.25">
      <c r="A31">
        <v>0</v>
      </c>
      <c r="B31">
        <f>($D$31*(A31^$E$31))+($F$31*A31)+$G$31</f>
        <v>0</v>
      </c>
      <c r="D31">
        <f>D32/10</f>
        <v>10</v>
      </c>
      <c r="E31">
        <f>E32/100</f>
        <v>1</v>
      </c>
      <c r="F31">
        <f>F32/10</f>
        <v>0</v>
      </c>
      <c r="G31">
        <f>G32/10</f>
        <v>0</v>
      </c>
    </row>
    <row r="32" spans="1:7" x14ac:dyDescent="0.25">
      <c r="A32">
        <v>1</v>
      </c>
      <c r="B32">
        <f t="shared" ref="B32:B41" si="3">($D$31*(A32^$E$31))+($F$31*A32)+$G$31</f>
        <v>10</v>
      </c>
      <c r="D32">
        <v>100</v>
      </c>
      <c r="E32">
        <v>100</v>
      </c>
      <c r="F32">
        <v>0</v>
      </c>
      <c r="G32">
        <v>0</v>
      </c>
    </row>
    <row r="33" spans="1:10" x14ac:dyDescent="0.25">
      <c r="A33">
        <v>2</v>
      </c>
      <c r="B33">
        <f t="shared" si="3"/>
        <v>20</v>
      </c>
    </row>
    <row r="34" spans="1:10" x14ac:dyDescent="0.25">
      <c r="A34">
        <v>3</v>
      </c>
      <c r="B34">
        <f t="shared" si="3"/>
        <v>30</v>
      </c>
    </row>
    <row r="35" spans="1:10" x14ac:dyDescent="0.25">
      <c r="A35">
        <v>4</v>
      </c>
      <c r="B35">
        <f t="shared" si="3"/>
        <v>40</v>
      </c>
    </row>
    <row r="36" spans="1:10" x14ac:dyDescent="0.25">
      <c r="A36">
        <v>5</v>
      </c>
      <c r="B36">
        <f t="shared" si="3"/>
        <v>50</v>
      </c>
    </row>
    <row r="37" spans="1:10" x14ac:dyDescent="0.25">
      <c r="A37">
        <v>6</v>
      </c>
      <c r="B37">
        <f t="shared" si="3"/>
        <v>60</v>
      </c>
    </row>
    <row r="38" spans="1:10" x14ac:dyDescent="0.25">
      <c r="A38">
        <v>7</v>
      </c>
      <c r="B38">
        <f t="shared" si="3"/>
        <v>70</v>
      </c>
    </row>
    <row r="39" spans="1:10" x14ac:dyDescent="0.25">
      <c r="A39">
        <v>8</v>
      </c>
      <c r="B39">
        <f t="shared" si="3"/>
        <v>80</v>
      </c>
    </row>
    <row r="40" spans="1:10" x14ac:dyDescent="0.25">
      <c r="A40">
        <v>9</v>
      </c>
      <c r="B40">
        <f t="shared" si="3"/>
        <v>90</v>
      </c>
    </row>
    <row r="41" spans="1:10" x14ac:dyDescent="0.25">
      <c r="A41">
        <v>10</v>
      </c>
      <c r="B41">
        <f t="shared" si="3"/>
        <v>100</v>
      </c>
    </row>
    <row r="44" spans="1:10" x14ac:dyDescent="0.25">
      <c r="A44" t="s">
        <v>70</v>
      </c>
      <c r="B44" t="s">
        <v>78</v>
      </c>
      <c r="D44" t="s">
        <v>71</v>
      </c>
      <c r="E44" t="s">
        <v>72</v>
      </c>
      <c r="F44" t="s">
        <v>73</v>
      </c>
      <c r="G44" t="s">
        <v>74</v>
      </c>
      <c r="I44" t="s">
        <v>80</v>
      </c>
      <c r="J44" t="s">
        <v>81</v>
      </c>
    </row>
    <row r="45" spans="1:10" x14ac:dyDescent="0.25">
      <c r="A45">
        <v>0</v>
      </c>
      <c r="B45">
        <f>($D$45*(A45^$E$45))+($F$45*A45)+$G$45</f>
        <v>70</v>
      </c>
      <c r="D45">
        <f>D46/10</f>
        <v>1</v>
      </c>
      <c r="E45">
        <f>E46/100</f>
        <v>2</v>
      </c>
      <c r="F45">
        <f>F46/10</f>
        <v>0</v>
      </c>
      <c r="G45">
        <f>(G46/10)-100</f>
        <v>70</v>
      </c>
      <c r="I45">
        <v>1</v>
      </c>
      <c r="J45">
        <v>100</v>
      </c>
    </row>
    <row r="46" spans="1:10" x14ac:dyDescent="0.25">
      <c r="A46">
        <v>1</v>
      </c>
      <c r="B46">
        <f>ROUNDUP(($D$45*(A46^$E$45))+($F$45*A46)+$G$45, 0)</f>
        <v>71</v>
      </c>
      <c r="D46">
        <v>10</v>
      </c>
      <c r="E46">
        <v>200</v>
      </c>
      <c r="F46">
        <v>0</v>
      </c>
      <c r="G46">
        <v>1700</v>
      </c>
    </row>
    <row r="47" spans="1:10" x14ac:dyDescent="0.25">
      <c r="A47">
        <v>2</v>
      </c>
      <c r="B47">
        <f t="shared" ref="B47:B55" si="4">ROUNDUP(($D$45*(A47^$E$45))+($F$45*A47)+$G$45, 0)</f>
        <v>74</v>
      </c>
      <c r="E47">
        <f>E45+J48</f>
        <v>2.0099999999999998</v>
      </c>
    </row>
    <row r="48" spans="1:10" x14ac:dyDescent="0.25">
      <c r="A48">
        <v>3</v>
      </c>
      <c r="B48">
        <f t="shared" si="4"/>
        <v>79</v>
      </c>
      <c r="I48" t="s">
        <v>79</v>
      </c>
      <c r="J48">
        <f>I45/J45</f>
        <v>0.01</v>
      </c>
    </row>
    <row r="49" spans="1:6" x14ac:dyDescent="0.25">
      <c r="A49">
        <v>4</v>
      </c>
      <c r="B49">
        <f t="shared" si="4"/>
        <v>86</v>
      </c>
    </row>
    <row r="50" spans="1:6" x14ac:dyDescent="0.25">
      <c r="A50">
        <v>5</v>
      </c>
      <c r="B50">
        <f t="shared" si="4"/>
        <v>95</v>
      </c>
    </row>
    <row r="51" spans="1:6" x14ac:dyDescent="0.25">
      <c r="A51">
        <v>6</v>
      </c>
      <c r="B51">
        <f t="shared" si="4"/>
        <v>106</v>
      </c>
    </row>
    <row r="52" spans="1:6" x14ac:dyDescent="0.25">
      <c r="A52">
        <v>7</v>
      </c>
      <c r="B52">
        <f t="shared" si="4"/>
        <v>119</v>
      </c>
    </row>
    <row r="53" spans="1:6" x14ac:dyDescent="0.25">
      <c r="A53">
        <v>8</v>
      </c>
      <c r="B53">
        <f t="shared" si="4"/>
        <v>134</v>
      </c>
    </row>
    <row r="54" spans="1:6" x14ac:dyDescent="0.25">
      <c r="A54">
        <v>9</v>
      </c>
      <c r="B54">
        <f t="shared" si="4"/>
        <v>151</v>
      </c>
    </row>
    <row r="55" spans="1:6" x14ac:dyDescent="0.25">
      <c r="A55">
        <v>10</v>
      </c>
      <c r="B55">
        <f t="shared" si="4"/>
        <v>170</v>
      </c>
    </row>
    <row r="59" spans="1:6" x14ac:dyDescent="0.25">
      <c r="A59" t="s">
        <v>83</v>
      </c>
      <c r="B59" t="s">
        <v>84</v>
      </c>
      <c r="C59" t="s">
        <v>82</v>
      </c>
      <c r="D59" t="s">
        <v>85</v>
      </c>
      <c r="E59" t="s">
        <v>86</v>
      </c>
      <c r="F59" t="s">
        <v>87</v>
      </c>
    </row>
    <row r="60" spans="1:6" x14ac:dyDescent="0.25">
      <c r="A60">
        <v>1</v>
      </c>
      <c r="B60">
        <v>10</v>
      </c>
      <c r="C60">
        <v>1</v>
      </c>
      <c r="D60">
        <v>100</v>
      </c>
      <c r="E60">
        <v>1</v>
      </c>
      <c r="F60">
        <v>50</v>
      </c>
    </row>
    <row r="62" spans="1:6" x14ac:dyDescent="0.25">
      <c r="F62">
        <f>C60</f>
        <v>1</v>
      </c>
    </row>
    <row r="63" spans="1:6" x14ac:dyDescent="0.25">
      <c r="A63" t="s">
        <v>88</v>
      </c>
      <c r="B63" t="s">
        <v>89</v>
      </c>
      <c r="C63" t="s">
        <v>90</v>
      </c>
    </row>
    <row r="64" spans="1:6" x14ac:dyDescent="0.25">
      <c r="A64">
        <v>1</v>
      </c>
      <c r="B64">
        <f>ROUNDUP((((1-C64)^2)*$C$60)+(2*(1-C64)*C64*$F$62)+((C64^2)*$D$60),0)</f>
        <v>2</v>
      </c>
      <c r="C64">
        <f>A64/10</f>
        <v>0.1</v>
      </c>
    </row>
    <row r="65" spans="1:3" x14ac:dyDescent="0.25">
      <c r="A65">
        <v>2</v>
      </c>
      <c r="B65">
        <f t="shared" ref="B65:B73" si="5">ROUNDUP((((1-C65)^2)*$C$60)+(2*(1-C65)*C65*$F$62)+((C65^2)*$D$60),0)</f>
        <v>5</v>
      </c>
      <c r="C65">
        <f t="shared" ref="C65:C73" si="6">A65/10</f>
        <v>0.2</v>
      </c>
    </row>
    <row r="66" spans="1:3" x14ac:dyDescent="0.25">
      <c r="A66">
        <v>3</v>
      </c>
      <c r="B66">
        <f t="shared" si="5"/>
        <v>10</v>
      </c>
      <c r="C66">
        <f t="shared" si="6"/>
        <v>0.3</v>
      </c>
    </row>
    <row r="67" spans="1:3" x14ac:dyDescent="0.25">
      <c r="A67">
        <v>4</v>
      </c>
      <c r="B67">
        <f t="shared" si="5"/>
        <v>17</v>
      </c>
      <c r="C67">
        <f t="shared" si="6"/>
        <v>0.4</v>
      </c>
    </row>
    <row r="68" spans="1:3" x14ac:dyDescent="0.25">
      <c r="A68">
        <v>5</v>
      </c>
      <c r="B68">
        <f t="shared" si="5"/>
        <v>26</v>
      </c>
      <c r="C68">
        <f t="shared" si="6"/>
        <v>0.5</v>
      </c>
    </row>
    <row r="69" spans="1:3" x14ac:dyDescent="0.25">
      <c r="A69">
        <v>6</v>
      </c>
      <c r="B69">
        <f t="shared" si="5"/>
        <v>37</v>
      </c>
      <c r="C69">
        <f t="shared" si="6"/>
        <v>0.6</v>
      </c>
    </row>
    <row r="70" spans="1:3" x14ac:dyDescent="0.25">
      <c r="A70">
        <v>7</v>
      </c>
      <c r="B70">
        <f t="shared" si="5"/>
        <v>50</v>
      </c>
      <c r="C70">
        <f t="shared" si="6"/>
        <v>0.7</v>
      </c>
    </row>
    <row r="71" spans="1:3" x14ac:dyDescent="0.25">
      <c r="A71">
        <v>8</v>
      </c>
      <c r="B71">
        <f t="shared" si="5"/>
        <v>65</v>
      </c>
      <c r="C71">
        <f t="shared" si="6"/>
        <v>0.8</v>
      </c>
    </row>
    <row r="72" spans="1:3" x14ac:dyDescent="0.25">
      <c r="A72">
        <v>9</v>
      </c>
      <c r="B72">
        <f t="shared" si="5"/>
        <v>82</v>
      </c>
      <c r="C72">
        <f>A72/10</f>
        <v>0.9</v>
      </c>
    </row>
    <row r="73" spans="1:3" x14ac:dyDescent="0.25">
      <c r="A73">
        <v>10</v>
      </c>
      <c r="B73">
        <f t="shared" si="5"/>
        <v>100</v>
      </c>
      <c r="C73">
        <f>A73/10</f>
        <v>1</v>
      </c>
    </row>
  </sheetData>
  <conditionalFormatting sqref="B64:B73">
    <cfRule type="dataBar" priority="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{BFAFF37C-3112-4AE7-9692-7ADD2FD89F87}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croll Bar 3">
              <controlPr defaultSiz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Scroll Bar 4">
              <controlPr defaultSiz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Scroll Bar 5">
              <controlPr defaultSize="0" autoPict="0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Scroll Bar 6">
              <controlPr defaultSize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Scroll Bar 7">
              <controlPr defaultSize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Scroll Bar 8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Scroll Bar 9">
              <controlPr defaultSiz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Scroll Bar 10">
              <controlPr defaultSize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Scroll Bar 11">
              <controlPr defaultSiz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Scroll Bar 12">
              <controlPr defaultSiz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Scroll Bar 13">
              <controlPr defaultSiz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Scroll Bar 14">
              <controlPr defaultSiz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Scroll Bar 15">
              <controlPr defaultSiz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Scroll Bar 16">
              <controlPr defaultSize="0" autoPict="0">
                <anchor moveWithCells="1">
                  <from>
                    <xdr:col>2</xdr:col>
                    <xdr:colOff>0</xdr:colOff>
                    <xdr:row>60</xdr:row>
                    <xdr:rowOff>0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Scroll Bar 17">
              <controlPr defaultSiz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Scroll Bar 18">
              <controlPr defaultSiz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Scroll Bar 19">
              <controlPr defaultSiz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AFF37C-3112-4AE7-9692-7ADD2FD89F87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B64:B73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12"/>
  <sheetViews>
    <sheetView zoomScaleNormal="100" workbookViewId="0">
      <selection activeCell="AN29" sqref="AN29"/>
    </sheetView>
  </sheetViews>
  <sheetFormatPr defaultColWidth="3.85546875" defaultRowHeight="15" x14ac:dyDescent="0.25"/>
  <cols>
    <col min="2" max="2" width="14.7109375" customWidth="1"/>
    <col min="3" max="3" width="14.85546875" customWidth="1"/>
    <col min="4" max="10" width="11.28515625" customWidth="1"/>
  </cols>
  <sheetData>
    <row r="2" spans="2:9" x14ac:dyDescent="0.25">
      <c r="B2" t="s">
        <v>38</v>
      </c>
      <c r="C2">
        <f>D2/100</f>
        <v>0.5</v>
      </c>
      <c r="D2">
        <v>50</v>
      </c>
    </row>
    <row r="3" spans="2:9" x14ac:dyDescent="0.25">
      <c r="B3" t="s">
        <v>39</v>
      </c>
      <c r="C3">
        <f>(D3-1000)/100</f>
        <v>2</v>
      </c>
      <c r="D3">
        <v>1200</v>
      </c>
    </row>
    <row r="4" spans="2:9" x14ac:dyDescent="0.25">
      <c r="B4" t="s">
        <v>35</v>
      </c>
      <c r="C4">
        <v>10</v>
      </c>
    </row>
    <row r="7" spans="2:9" x14ac:dyDescent="0.25">
      <c r="B7" t="s">
        <v>69</v>
      </c>
      <c r="C7">
        <v>80</v>
      </c>
    </row>
    <row r="8" spans="2:9" x14ac:dyDescent="0.25">
      <c r="B8" t="s">
        <v>49</v>
      </c>
      <c r="C8">
        <v>100</v>
      </c>
    </row>
    <row r="9" spans="2:9" x14ac:dyDescent="0.25">
      <c r="B9" t="s">
        <v>32</v>
      </c>
      <c r="C9" t="s">
        <v>34</v>
      </c>
      <c r="D9" t="s">
        <v>40</v>
      </c>
      <c r="E9" t="s">
        <v>36</v>
      </c>
      <c r="F9" t="s">
        <v>50</v>
      </c>
      <c r="G9" t="s">
        <v>51</v>
      </c>
      <c r="H9" t="s">
        <v>37</v>
      </c>
    </row>
    <row r="10" spans="2:9" x14ac:dyDescent="0.25">
      <c r="B10">
        <v>1</v>
      </c>
      <c r="C10">
        <f>B10/10</f>
        <v>0.1</v>
      </c>
      <c r="D10">
        <f>C10^$C$3</f>
        <v>1.0000000000000002E-2</v>
      </c>
      <c r="E10">
        <f>SUM(C10+D10)*$C$2</f>
        <v>5.5000000000000007E-2</v>
      </c>
      <c r="F10">
        <f t="shared" ref="F10:F19" si="0">ROUNDUP($C$8*E10, 0)</f>
        <v>6</v>
      </c>
      <c r="G10">
        <f t="shared" ref="G10:G19" si="1">ROUNDUP($C$8*(B10/10), 0)</f>
        <v>10</v>
      </c>
      <c r="H10">
        <f>ROUND(F10/G10*100, 1)</f>
        <v>60</v>
      </c>
      <c r="I10" t="s">
        <v>41</v>
      </c>
    </row>
    <row r="11" spans="2:9" x14ac:dyDescent="0.25">
      <c r="B11">
        <v>2</v>
      </c>
      <c r="C11">
        <f t="shared" ref="C11:C19" si="2">B11/10</f>
        <v>0.2</v>
      </c>
      <c r="D11">
        <f t="shared" ref="D11:D19" si="3">C11^$C$3</f>
        <v>4.0000000000000008E-2</v>
      </c>
      <c r="E11">
        <f t="shared" ref="E11:E19" si="4">SUM(C11+D11)*$C$2</f>
        <v>0.12000000000000001</v>
      </c>
      <c r="F11">
        <f t="shared" si="0"/>
        <v>12</v>
      </c>
      <c r="G11">
        <f t="shared" si="1"/>
        <v>20</v>
      </c>
      <c r="H11">
        <f t="shared" ref="H11:H19" si="5">ROUND(F11/G11*100, 1)</f>
        <v>60</v>
      </c>
      <c r="I11" t="s">
        <v>41</v>
      </c>
    </row>
    <row r="12" spans="2:9" x14ac:dyDescent="0.25">
      <c r="B12">
        <v>3</v>
      </c>
      <c r="C12">
        <f t="shared" si="2"/>
        <v>0.3</v>
      </c>
      <c r="D12">
        <f t="shared" si="3"/>
        <v>0.09</v>
      </c>
      <c r="E12">
        <f t="shared" si="4"/>
        <v>0.19500000000000001</v>
      </c>
      <c r="F12">
        <f t="shared" si="0"/>
        <v>20</v>
      </c>
      <c r="G12">
        <f t="shared" si="1"/>
        <v>30</v>
      </c>
      <c r="H12">
        <f>ROUND(F12/G12*100, 1)</f>
        <v>66.7</v>
      </c>
      <c r="I12" t="s">
        <v>41</v>
      </c>
    </row>
    <row r="13" spans="2:9" x14ac:dyDescent="0.25">
      <c r="B13">
        <v>4</v>
      </c>
      <c r="C13">
        <f t="shared" si="2"/>
        <v>0.4</v>
      </c>
      <c r="D13">
        <f t="shared" si="3"/>
        <v>0.16000000000000003</v>
      </c>
      <c r="E13">
        <f t="shared" si="4"/>
        <v>0.28000000000000003</v>
      </c>
      <c r="F13">
        <f t="shared" si="0"/>
        <v>28</v>
      </c>
      <c r="G13">
        <f t="shared" si="1"/>
        <v>40</v>
      </c>
      <c r="H13">
        <f t="shared" si="5"/>
        <v>70</v>
      </c>
      <c r="I13" t="s">
        <v>41</v>
      </c>
    </row>
    <row r="14" spans="2:9" x14ac:dyDescent="0.25">
      <c r="B14">
        <v>5</v>
      </c>
      <c r="C14">
        <f t="shared" si="2"/>
        <v>0.5</v>
      </c>
      <c r="D14">
        <f t="shared" si="3"/>
        <v>0.25</v>
      </c>
      <c r="E14">
        <f t="shared" si="4"/>
        <v>0.375</v>
      </c>
      <c r="F14">
        <f t="shared" si="0"/>
        <v>38</v>
      </c>
      <c r="G14">
        <f t="shared" si="1"/>
        <v>50</v>
      </c>
      <c r="H14">
        <f t="shared" si="5"/>
        <v>76</v>
      </c>
      <c r="I14" t="s">
        <v>41</v>
      </c>
    </row>
    <row r="15" spans="2:9" x14ac:dyDescent="0.25">
      <c r="B15">
        <v>6</v>
      </c>
      <c r="C15">
        <f t="shared" si="2"/>
        <v>0.6</v>
      </c>
      <c r="D15">
        <f t="shared" si="3"/>
        <v>0.36</v>
      </c>
      <c r="E15">
        <f t="shared" si="4"/>
        <v>0.48</v>
      </c>
      <c r="F15">
        <f t="shared" si="0"/>
        <v>48</v>
      </c>
      <c r="G15">
        <f t="shared" si="1"/>
        <v>60</v>
      </c>
      <c r="H15">
        <f t="shared" si="5"/>
        <v>80</v>
      </c>
      <c r="I15" t="s">
        <v>41</v>
      </c>
    </row>
    <row r="16" spans="2:9" x14ac:dyDescent="0.25">
      <c r="B16">
        <v>7</v>
      </c>
      <c r="C16">
        <f t="shared" si="2"/>
        <v>0.7</v>
      </c>
      <c r="D16">
        <f t="shared" si="3"/>
        <v>0.48999999999999994</v>
      </c>
      <c r="E16">
        <f t="shared" si="4"/>
        <v>0.59499999999999997</v>
      </c>
      <c r="F16">
        <f t="shared" si="0"/>
        <v>60</v>
      </c>
      <c r="G16">
        <f t="shared" si="1"/>
        <v>70</v>
      </c>
      <c r="H16">
        <f t="shared" si="5"/>
        <v>85.7</v>
      </c>
      <c r="I16" t="s">
        <v>41</v>
      </c>
    </row>
    <row r="17" spans="2:10" x14ac:dyDescent="0.25">
      <c r="B17">
        <v>8</v>
      </c>
      <c r="C17">
        <f t="shared" si="2"/>
        <v>0.8</v>
      </c>
      <c r="D17">
        <f t="shared" si="3"/>
        <v>0.64000000000000012</v>
      </c>
      <c r="E17">
        <f t="shared" si="4"/>
        <v>0.72000000000000008</v>
      </c>
      <c r="F17">
        <f t="shared" si="0"/>
        <v>72</v>
      </c>
      <c r="G17">
        <f t="shared" si="1"/>
        <v>80</v>
      </c>
      <c r="H17">
        <f t="shared" si="5"/>
        <v>90</v>
      </c>
      <c r="I17" t="s">
        <v>41</v>
      </c>
    </row>
    <row r="18" spans="2:10" x14ac:dyDescent="0.25">
      <c r="B18">
        <v>9</v>
      </c>
      <c r="C18">
        <f t="shared" si="2"/>
        <v>0.9</v>
      </c>
      <c r="D18">
        <f t="shared" si="3"/>
        <v>0.81</v>
      </c>
      <c r="E18">
        <f>SUM(C18+D18)*$C$2</f>
        <v>0.85499999999999998</v>
      </c>
      <c r="F18">
        <f t="shared" si="0"/>
        <v>86</v>
      </c>
      <c r="G18">
        <f t="shared" si="1"/>
        <v>90</v>
      </c>
      <c r="H18">
        <f t="shared" si="5"/>
        <v>95.6</v>
      </c>
      <c r="I18" t="s">
        <v>41</v>
      </c>
    </row>
    <row r="19" spans="2:10" x14ac:dyDescent="0.25">
      <c r="B19">
        <v>10</v>
      </c>
      <c r="C19">
        <f t="shared" si="2"/>
        <v>1</v>
      </c>
      <c r="D19">
        <f t="shared" si="3"/>
        <v>1</v>
      </c>
      <c r="E19">
        <f t="shared" si="4"/>
        <v>1</v>
      </c>
      <c r="F19">
        <f t="shared" si="0"/>
        <v>100</v>
      </c>
      <c r="G19">
        <f t="shared" si="1"/>
        <v>100</v>
      </c>
      <c r="H19">
        <f t="shared" si="5"/>
        <v>100</v>
      </c>
      <c r="I19" t="s">
        <v>41</v>
      </c>
    </row>
    <row r="22" spans="2:10" x14ac:dyDescent="0.25">
      <c r="B22" t="s">
        <v>42</v>
      </c>
      <c r="C22" t="s">
        <v>43</v>
      </c>
    </row>
    <row r="23" spans="2:10" x14ac:dyDescent="0.25">
      <c r="B23" t="s">
        <v>61</v>
      </c>
      <c r="C23">
        <v>50</v>
      </c>
    </row>
    <row r="24" spans="2:10" x14ac:dyDescent="0.25">
      <c r="B24" t="s">
        <v>52</v>
      </c>
      <c r="C24" t="s">
        <v>53</v>
      </c>
      <c r="D24" t="s">
        <v>54</v>
      </c>
      <c r="E24" t="s">
        <v>55</v>
      </c>
      <c r="F24" t="s">
        <v>57</v>
      </c>
      <c r="G24" t="s">
        <v>56</v>
      </c>
      <c r="H24" t="s">
        <v>58</v>
      </c>
      <c r="I24" t="s">
        <v>59</v>
      </c>
      <c r="J24" t="s">
        <v>60</v>
      </c>
    </row>
    <row r="25" spans="2:10" x14ac:dyDescent="0.25">
      <c r="B25">
        <f t="shared" ref="B25:B34" si="6">ROUNDUP($C$23*$E10, 0)</f>
        <v>3</v>
      </c>
      <c r="C25">
        <f>ROUNDUP($C$23*($B10/10), 0)</f>
        <v>5</v>
      </c>
    </row>
    <row r="26" spans="2:10" x14ac:dyDescent="0.25">
      <c r="B26">
        <f t="shared" si="6"/>
        <v>6</v>
      </c>
      <c r="C26">
        <f t="shared" ref="C26:C34" si="7">ROUNDUP($C$8*($B11/10), 0)</f>
        <v>20</v>
      </c>
    </row>
    <row r="27" spans="2:10" x14ac:dyDescent="0.25">
      <c r="B27">
        <f t="shared" si="6"/>
        <v>10</v>
      </c>
      <c r="C27">
        <f t="shared" si="7"/>
        <v>30</v>
      </c>
    </row>
    <row r="28" spans="2:10" x14ac:dyDescent="0.25">
      <c r="B28">
        <f t="shared" si="6"/>
        <v>14</v>
      </c>
      <c r="C28">
        <f t="shared" si="7"/>
        <v>40</v>
      </c>
    </row>
    <row r="29" spans="2:10" x14ac:dyDescent="0.25">
      <c r="B29">
        <f t="shared" si="6"/>
        <v>19</v>
      </c>
      <c r="C29">
        <f t="shared" si="7"/>
        <v>50</v>
      </c>
    </row>
    <row r="30" spans="2:10" x14ac:dyDescent="0.25">
      <c r="B30">
        <f t="shared" si="6"/>
        <v>24</v>
      </c>
      <c r="C30">
        <f t="shared" si="7"/>
        <v>60</v>
      </c>
    </row>
    <row r="31" spans="2:10" x14ac:dyDescent="0.25">
      <c r="B31">
        <f t="shared" si="6"/>
        <v>30</v>
      </c>
      <c r="C31">
        <f t="shared" si="7"/>
        <v>70</v>
      </c>
    </row>
    <row r="32" spans="2:10" x14ac:dyDescent="0.25">
      <c r="B32">
        <f t="shared" si="6"/>
        <v>36</v>
      </c>
      <c r="C32">
        <f t="shared" si="7"/>
        <v>80</v>
      </c>
    </row>
    <row r="33" spans="2:34" x14ac:dyDescent="0.25">
      <c r="B33">
        <f t="shared" si="6"/>
        <v>43</v>
      </c>
      <c r="C33">
        <f t="shared" si="7"/>
        <v>90</v>
      </c>
    </row>
    <row r="34" spans="2:34" x14ac:dyDescent="0.25">
      <c r="B34">
        <f t="shared" si="6"/>
        <v>50</v>
      </c>
      <c r="C34">
        <f t="shared" si="7"/>
        <v>100</v>
      </c>
    </row>
    <row r="36" spans="2:34" x14ac:dyDescent="0.25">
      <c r="B36" t="s">
        <v>42</v>
      </c>
      <c r="C36" t="s">
        <v>44</v>
      </c>
    </row>
    <row r="37" spans="2:34" x14ac:dyDescent="0.25">
      <c r="B37" t="s">
        <v>33</v>
      </c>
      <c r="C37">
        <v>50</v>
      </c>
    </row>
    <row r="38" spans="2:34" x14ac:dyDescent="0.25">
      <c r="B38" t="s">
        <v>52</v>
      </c>
      <c r="C38" t="s">
        <v>53</v>
      </c>
    </row>
    <row r="39" spans="2:34" x14ac:dyDescent="0.25">
      <c r="B39">
        <f t="shared" ref="B39:B48" si="8">ROUNDUP($C$37*$E10, 0)</f>
        <v>3</v>
      </c>
      <c r="C39">
        <f>ROUNDUP($C$37*($B10/10), 0)</f>
        <v>5</v>
      </c>
    </row>
    <row r="40" spans="2:34" x14ac:dyDescent="0.25">
      <c r="B40">
        <f t="shared" si="8"/>
        <v>6</v>
      </c>
      <c r="C40">
        <f t="shared" ref="C40:C48" si="9">ROUNDUP($C$8*($B11/10), 0)</f>
        <v>20</v>
      </c>
    </row>
    <row r="41" spans="2:34" x14ac:dyDescent="0.25">
      <c r="B41">
        <f t="shared" si="8"/>
        <v>10</v>
      </c>
      <c r="C41">
        <f t="shared" si="9"/>
        <v>30</v>
      </c>
    </row>
    <row r="42" spans="2:34" x14ac:dyDescent="0.25">
      <c r="B42">
        <f t="shared" si="8"/>
        <v>14</v>
      </c>
      <c r="C42">
        <f t="shared" si="9"/>
        <v>40</v>
      </c>
    </row>
    <row r="43" spans="2:34" x14ac:dyDescent="0.25">
      <c r="B43">
        <f t="shared" si="8"/>
        <v>19</v>
      </c>
      <c r="C43">
        <f t="shared" si="9"/>
        <v>50</v>
      </c>
    </row>
    <row r="44" spans="2:34" x14ac:dyDescent="0.25">
      <c r="B44">
        <f t="shared" si="8"/>
        <v>24</v>
      </c>
      <c r="C44">
        <f t="shared" si="9"/>
        <v>60</v>
      </c>
    </row>
    <row r="45" spans="2:34" x14ac:dyDescent="0.25">
      <c r="B45">
        <f t="shared" si="8"/>
        <v>30</v>
      </c>
      <c r="C45">
        <f t="shared" si="9"/>
        <v>70</v>
      </c>
      <c r="X45">
        <v>100</v>
      </c>
      <c r="AH45" t="s">
        <v>70</v>
      </c>
    </row>
    <row r="46" spans="2:34" x14ac:dyDescent="0.25">
      <c r="B46">
        <f t="shared" si="8"/>
        <v>36</v>
      </c>
      <c r="C46">
        <f t="shared" si="9"/>
        <v>80</v>
      </c>
      <c r="X46">
        <v>99</v>
      </c>
    </row>
    <row r="47" spans="2:34" x14ac:dyDescent="0.25">
      <c r="B47">
        <f t="shared" si="8"/>
        <v>43</v>
      </c>
      <c r="C47">
        <f t="shared" si="9"/>
        <v>90</v>
      </c>
      <c r="X47">
        <v>98</v>
      </c>
    </row>
    <row r="48" spans="2:34" x14ac:dyDescent="0.25">
      <c r="B48">
        <f t="shared" si="8"/>
        <v>50</v>
      </c>
      <c r="C48">
        <f t="shared" si="9"/>
        <v>100</v>
      </c>
      <c r="X48">
        <v>97</v>
      </c>
    </row>
    <row r="49" spans="2:24" x14ac:dyDescent="0.25">
      <c r="X49">
        <v>96</v>
      </c>
    </row>
    <row r="50" spans="2:24" x14ac:dyDescent="0.25">
      <c r="B50" t="s">
        <v>42</v>
      </c>
      <c r="C50" t="s">
        <v>45</v>
      </c>
      <c r="X50">
        <v>95</v>
      </c>
    </row>
    <row r="51" spans="2:24" x14ac:dyDescent="0.25">
      <c r="B51" t="s">
        <v>33</v>
      </c>
      <c r="C51">
        <v>50</v>
      </c>
      <c r="X51">
        <v>94</v>
      </c>
    </row>
    <row r="52" spans="2:24" x14ac:dyDescent="0.25">
      <c r="B52" t="s">
        <v>52</v>
      </c>
      <c r="C52" t="s">
        <v>53</v>
      </c>
      <c r="X52">
        <v>93</v>
      </c>
    </row>
    <row r="53" spans="2:24" x14ac:dyDescent="0.25">
      <c r="B53">
        <f t="shared" ref="B53:B62" si="10">ROUNDUP($C$51*$E10, 0)</f>
        <v>3</v>
      </c>
      <c r="C53">
        <f t="shared" ref="C53:C62" si="11">ROUNDUP($C$51*($B10/10), 0)</f>
        <v>5</v>
      </c>
      <c r="X53">
        <v>92</v>
      </c>
    </row>
    <row r="54" spans="2:24" x14ac:dyDescent="0.25">
      <c r="B54">
        <f t="shared" si="10"/>
        <v>6</v>
      </c>
      <c r="C54">
        <f t="shared" si="11"/>
        <v>10</v>
      </c>
      <c r="X54">
        <v>91</v>
      </c>
    </row>
    <row r="55" spans="2:24" x14ac:dyDescent="0.25">
      <c r="B55">
        <f t="shared" si="10"/>
        <v>10</v>
      </c>
      <c r="C55">
        <f t="shared" si="11"/>
        <v>15</v>
      </c>
      <c r="X55">
        <v>90</v>
      </c>
    </row>
    <row r="56" spans="2:24" x14ac:dyDescent="0.25">
      <c r="B56">
        <f t="shared" si="10"/>
        <v>14</v>
      </c>
      <c r="C56">
        <f t="shared" si="11"/>
        <v>20</v>
      </c>
      <c r="X56">
        <v>89</v>
      </c>
    </row>
    <row r="57" spans="2:24" x14ac:dyDescent="0.25">
      <c r="B57">
        <f t="shared" si="10"/>
        <v>19</v>
      </c>
      <c r="C57">
        <f t="shared" si="11"/>
        <v>25</v>
      </c>
      <c r="X57">
        <v>88</v>
      </c>
    </row>
    <row r="58" spans="2:24" x14ac:dyDescent="0.25">
      <c r="B58">
        <f t="shared" si="10"/>
        <v>24</v>
      </c>
      <c r="C58">
        <f t="shared" si="11"/>
        <v>30</v>
      </c>
      <c r="X58">
        <v>87</v>
      </c>
    </row>
    <row r="59" spans="2:24" x14ac:dyDescent="0.25">
      <c r="B59">
        <f t="shared" si="10"/>
        <v>30</v>
      </c>
      <c r="C59">
        <f t="shared" si="11"/>
        <v>35</v>
      </c>
      <c r="X59">
        <v>86</v>
      </c>
    </row>
    <row r="60" spans="2:24" x14ac:dyDescent="0.25">
      <c r="B60">
        <f t="shared" si="10"/>
        <v>36</v>
      </c>
      <c r="C60">
        <f t="shared" si="11"/>
        <v>40</v>
      </c>
      <c r="X60">
        <v>85</v>
      </c>
    </row>
    <row r="61" spans="2:24" x14ac:dyDescent="0.25">
      <c r="B61">
        <f t="shared" si="10"/>
        <v>43</v>
      </c>
      <c r="C61">
        <f t="shared" si="11"/>
        <v>45</v>
      </c>
      <c r="X61">
        <v>84</v>
      </c>
    </row>
    <row r="62" spans="2:24" x14ac:dyDescent="0.25">
      <c r="B62">
        <f t="shared" si="10"/>
        <v>50</v>
      </c>
      <c r="C62">
        <f t="shared" si="11"/>
        <v>50</v>
      </c>
      <c r="X62">
        <v>83</v>
      </c>
    </row>
    <row r="63" spans="2:24" x14ac:dyDescent="0.25">
      <c r="X63">
        <v>82</v>
      </c>
    </row>
    <row r="64" spans="2:24" x14ac:dyDescent="0.25">
      <c r="B64" t="s">
        <v>42</v>
      </c>
      <c r="C64" t="s">
        <v>48</v>
      </c>
      <c r="X64">
        <v>81</v>
      </c>
    </row>
    <row r="65" spans="2:34" x14ac:dyDescent="0.25">
      <c r="B65" t="s">
        <v>33</v>
      </c>
      <c r="C65">
        <v>50</v>
      </c>
      <c r="X65">
        <v>80</v>
      </c>
      <c r="Y65" t="s">
        <v>70</v>
      </c>
    </row>
    <row r="66" spans="2:34" x14ac:dyDescent="0.25">
      <c r="B66" t="s">
        <v>52</v>
      </c>
      <c r="C66" t="s">
        <v>53</v>
      </c>
      <c r="Y66">
        <v>1</v>
      </c>
      <c r="Z66">
        <v>2</v>
      </c>
      <c r="AA66">
        <v>3</v>
      </c>
      <c r="AB66">
        <v>4</v>
      </c>
      <c r="AC66">
        <v>5</v>
      </c>
      <c r="AD66">
        <v>6</v>
      </c>
      <c r="AE66">
        <v>7</v>
      </c>
      <c r="AF66">
        <v>8</v>
      </c>
      <c r="AG66">
        <v>9</v>
      </c>
      <c r="AH66">
        <v>10</v>
      </c>
    </row>
    <row r="67" spans="2:34" x14ac:dyDescent="0.25">
      <c r="B67">
        <f t="shared" ref="B67:B76" si="12">ROUNDUP($C$65*$E10, 0)</f>
        <v>3</v>
      </c>
      <c r="C67">
        <f t="shared" ref="C67:C76" si="13">ROUNDUP($C$65*($B10/10), 0)</f>
        <v>5</v>
      </c>
    </row>
    <row r="68" spans="2:34" x14ac:dyDescent="0.25">
      <c r="B68">
        <f t="shared" si="12"/>
        <v>6</v>
      </c>
      <c r="C68">
        <f t="shared" si="13"/>
        <v>10</v>
      </c>
    </row>
    <row r="69" spans="2:34" x14ac:dyDescent="0.25">
      <c r="B69">
        <f t="shared" si="12"/>
        <v>10</v>
      </c>
      <c r="C69">
        <f t="shared" si="13"/>
        <v>15</v>
      </c>
    </row>
    <row r="70" spans="2:34" x14ac:dyDescent="0.25">
      <c r="B70">
        <f t="shared" si="12"/>
        <v>14</v>
      </c>
      <c r="C70">
        <f t="shared" si="13"/>
        <v>20</v>
      </c>
    </row>
    <row r="71" spans="2:34" x14ac:dyDescent="0.25">
      <c r="B71">
        <f t="shared" si="12"/>
        <v>19</v>
      </c>
      <c r="C71">
        <f t="shared" si="13"/>
        <v>25</v>
      </c>
    </row>
    <row r="72" spans="2:34" x14ac:dyDescent="0.25">
      <c r="B72">
        <f t="shared" si="12"/>
        <v>24</v>
      </c>
      <c r="C72">
        <f t="shared" si="13"/>
        <v>30</v>
      </c>
    </row>
    <row r="73" spans="2:34" x14ac:dyDescent="0.25">
      <c r="B73">
        <f t="shared" si="12"/>
        <v>30</v>
      </c>
      <c r="C73">
        <f t="shared" si="13"/>
        <v>35</v>
      </c>
    </row>
    <row r="74" spans="2:34" x14ac:dyDescent="0.25">
      <c r="B74">
        <f t="shared" si="12"/>
        <v>36</v>
      </c>
      <c r="C74">
        <f t="shared" si="13"/>
        <v>40</v>
      </c>
    </row>
    <row r="75" spans="2:34" x14ac:dyDescent="0.25">
      <c r="B75">
        <f t="shared" si="12"/>
        <v>43</v>
      </c>
      <c r="C75">
        <f t="shared" si="13"/>
        <v>45</v>
      </c>
    </row>
    <row r="76" spans="2:34" x14ac:dyDescent="0.25">
      <c r="B76">
        <f t="shared" si="12"/>
        <v>50</v>
      </c>
      <c r="C76">
        <f t="shared" si="13"/>
        <v>50</v>
      </c>
    </row>
    <row r="78" spans="2:34" x14ac:dyDescent="0.25">
      <c r="B78" t="s">
        <v>42</v>
      </c>
      <c r="C78" t="s">
        <v>46</v>
      </c>
    </row>
    <row r="79" spans="2:34" x14ac:dyDescent="0.25">
      <c r="B79" t="s">
        <v>33</v>
      </c>
      <c r="C79">
        <v>50</v>
      </c>
    </row>
    <row r="80" spans="2:34" x14ac:dyDescent="0.25">
      <c r="B80" t="s">
        <v>52</v>
      </c>
      <c r="C80" t="s">
        <v>53</v>
      </c>
    </row>
    <row r="81" spans="2:3" x14ac:dyDescent="0.25">
      <c r="B81">
        <f t="shared" ref="B81:B90" si="14">ROUNDUP($C$79*$E10, 0)</f>
        <v>3</v>
      </c>
      <c r="C81">
        <f t="shared" ref="C81:C90" si="15">ROUNDUP($C$79*($B10/10), 0)</f>
        <v>5</v>
      </c>
    </row>
    <row r="82" spans="2:3" x14ac:dyDescent="0.25">
      <c r="B82">
        <f t="shared" si="14"/>
        <v>6</v>
      </c>
      <c r="C82">
        <f t="shared" si="15"/>
        <v>10</v>
      </c>
    </row>
    <row r="83" spans="2:3" x14ac:dyDescent="0.25">
      <c r="B83">
        <f t="shared" si="14"/>
        <v>10</v>
      </c>
      <c r="C83">
        <f t="shared" si="15"/>
        <v>15</v>
      </c>
    </row>
    <row r="84" spans="2:3" x14ac:dyDescent="0.25">
      <c r="B84">
        <f t="shared" si="14"/>
        <v>14</v>
      </c>
      <c r="C84">
        <f t="shared" si="15"/>
        <v>20</v>
      </c>
    </row>
    <row r="85" spans="2:3" x14ac:dyDescent="0.25">
      <c r="B85">
        <f t="shared" si="14"/>
        <v>19</v>
      </c>
      <c r="C85">
        <f t="shared" si="15"/>
        <v>25</v>
      </c>
    </row>
    <row r="86" spans="2:3" x14ac:dyDescent="0.25">
      <c r="B86">
        <f t="shared" si="14"/>
        <v>24</v>
      </c>
      <c r="C86">
        <f t="shared" si="15"/>
        <v>30</v>
      </c>
    </row>
    <row r="87" spans="2:3" x14ac:dyDescent="0.25">
      <c r="B87">
        <f t="shared" si="14"/>
        <v>30</v>
      </c>
      <c r="C87">
        <f t="shared" si="15"/>
        <v>35</v>
      </c>
    </row>
    <row r="88" spans="2:3" x14ac:dyDescent="0.25">
      <c r="B88">
        <f t="shared" si="14"/>
        <v>36</v>
      </c>
      <c r="C88">
        <f t="shared" si="15"/>
        <v>40</v>
      </c>
    </row>
    <row r="89" spans="2:3" x14ac:dyDescent="0.25">
      <c r="B89">
        <f t="shared" si="14"/>
        <v>43</v>
      </c>
      <c r="C89">
        <f t="shared" si="15"/>
        <v>45</v>
      </c>
    </row>
    <row r="90" spans="2:3" x14ac:dyDescent="0.25">
      <c r="B90">
        <f t="shared" si="14"/>
        <v>50</v>
      </c>
      <c r="C90">
        <f t="shared" si="15"/>
        <v>50</v>
      </c>
    </row>
    <row r="92" spans="2:3" x14ac:dyDescent="0.25">
      <c r="B92" t="s">
        <v>42</v>
      </c>
      <c r="C92" t="s">
        <v>47</v>
      </c>
    </row>
    <row r="93" spans="2:3" x14ac:dyDescent="0.25">
      <c r="B93" t="s">
        <v>61</v>
      </c>
      <c r="C93">
        <v>40</v>
      </c>
    </row>
    <row r="94" spans="2:3" x14ac:dyDescent="0.25">
      <c r="B94" t="s">
        <v>62</v>
      </c>
      <c r="C94">
        <v>50</v>
      </c>
    </row>
    <row r="95" spans="2:3" x14ac:dyDescent="0.25">
      <c r="B95" t="s">
        <v>63</v>
      </c>
      <c r="C95">
        <v>100</v>
      </c>
    </row>
    <row r="96" spans="2:3" x14ac:dyDescent="0.25">
      <c r="B96" t="s">
        <v>64</v>
      </c>
      <c r="C96">
        <v>1</v>
      </c>
    </row>
    <row r="97" spans="2:10" x14ac:dyDescent="0.25">
      <c r="B97" t="s">
        <v>65</v>
      </c>
      <c r="C97">
        <v>50</v>
      </c>
    </row>
    <row r="98" spans="2:10" x14ac:dyDescent="0.25">
      <c r="B98" t="s">
        <v>66</v>
      </c>
      <c r="C98">
        <v>50</v>
      </c>
    </row>
    <row r="99" spans="2:10" x14ac:dyDescent="0.25">
      <c r="B99" t="s">
        <v>67</v>
      </c>
      <c r="C99">
        <v>12</v>
      </c>
    </row>
    <row r="100" spans="2:10" x14ac:dyDescent="0.25">
      <c r="B100" t="s">
        <v>52</v>
      </c>
      <c r="C100" t="s">
        <v>53</v>
      </c>
      <c r="D100" t="s">
        <v>54</v>
      </c>
      <c r="E100" t="s">
        <v>55</v>
      </c>
      <c r="F100" t="s">
        <v>57</v>
      </c>
      <c r="G100" t="s">
        <v>56</v>
      </c>
      <c r="H100" t="s">
        <v>58</v>
      </c>
      <c r="I100" t="s">
        <v>59</v>
      </c>
      <c r="J100" t="s">
        <v>60</v>
      </c>
    </row>
    <row r="101" spans="2:10" x14ac:dyDescent="0.25">
      <c r="B101">
        <f t="shared" ref="B101:B110" si="16">ROUNDUP($C$93*$E10, 0)</f>
        <v>3</v>
      </c>
      <c r="C101">
        <f t="shared" ref="C101:C110" si="17">ROUNDUP($C$93*($B10/10), 0)</f>
        <v>4</v>
      </c>
      <c r="D101">
        <f>ROUNDUP($C$93*$E10, 0)</f>
        <v>3</v>
      </c>
      <c r="E101">
        <f>ROUNDUP($C$94*$E10, 0)</f>
        <v>3</v>
      </c>
      <c r="F101">
        <f>ROUNDUP($C$95*$E10, 0)</f>
        <v>6</v>
      </c>
      <c r="G101">
        <f>ROUNDUP($C$96*$E10, 0)</f>
        <v>1</v>
      </c>
      <c r="H101">
        <f>ROUNDUP($C$97*$E10, 0)</f>
        <v>3</v>
      </c>
      <c r="I101">
        <f>ROUNDUP($C$98*$E10, 0)</f>
        <v>3</v>
      </c>
      <c r="J101">
        <f>ROUNDUP($C$99*$E10, 0)</f>
        <v>1</v>
      </c>
    </row>
    <row r="102" spans="2:10" x14ac:dyDescent="0.25">
      <c r="B102">
        <f t="shared" si="16"/>
        <v>5</v>
      </c>
      <c r="C102">
        <f t="shared" si="17"/>
        <v>8</v>
      </c>
      <c r="D102">
        <f t="shared" ref="D102:D110" si="18">ROUNDUP($C$93*$E11, 0)</f>
        <v>5</v>
      </c>
      <c r="E102">
        <f t="shared" ref="E102:E110" si="19">ROUNDUP($C$94*$E11, 0)</f>
        <v>6</v>
      </c>
      <c r="F102">
        <f t="shared" ref="F102:F110" si="20">ROUNDUP($C$95*$E11, 0)</f>
        <v>12</v>
      </c>
      <c r="G102">
        <f t="shared" ref="G102:G110" si="21">ROUNDUP($C$96*$E11, 0)</f>
        <v>1</v>
      </c>
      <c r="H102">
        <f t="shared" ref="H102:H110" si="22">ROUNDUP($C$97*$E11, 0)</f>
        <v>6</v>
      </c>
      <c r="I102">
        <f t="shared" ref="I102:I110" si="23">ROUNDUP($C$98*$E11, 0)</f>
        <v>6</v>
      </c>
      <c r="J102">
        <f t="shared" ref="J102:J110" si="24">ROUNDUP($C$99*$E11, 0)</f>
        <v>2</v>
      </c>
    </row>
    <row r="103" spans="2:10" x14ac:dyDescent="0.25">
      <c r="B103">
        <f t="shared" si="16"/>
        <v>8</v>
      </c>
      <c r="C103">
        <f t="shared" si="17"/>
        <v>12</v>
      </c>
      <c r="D103">
        <f t="shared" si="18"/>
        <v>8</v>
      </c>
      <c r="E103">
        <f t="shared" si="19"/>
        <v>10</v>
      </c>
      <c r="F103">
        <f t="shared" si="20"/>
        <v>20</v>
      </c>
      <c r="G103">
        <f t="shared" si="21"/>
        <v>1</v>
      </c>
      <c r="H103">
        <f t="shared" si="22"/>
        <v>10</v>
      </c>
      <c r="I103">
        <f t="shared" si="23"/>
        <v>10</v>
      </c>
      <c r="J103">
        <f t="shared" si="24"/>
        <v>3</v>
      </c>
    </row>
    <row r="104" spans="2:10" x14ac:dyDescent="0.25">
      <c r="B104">
        <f t="shared" si="16"/>
        <v>12</v>
      </c>
      <c r="C104">
        <f t="shared" si="17"/>
        <v>16</v>
      </c>
      <c r="D104">
        <f t="shared" si="18"/>
        <v>12</v>
      </c>
      <c r="E104">
        <f t="shared" si="19"/>
        <v>14</v>
      </c>
      <c r="F104">
        <f t="shared" si="20"/>
        <v>28</v>
      </c>
      <c r="G104">
        <f t="shared" si="21"/>
        <v>1</v>
      </c>
      <c r="H104">
        <f t="shared" si="22"/>
        <v>14</v>
      </c>
      <c r="I104">
        <f t="shared" si="23"/>
        <v>14</v>
      </c>
      <c r="J104">
        <f t="shared" si="24"/>
        <v>4</v>
      </c>
    </row>
    <row r="105" spans="2:10" x14ac:dyDescent="0.25">
      <c r="B105">
        <f t="shared" si="16"/>
        <v>15</v>
      </c>
      <c r="C105">
        <f t="shared" si="17"/>
        <v>20</v>
      </c>
      <c r="D105">
        <f t="shared" si="18"/>
        <v>15</v>
      </c>
      <c r="E105">
        <f t="shared" si="19"/>
        <v>19</v>
      </c>
      <c r="F105">
        <f t="shared" si="20"/>
        <v>38</v>
      </c>
      <c r="G105">
        <f t="shared" si="21"/>
        <v>1</v>
      </c>
      <c r="H105">
        <f t="shared" si="22"/>
        <v>19</v>
      </c>
      <c r="I105">
        <f t="shared" si="23"/>
        <v>19</v>
      </c>
      <c r="J105">
        <f t="shared" si="24"/>
        <v>5</v>
      </c>
    </row>
    <row r="106" spans="2:10" x14ac:dyDescent="0.25">
      <c r="B106">
        <f t="shared" si="16"/>
        <v>20</v>
      </c>
      <c r="C106">
        <f t="shared" si="17"/>
        <v>24</v>
      </c>
      <c r="D106">
        <f t="shared" si="18"/>
        <v>20</v>
      </c>
      <c r="E106">
        <f t="shared" si="19"/>
        <v>24</v>
      </c>
      <c r="F106">
        <f t="shared" si="20"/>
        <v>48</v>
      </c>
      <c r="G106">
        <f t="shared" si="21"/>
        <v>1</v>
      </c>
      <c r="H106">
        <f t="shared" si="22"/>
        <v>24</v>
      </c>
      <c r="I106">
        <f t="shared" si="23"/>
        <v>24</v>
      </c>
      <c r="J106">
        <f t="shared" si="24"/>
        <v>6</v>
      </c>
    </row>
    <row r="107" spans="2:10" x14ac:dyDescent="0.25">
      <c r="B107">
        <f t="shared" si="16"/>
        <v>24</v>
      </c>
      <c r="C107">
        <f t="shared" si="17"/>
        <v>28</v>
      </c>
      <c r="D107">
        <f t="shared" si="18"/>
        <v>24</v>
      </c>
      <c r="E107">
        <f t="shared" si="19"/>
        <v>30</v>
      </c>
      <c r="F107">
        <f t="shared" si="20"/>
        <v>60</v>
      </c>
      <c r="G107">
        <f t="shared" si="21"/>
        <v>1</v>
      </c>
      <c r="H107">
        <f t="shared" si="22"/>
        <v>30</v>
      </c>
      <c r="I107">
        <f t="shared" si="23"/>
        <v>30</v>
      </c>
      <c r="J107">
        <f t="shared" si="24"/>
        <v>8</v>
      </c>
    </row>
    <row r="108" spans="2:10" x14ac:dyDescent="0.25">
      <c r="B108">
        <f t="shared" si="16"/>
        <v>29</v>
      </c>
      <c r="C108">
        <f t="shared" si="17"/>
        <v>32</v>
      </c>
      <c r="D108">
        <f t="shared" si="18"/>
        <v>29</v>
      </c>
      <c r="E108">
        <f t="shared" si="19"/>
        <v>36</v>
      </c>
      <c r="F108">
        <f t="shared" si="20"/>
        <v>72</v>
      </c>
      <c r="G108">
        <f t="shared" si="21"/>
        <v>1</v>
      </c>
      <c r="H108">
        <f t="shared" si="22"/>
        <v>36</v>
      </c>
      <c r="I108">
        <f t="shared" si="23"/>
        <v>36</v>
      </c>
      <c r="J108">
        <f t="shared" si="24"/>
        <v>9</v>
      </c>
    </row>
    <row r="109" spans="2:10" x14ac:dyDescent="0.25">
      <c r="B109">
        <f t="shared" si="16"/>
        <v>35</v>
      </c>
      <c r="C109">
        <f t="shared" si="17"/>
        <v>36</v>
      </c>
      <c r="D109">
        <f t="shared" si="18"/>
        <v>35</v>
      </c>
      <c r="E109">
        <f t="shared" si="19"/>
        <v>43</v>
      </c>
      <c r="F109">
        <f t="shared" si="20"/>
        <v>86</v>
      </c>
      <c r="G109">
        <f t="shared" si="21"/>
        <v>1</v>
      </c>
      <c r="H109">
        <f t="shared" si="22"/>
        <v>43</v>
      </c>
      <c r="I109">
        <f t="shared" si="23"/>
        <v>43</v>
      </c>
      <c r="J109">
        <f t="shared" si="24"/>
        <v>11</v>
      </c>
    </row>
    <row r="110" spans="2:10" x14ac:dyDescent="0.25">
      <c r="B110">
        <f t="shared" si="16"/>
        <v>40</v>
      </c>
      <c r="C110">
        <f t="shared" si="17"/>
        <v>40</v>
      </c>
      <c r="D110">
        <f t="shared" si="18"/>
        <v>40</v>
      </c>
      <c r="E110">
        <f t="shared" si="19"/>
        <v>50</v>
      </c>
      <c r="F110">
        <f t="shared" si="20"/>
        <v>100</v>
      </c>
      <c r="G110">
        <f t="shared" si="21"/>
        <v>1</v>
      </c>
      <c r="H110">
        <f t="shared" si="22"/>
        <v>50</v>
      </c>
      <c r="I110">
        <f t="shared" si="23"/>
        <v>50</v>
      </c>
      <c r="J110">
        <f t="shared" si="24"/>
        <v>12</v>
      </c>
    </row>
    <row r="112" spans="2:10" x14ac:dyDescent="0.25">
      <c r="I112" t="s">
        <v>68</v>
      </c>
    </row>
  </sheetData>
  <conditionalFormatting sqref="H10:H19">
    <cfRule type="dataBar" priority="29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{B95BB1EC-2FE3-443B-9D1C-815DBA2AF316}</x14:id>
        </ext>
      </extLst>
    </cfRule>
  </conditionalFormatting>
  <conditionalFormatting sqref="F10:G1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{5B4FB91E-EA18-4FD6-96D2-95AC7D5194FA}</x14:id>
        </ext>
      </extLst>
    </cfRule>
  </conditionalFormatting>
  <conditionalFormatting sqref="D25:D34">
    <cfRule type="dataBar" priority="27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{7330B0A8-172E-4409-BE9A-CD4C04A75FCC}</x14:id>
        </ext>
      </extLst>
    </cfRule>
  </conditionalFormatting>
  <conditionalFormatting sqref="B25:C3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{BD871D5D-9F5C-432B-9610-48CB8D44F19A}</x14:id>
        </ext>
      </extLst>
    </cfRule>
  </conditionalFormatting>
  <conditionalFormatting sqref="H39:H48">
    <cfRule type="dataBar" priority="25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{E263E765-40AD-4BA8-97CB-B21AD18AE7DC}</x14:id>
        </ext>
      </extLst>
    </cfRule>
  </conditionalFormatting>
  <conditionalFormatting sqref="F39:G4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{EF04D514-D0BC-45B9-9482-C12F5C177685}</x14:id>
        </ext>
      </extLst>
    </cfRule>
  </conditionalFormatting>
  <conditionalFormatting sqref="H53:H62">
    <cfRule type="dataBar" priority="23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{DDFF0D5A-799C-43A2-AB88-FDD5F3E96513}</x14:id>
        </ext>
      </extLst>
    </cfRule>
  </conditionalFormatting>
  <conditionalFormatting sqref="F53:G6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{AD7F2E01-03B6-433D-851A-09EC21896308}</x14:id>
        </ext>
      </extLst>
    </cfRule>
  </conditionalFormatting>
  <conditionalFormatting sqref="H67:H76">
    <cfRule type="dataBar" priority="21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{E9390766-6D71-44D1-BBBA-434E428F10D5}</x14:id>
        </ext>
      </extLst>
    </cfRule>
  </conditionalFormatting>
  <conditionalFormatting sqref="F67:G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{DAFA8D33-4CF2-4F1B-9CEE-075D1DB4598C}</x14:id>
        </ext>
      </extLst>
    </cfRule>
  </conditionalFormatting>
  <conditionalFormatting sqref="H81:H90">
    <cfRule type="dataBar" priority="19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{9E1DA802-17BF-4BCB-8A9A-C7FF7ED5961D}</x14:id>
        </ext>
      </extLst>
    </cfRule>
  </conditionalFormatting>
  <conditionalFormatting sqref="F81:G9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{C44611A4-2B55-4925-9C9D-6A71C58C6432}</x14:id>
        </ext>
      </extLst>
    </cfRule>
  </conditionalFormatting>
  <conditionalFormatting sqref="D39:D48">
    <cfRule type="dataBar" priority="17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{B5B9D557-7FC7-4FE9-908A-392AE48CAA51}</x14:id>
        </ext>
      </extLst>
    </cfRule>
  </conditionalFormatting>
  <conditionalFormatting sqref="B39:C4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{6DE4E63B-B7AD-453D-9F25-5680F9683299}</x14:id>
        </ext>
      </extLst>
    </cfRule>
  </conditionalFormatting>
  <conditionalFormatting sqref="D53:D62">
    <cfRule type="dataBar" priority="15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{4EED507C-F996-4355-8821-33834591C379}</x14:id>
        </ext>
      </extLst>
    </cfRule>
  </conditionalFormatting>
  <conditionalFormatting sqref="B53:C6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{240B2264-4122-4A77-B3F6-AE8632261EB4}</x14:id>
        </ext>
      </extLst>
    </cfRule>
  </conditionalFormatting>
  <conditionalFormatting sqref="D67:D76">
    <cfRule type="dataBar" priority="13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{F3947866-7D5B-4E86-A4F5-A35CF4BBCB1E}</x14:id>
        </ext>
      </extLst>
    </cfRule>
  </conditionalFormatting>
  <conditionalFormatting sqref="B67:C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{F85E3903-FA5A-4A04-AC09-1F5DEA1A695C}</x14:id>
        </ext>
      </extLst>
    </cfRule>
  </conditionalFormatting>
  <conditionalFormatting sqref="D81:D90">
    <cfRule type="dataBar" priority="11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{F184C7EA-4716-43C5-958F-72818483AABE}</x14:id>
        </ext>
      </extLst>
    </cfRule>
  </conditionalFormatting>
  <conditionalFormatting sqref="B81:C9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{01708964-7F73-42E9-B3F3-21DB5D845E44}</x14:id>
        </ext>
      </extLst>
    </cfRule>
  </conditionalFormatting>
  <conditionalFormatting sqref="B101:C1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{FE155115-37EA-405A-89DA-4236275FB0D3}</x14:id>
        </ext>
      </extLst>
    </cfRule>
  </conditionalFormatting>
  <conditionalFormatting sqref="D101:D1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{2A3CC293-782B-48A6-9210-77D5C07B86E3}</x14:id>
        </ext>
      </extLst>
    </cfRule>
  </conditionalFormatting>
  <conditionalFormatting sqref="E101:E1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{25DE94CA-C4C6-4182-B1C6-0607D0B8D8F5}</x14:id>
        </ext>
      </extLst>
    </cfRule>
  </conditionalFormatting>
  <conditionalFormatting sqref="F101:F1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{434924F0-9843-478D-9E3A-C5D586F2F7E7}</x14:id>
        </ext>
      </extLst>
    </cfRule>
  </conditionalFormatting>
  <conditionalFormatting sqref="G101:G1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{D2DBEEA4-08B1-46A3-8FD9-5BAFB50EE43B}</x14:id>
        </ext>
      </extLst>
    </cfRule>
  </conditionalFormatting>
  <conditionalFormatting sqref="H101:H1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{FB7F6715-783B-4E7B-9F68-2D655B86A3C3}</x14:id>
        </ext>
      </extLst>
    </cfRule>
  </conditionalFormatting>
  <conditionalFormatting sqref="I101:I1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{7487A7B6-2B69-46A9-A0DC-C48A20C7BCF7}</x14:id>
        </ext>
      </extLst>
    </cfRule>
  </conditionalFormatting>
  <conditionalFormatting sqref="J101:J1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{BA813730-7BE3-4B12-A01F-E3579557D1D7}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croll Bar 5">
              <controlPr defaultSize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Scroll Bar 12">
              <controlPr defaultSiz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Scroll Bar 13">
              <controlPr defaultSiz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0" name="Scroll Bar 14">
              <controlPr defaultSize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1" name="Scroll Bar 15">
              <controlPr defaultSize="0" autoPict="0">
                <anchor moveWithCells="1">
                  <from>
                    <xdr:col>3</xdr:col>
                    <xdr:colOff>0</xdr:colOff>
                    <xdr:row>78</xdr:row>
                    <xdr:rowOff>0</xdr:rowOff>
                  </from>
                  <to>
                    <xdr:col>4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2" name="Scroll Bar 16">
              <controlPr defaultSize="0" autoPict="0">
                <anchor moveWithCells="1">
                  <from>
                    <xdr:col>3</xdr:col>
                    <xdr:colOff>0</xdr:colOff>
                    <xdr:row>92</xdr:row>
                    <xdr:rowOff>0</xdr:rowOff>
                  </from>
                  <to>
                    <xdr:col>4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Scroll Bar 17">
              <controlPr defaultSize="0" autoPict="0">
                <anchor moveWithCells="1">
                  <from>
                    <xdr:col>3</xdr:col>
                    <xdr:colOff>0</xdr:colOff>
                    <xdr:row>93</xdr:row>
                    <xdr:rowOff>0</xdr:rowOff>
                  </from>
                  <to>
                    <xdr:col>4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4" name="Scroll Bar 18">
              <controlPr defaultSize="0" autoPict="0">
                <anchor moveWithCells="1">
                  <from>
                    <xdr:col>3</xdr:col>
                    <xdr:colOff>0</xdr:colOff>
                    <xdr:row>94</xdr:row>
                    <xdr:rowOff>0</xdr:rowOff>
                  </from>
                  <to>
                    <xdr:col>4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5" name="Scroll Bar 19">
              <controlPr defaultSize="0" autoPict="0">
                <anchor moveWithCells="1">
                  <from>
                    <xdr:col>3</xdr:col>
                    <xdr:colOff>0</xdr:colOff>
                    <xdr:row>95</xdr:row>
                    <xdr:rowOff>0</xdr:rowOff>
                  </from>
                  <to>
                    <xdr:col>4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6" name="Scroll Bar 20">
              <controlPr defaultSiz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4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7" name="Scroll Bar 21">
              <controlPr defaultSize="0" autoPict="0">
                <anchor moveWithCells="1">
                  <from>
                    <xdr:col>3</xdr:col>
                    <xdr:colOff>0</xdr:colOff>
                    <xdr:row>96</xdr:row>
                    <xdr:rowOff>0</xdr:rowOff>
                  </from>
                  <to>
                    <xdr:col>4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8" name="Scroll Bar 22">
              <controlPr defaultSize="0" autoPict="0">
                <anchor moveWithCells="1">
                  <from>
                    <xdr:col>3</xdr:col>
                    <xdr:colOff>0</xdr:colOff>
                    <xdr:row>98</xdr:row>
                    <xdr:rowOff>0</xdr:rowOff>
                  </from>
                  <to>
                    <xdr:col>4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9" name="Scroll Bar 23">
              <controlPr defaultSiz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5BB1EC-2FE3-443B-9D1C-815DBA2AF316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H10:H19</xm:sqref>
        </x14:conditionalFormatting>
        <x14:conditionalFormatting xmlns:xm="http://schemas.microsoft.com/office/excel/2006/main">
          <x14:cfRule type="dataBar" id="{5B4FB91E-EA18-4FD6-96D2-95AC7D5194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F10:G19</xm:sqref>
        </x14:conditionalFormatting>
        <x14:conditionalFormatting xmlns:xm="http://schemas.microsoft.com/office/excel/2006/main">
          <x14:cfRule type="dataBar" id="{7330B0A8-172E-4409-BE9A-CD4C04A75FC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D25:D34</xm:sqref>
        </x14:conditionalFormatting>
        <x14:conditionalFormatting xmlns:xm="http://schemas.microsoft.com/office/excel/2006/main">
          <x14:cfRule type="dataBar" id="{BD871D5D-9F5C-432B-9610-48CB8D44F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B25:C34</xm:sqref>
        </x14:conditionalFormatting>
        <x14:conditionalFormatting xmlns:xm="http://schemas.microsoft.com/office/excel/2006/main">
          <x14:cfRule type="dataBar" id="{E263E765-40AD-4BA8-97CB-B21AD18AE7D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H39:H48</xm:sqref>
        </x14:conditionalFormatting>
        <x14:conditionalFormatting xmlns:xm="http://schemas.microsoft.com/office/excel/2006/main">
          <x14:cfRule type="dataBar" id="{EF04D514-D0BC-45B9-9482-C12F5C1776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F39:G48</xm:sqref>
        </x14:conditionalFormatting>
        <x14:conditionalFormatting xmlns:xm="http://schemas.microsoft.com/office/excel/2006/main">
          <x14:cfRule type="dataBar" id="{DDFF0D5A-799C-43A2-AB88-FDD5F3E96513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H53:H62</xm:sqref>
        </x14:conditionalFormatting>
        <x14:conditionalFormatting xmlns:xm="http://schemas.microsoft.com/office/excel/2006/main">
          <x14:cfRule type="dataBar" id="{AD7F2E01-03B6-433D-851A-09EC21896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F53:G62</xm:sqref>
        </x14:conditionalFormatting>
        <x14:conditionalFormatting xmlns:xm="http://schemas.microsoft.com/office/excel/2006/main">
          <x14:cfRule type="dataBar" id="{E9390766-6D71-44D1-BBBA-434E428F10D5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H67:H76</xm:sqref>
        </x14:conditionalFormatting>
        <x14:conditionalFormatting xmlns:xm="http://schemas.microsoft.com/office/excel/2006/main">
          <x14:cfRule type="dataBar" id="{DAFA8D33-4CF2-4F1B-9CEE-075D1DB459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F67:G76</xm:sqref>
        </x14:conditionalFormatting>
        <x14:conditionalFormatting xmlns:xm="http://schemas.microsoft.com/office/excel/2006/main">
          <x14:cfRule type="dataBar" id="{9E1DA802-17BF-4BCB-8A9A-C7FF7ED5961D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H81:H90</xm:sqref>
        </x14:conditionalFormatting>
        <x14:conditionalFormatting xmlns:xm="http://schemas.microsoft.com/office/excel/2006/main">
          <x14:cfRule type="dataBar" id="{C44611A4-2B55-4925-9C9D-6A71C58C64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F81:G90</xm:sqref>
        </x14:conditionalFormatting>
        <x14:conditionalFormatting xmlns:xm="http://schemas.microsoft.com/office/excel/2006/main">
          <x14:cfRule type="dataBar" id="{B5B9D557-7FC7-4FE9-908A-392AE48CAA51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D39:D48</xm:sqref>
        </x14:conditionalFormatting>
        <x14:conditionalFormatting xmlns:xm="http://schemas.microsoft.com/office/excel/2006/main">
          <x14:cfRule type="dataBar" id="{6DE4E63B-B7AD-453D-9F25-5680F9683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B39:C48</xm:sqref>
        </x14:conditionalFormatting>
        <x14:conditionalFormatting xmlns:xm="http://schemas.microsoft.com/office/excel/2006/main">
          <x14:cfRule type="dataBar" id="{4EED507C-F996-4355-8821-33834591C379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D53:D62</xm:sqref>
        </x14:conditionalFormatting>
        <x14:conditionalFormatting xmlns:xm="http://schemas.microsoft.com/office/excel/2006/main">
          <x14:cfRule type="dataBar" id="{240B2264-4122-4A77-B3F6-AE8632261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B53:C62</xm:sqref>
        </x14:conditionalFormatting>
        <x14:conditionalFormatting xmlns:xm="http://schemas.microsoft.com/office/excel/2006/main">
          <x14:cfRule type="dataBar" id="{F3947866-7D5B-4E86-A4F5-A35CF4BBCB1E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D67:D76</xm:sqref>
        </x14:conditionalFormatting>
        <x14:conditionalFormatting xmlns:xm="http://schemas.microsoft.com/office/excel/2006/main">
          <x14:cfRule type="dataBar" id="{F85E3903-FA5A-4A04-AC09-1F5DEA1A6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B67:C76</xm:sqref>
        </x14:conditionalFormatting>
        <x14:conditionalFormatting xmlns:xm="http://schemas.microsoft.com/office/excel/2006/main">
          <x14:cfRule type="dataBar" id="{F184C7EA-4716-43C5-958F-72818483AABE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D81:D90</xm:sqref>
        </x14:conditionalFormatting>
        <x14:conditionalFormatting xmlns:xm="http://schemas.microsoft.com/office/excel/2006/main">
          <x14:cfRule type="dataBar" id="{01708964-7F73-42E9-B3F3-21DB5D845E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B81:C90</xm:sqref>
        </x14:conditionalFormatting>
        <x14:conditionalFormatting xmlns:xm="http://schemas.microsoft.com/office/excel/2006/main">
          <x14:cfRule type="dataBar" id="{FE155115-37EA-405A-89DA-4236275FB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B101:C110</xm:sqref>
        </x14:conditionalFormatting>
        <x14:conditionalFormatting xmlns:xm="http://schemas.microsoft.com/office/excel/2006/main">
          <x14:cfRule type="dataBar" id="{2A3CC293-782B-48A6-9210-77D5C07B86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D101:D110</xm:sqref>
        </x14:conditionalFormatting>
        <x14:conditionalFormatting xmlns:xm="http://schemas.microsoft.com/office/excel/2006/main">
          <x14:cfRule type="dataBar" id="{25DE94CA-C4C6-4182-B1C6-0607D0B8D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E101:E110</xm:sqref>
        </x14:conditionalFormatting>
        <x14:conditionalFormatting xmlns:xm="http://schemas.microsoft.com/office/excel/2006/main">
          <x14:cfRule type="dataBar" id="{434924F0-9843-478D-9E3A-C5D586F2F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F101:F110</xm:sqref>
        </x14:conditionalFormatting>
        <x14:conditionalFormatting xmlns:xm="http://schemas.microsoft.com/office/excel/2006/main">
          <x14:cfRule type="dataBar" id="{D2DBEEA4-08B1-46A3-8FD9-5BAFB50EE4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G101:G110</xm:sqref>
        </x14:conditionalFormatting>
        <x14:conditionalFormatting xmlns:xm="http://schemas.microsoft.com/office/excel/2006/main">
          <x14:cfRule type="dataBar" id="{FB7F6715-783B-4E7B-9F68-2D655B86A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H101:H110</xm:sqref>
        </x14:conditionalFormatting>
        <x14:conditionalFormatting xmlns:xm="http://schemas.microsoft.com/office/excel/2006/main">
          <x14:cfRule type="dataBar" id="{7487A7B6-2B69-46A9-A0DC-C48A20C7BC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I101:I110</xm:sqref>
        </x14:conditionalFormatting>
        <x14:conditionalFormatting xmlns:xm="http://schemas.microsoft.com/office/excel/2006/main">
          <x14:cfRule type="dataBar" id="{BA813730-7BE3-4B12-A01F-E3579557D1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J101:J110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 STATS</vt:lpstr>
      <vt:lpstr>HIT%</vt:lpstr>
      <vt:lpstr>weapon proto</vt:lpstr>
      <vt:lpstr>proto1</vt:lpstr>
      <vt:lpstr>proto2</vt:lpstr>
      <vt:lpstr>proto3</vt:lpstr>
      <vt:lpstr>(OLD - IGNORE) ITEM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2014-01-30T17:35:40Z</dcterms:modified>
</cp:coreProperties>
</file>