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24226"/>
  <mc:AlternateContent xmlns:mc="http://schemas.openxmlformats.org/markup-compatibility/2006">
    <mc:Choice Requires="x15">
      <x15ac:absPath xmlns:x15ac="http://schemas.microsoft.com/office/spreadsheetml/2010/11/ac" url="C:\Users\husey\Desktop\Software\Excel\Excel_calisma\"/>
    </mc:Choice>
  </mc:AlternateContent>
  <xr:revisionPtr revIDLastSave="0" documentId="13_ncr:1_{1B64CD33-4A54-490D-8BE2-9D5325691CD8}" xr6:coauthVersionLast="47" xr6:coauthVersionMax="47" xr10:uidLastSave="{00000000-0000-0000-0000-000000000000}"/>
  <bookViews>
    <workbookView xWindow="-108" yWindow="-108" windowWidth="23256" windowHeight="14016" activeTab="1" xr2:uid="{00000000-000D-0000-FFFF-FFFF00000000}"/>
  </bookViews>
  <sheets>
    <sheet name="Sheet3" sheetId="3" r:id="rId1"/>
    <sheet name="Sheet1" sheetId="1" r:id="rId2"/>
    <sheet name="Sheet2" sheetId="2" r:id="rId3"/>
  </sheets>
  <definedNames>
    <definedName name="Slicer_Product_Category">#N/A</definedName>
    <definedName name="Slicer_Region">#N/A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c r="S4" i="1"/>
  <c r="S5" i="1"/>
  <c r="S6" i="1"/>
  <c r="S7" i="1"/>
  <c r="S8" i="1"/>
  <c r="S9" i="1"/>
  <c r="S10" i="1"/>
  <c r="S11" i="1"/>
  <c r="S12" i="1"/>
  <c r="S13" i="1"/>
  <c r="S2" i="1"/>
  <c r="K18" i="1"/>
  <c r="M2" i="1"/>
  <c r="M3" i="1"/>
  <c r="M4" i="1"/>
  <c r="M5" i="1"/>
  <c r="M6" i="1"/>
  <c r="M7" i="1"/>
  <c r="M8" i="1"/>
  <c r="M9" i="1"/>
  <c r="M10" i="1"/>
  <c r="M11" i="1"/>
  <c r="M12" i="1"/>
  <c r="M13" i="1"/>
  <c r="L7" i="1"/>
  <c r="L6" i="1"/>
  <c r="L5" i="1"/>
  <c r="L4" i="1"/>
  <c r="L3" i="1"/>
  <c r="L2" i="1"/>
  <c r="L8" i="1"/>
  <c r="L9" i="1"/>
  <c r="L10" i="1"/>
  <c r="L11" i="1"/>
  <c r="L12" i="1"/>
  <c r="L13" i="1"/>
  <c r="D27" i="1"/>
  <c r="D18" i="1"/>
  <c r="D19" i="1"/>
  <c r="D20" i="1"/>
  <c r="D21" i="1"/>
  <c r="D22" i="1"/>
  <c r="D23" i="1"/>
  <c r="D24" i="1"/>
  <c r="D25" i="1"/>
  <c r="D26" i="1"/>
  <c r="N13" i="1"/>
  <c r="D14" i="1" a="1"/>
  <c r="D14" i="1" s="1"/>
  <c r="R2" i="1"/>
  <c r="D17" i="1"/>
  <c r="D16" i="1"/>
  <c r="R3" i="1"/>
  <c r="R4" i="1"/>
  <c r="R5" i="1"/>
  <c r="R6" i="1"/>
  <c r="R7" i="1"/>
  <c r="R8" i="1"/>
  <c r="R9" i="1"/>
  <c r="R10" i="1"/>
  <c r="R11" i="1"/>
  <c r="R12" i="1"/>
  <c r="Q3" i="1"/>
  <c r="Q4" i="1"/>
  <c r="Q5" i="1"/>
  <c r="Q6" i="1"/>
  <c r="Q7" i="1"/>
  <c r="Q8" i="1"/>
  <c r="Q9" i="1"/>
  <c r="Q10" i="1"/>
  <c r="Q11" i="1"/>
  <c r="Q12" i="1"/>
  <c r="Q2" i="1"/>
  <c r="P3" i="1"/>
  <c r="P4" i="1"/>
  <c r="P5" i="1"/>
  <c r="P6" i="1"/>
  <c r="P7" i="1"/>
  <c r="P8" i="1"/>
  <c r="P9" i="1"/>
  <c r="P10" i="1"/>
  <c r="P11" i="1"/>
  <c r="P12" i="1"/>
  <c r="P2" i="1"/>
  <c r="N3" i="1"/>
  <c r="N4" i="1"/>
  <c r="N5" i="1"/>
  <c r="N6" i="1"/>
  <c r="N7" i="1"/>
  <c r="N8" i="1"/>
  <c r="N9" i="1"/>
  <c r="N10" i="1"/>
  <c r="N11" i="1"/>
  <c r="N12" i="1"/>
  <c r="N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<sst xmlns="http://schemas.openxmlformats.org/spreadsheetml/2006/main" count="88" uniqueCount="41">
  <si>
    <t>Order_ID</t>
  </si>
  <si>
    <t>Customer_Name</t>
  </si>
  <si>
    <t>Product_Category</t>
  </si>
  <si>
    <t>Order_Amount</t>
  </si>
  <si>
    <t>Order_Date</t>
  </si>
  <si>
    <t>Shipment_Date</t>
  </si>
  <si>
    <t>Region</t>
  </si>
  <si>
    <t>Discount_Percentage</t>
  </si>
  <si>
    <t>Delivery_Status</t>
  </si>
  <si>
    <t>Feedback_Score</t>
  </si>
  <si>
    <t>John Doe</t>
  </si>
  <si>
    <t>Jane Smith</t>
  </si>
  <si>
    <t>Albert White</t>
  </si>
  <si>
    <t>Lucy Brown</t>
  </si>
  <si>
    <t>Robert Black</t>
  </si>
  <si>
    <t>Emily Clark</t>
  </si>
  <si>
    <t>Michael Green</t>
  </si>
  <si>
    <t>Nancy King</t>
  </si>
  <si>
    <t>George Baker</t>
  </si>
  <si>
    <t>Diana Fox</t>
  </si>
  <si>
    <t>Electronics</t>
  </si>
  <si>
    <t>Clothing</t>
  </si>
  <si>
    <t>Groceries</t>
  </si>
  <si>
    <t>Furniture</t>
  </si>
  <si>
    <t>North</t>
  </si>
  <si>
    <t>South</t>
  </si>
  <si>
    <t>East</t>
  </si>
  <si>
    <t>West</t>
  </si>
  <si>
    <t>Delivered</t>
  </si>
  <si>
    <t>Pending</t>
  </si>
  <si>
    <t>Delivery_time</t>
  </si>
  <si>
    <t>Huxoo Janbon</t>
  </si>
  <si>
    <t>Column1</t>
  </si>
  <si>
    <t>Graphic</t>
  </si>
  <si>
    <t>Row Labels</t>
  </si>
  <si>
    <t>Grand Total</t>
  </si>
  <si>
    <t>Average of Order_Amount</t>
  </si>
  <si>
    <t>Lexica Kerry</t>
  </si>
  <si>
    <t>Name_Region</t>
  </si>
  <si>
    <t>Standard_devolation</t>
  </si>
  <si>
    <t>Monday_or_Sunday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</si>
</sst>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3">
    <xf numFmtId="0" fontId="0" fillId="0" borderId="0" xfId="0"/>
    <xf numFmtId="0" fontId="1" fillId="0" borderId="2" xfId="0" applyFont="1" applyFill="1" applyBorder="1" applyAlignment="1">
      <alignment horizontal="center" vertical="top"/>
    </xf>
    <xf numFmtId="14" fontId="0" fillId="0" borderId="0" xfId="0" applyNumberFormat="1"/>
    <xf numFmtId="0" fontId="1" fillId="0" borderId="3" xfId="0" applyFont="1" applyBorder="1" applyAlignment="1">
      <alignment horizontal="center" vertical="top"/>
    </xf>
    <xf numFmtId="14" fontId="1" fillId="0" borderId="3" xfId="0" applyNumberFormat="1" applyFont="1" applyBorder="1" applyAlignment="1">
      <alignment horizontal="center" vertical="top"/>
    </xf>
    <xf numFmtId="0" fontId="0" fillId="3" borderId="4" xfId="0" applyFont="1" applyFill="1" applyBorder="1"/>
    <xf numFmtId="0" fontId="0" fillId="3" borderId="5" xfId="0" applyFont="1" applyFill="1" applyBorder="1"/>
    <xf numFmtId="0" fontId="0" fillId="3" borderId="6" xfId="0" applyFont="1" applyFill="1" applyBorder="1"/>
    <xf numFmtId="0" fontId="0" fillId="4" borderId="4" xfId="0" applyFont="1" applyFill="1" applyBorder="1"/>
    <xf numFmtId="0" fontId="0" fillId="4" borderId="5" xfId="0" applyFont="1" applyFill="1" applyBorder="1"/>
    <xf numFmtId="0" fontId="0" fillId="4" borderId="6" xfId="0" applyFont="1" applyFill="1" applyBorder="1"/>
    <xf numFmtId="0" fontId="0" fillId="3" borderId="7" xfId="0" applyFont="1" applyFill="1" applyBorder="1"/>
    <xf numFmtId="0" fontId="0" fillId="3" borderId="8" xfId="0" applyFont="1" applyFill="1" applyBorder="1"/>
    <xf numFmtId="0" fontId="0" fillId="3" borderId="9" xfId="0" applyFont="1" applyFill="1" applyBorder="1"/>
    <xf numFmtId="0" fontId="2" fillId="2" borderId="1" xfId="0" applyFont="1" applyFill="1" applyBorder="1" applyAlignment="1">
      <alignment horizontal="center" vertical="top"/>
    </xf>
    <xf numFmtId="0" fontId="0" fillId="0" borderId="0" xfId="0"/>
    <xf numFmtId="14" fontId="0" fillId="0" borderId="0" xfId="0" applyNumberFormat="1"/>
    <xf numFmtId="0" fontId="1" fillId="0" borderId="3" xfId="0" applyFont="1" applyBorder="1" applyAlignment="1">
      <alignment horizontal="center" vertical="top"/>
    </xf>
    <xf numFmtId="0" fontId="2" fillId="2" borderId="1" xfId="0" applyFont="1" applyFill="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9">
    <dxf>
      <fill>
        <patternFill>
          <bgColor rgb="FFFF0000"/>
        </patternFill>
      </fill>
    </dxf>
    <dxf>
      <font>
        <color rgb="FF006100"/>
      </font>
      <fill>
        <patternFill>
          <bgColor rgb="FFC6EFCE"/>
        </patternFill>
      </fill>
    </dxf>
    <dxf>
      <numFmt numFmtId="0" formatCode="General"/>
    </dxf>
    <dxf>
      <numFmt numFmtId="0" formatCode="Genera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d/mm/yyyy"/>
    </dxf>
    <dxf>
      <numFmt numFmtId="19" formatCode="d/mm/yyyy"/>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tr-TR"/>
        </a:p>
      </c:txPr>
    </c:title>
    <c:autoTitleDeleted val="0"/>
    <c:plotArea>
      <c:layout/>
      <c:lineChart>
        <c:grouping val="standard"/>
        <c:varyColors val="0"/>
        <c:ser>
          <c:idx val="0"/>
          <c:order val="0"/>
          <c:tx>
            <c:strRef>
              <c:f>Sheet1!$D$1</c:f>
              <c:strCache>
                <c:ptCount val="1"/>
                <c:pt idx="0">
                  <c:v>Order_Amount</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tr-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numRef>
              <c:f>Sheet1!$F$2:$F$13</c:f>
              <c:numCache>
                <c:formatCode>m/d/yyyy</c:formatCode>
                <c:ptCount val="12"/>
                <c:pt idx="0">
                  <c:v>44576</c:v>
                </c:pt>
                <c:pt idx="1">
                  <c:v>44642</c:v>
                </c:pt>
                <c:pt idx="2">
                  <c:v>44698</c:v>
                </c:pt>
                <c:pt idx="3">
                  <c:v>44771</c:v>
                </c:pt>
                <c:pt idx="4">
                  <c:v>44815</c:v>
                </c:pt>
                <c:pt idx="5">
                  <c:v>44870</c:v>
                </c:pt>
                <c:pt idx="6">
                  <c:v>44935</c:v>
                </c:pt>
                <c:pt idx="7">
                  <c:v>44999</c:v>
                </c:pt>
                <c:pt idx="8">
                  <c:v>45065</c:v>
                </c:pt>
                <c:pt idx="9">
                  <c:v>45130</c:v>
                </c:pt>
                <c:pt idx="10">
                  <c:v>45132</c:v>
                </c:pt>
                <c:pt idx="11">
                  <c:v>45136</c:v>
                </c:pt>
              </c:numCache>
            </c:numRef>
          </c:cat>
          <c:val>
            <c:numRef>
              <c:f>Sheet1!$D$2:$D$13</c:f>
              <c:numCache>
                <c:formatCode>General</c:formatCode>
                <c:ptCount val="12"/>
                <c:pt idx="0">
                  <c:v>250</c:v>
                </c:pt>
                <c:pt idx="1">
                  <c:v>120</c:v>
                </c:pt>
                <c:pt idx="2">
                  <c:v>45</c:v>
                </c:pt>
                <c:pt idx="3">
                  <c:v>300</c:v>
                </c:pt>
                <c:pt idx="4">
                  <c:v>780</c:v>
                </c:pt>
                <c:pt idx="5">
                  <c:v>35</c:v>
                </c:pt>
                <c:pt idx="6">
                  <c:v>150</c:v>
                </c:pt>
                <c:pt idx="7">
                  <c:v>560</c:v>
                </c:pt>
                <c:pt idx="8">
                  <c:v>220</c:v>
                </c:pt>
                <c:pt idx="9">
                  <c:v>670</c:v>
                </c:pt>
                <c:pt idx="10">
                  <c:v>990</c:v>
                </c:pt>
                <c:pt idx="11">
                  <c:v>600</c:v>
                </c:pt>
              </c:numCache>
            </c:numRef>
          </c:val>
          <c:smooth val="0"/>
          <c:extLst>
            <c:ext xmlns:c16="http://schemas.microsoft.com/office/drawing/2014/chart" uri="{C3380CC4-5D6E-409C-BE32-E72D297353CC}">
              <c16:uniqueId val="{00000000-04C5-4A62-9C57-0A3EBBA34E97}"/>
            </c:ext>
          </c:extLst>
        </c:ser>
        <c:ser>
          <c:idx val="1"/>
          <c:order val="1"/>
          <c:tx>
            <c:strRef>
              <c:f>Sheet1!$E$1</c:f>
              <c:strCache>
                <c:ptCount val="1"/>
                <c:pt idx="0">
                  <c:v>Graphic</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tr-T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Sheet1!$F$2:$F$13</c:f>
              <c:numCache>
                <c:formatCode>m/d/yyyy</c:formatCode>
                <c:ptCount val="12"/>
                <c:pt idx="0">
                  <c:v>44576</c:v>
                </c:pt>
                <c:pt idx="1">
                  <c:v>44642</c:v>
                </c:pt>
                <c:pt idx="2">
                  <c:v>44698</c:v>
                </c:pt>
                <c:pt idx="3">
                  <c:v>44771</c:v>
                </c:pt>
                <c:pt idx="4">
                  <c:v>44815</c:v>
                </c:pt>
                <c:pt idx="5">
                  <c:v>44870</c:v>
                </c:pt>
                <c:pt idx="6">
                  <c:v>44935</c:v>
                </c:pt>
                <c:pt idx="7">
                  <c:v>44999</c:v>
                </c:pt>
                <c:pt idx="8">
                  <c:v>45065</c:v>
                </c:pt>
                <c:pt idx="9">
                  <c:v>45130</c:v>
                </c:pt>
                <c:pt idx="10">
                  <c:v>45132</c:v>
                </c:pt>
                <c:pt idx="11">
                  <c:v>45136</c:v>
                </c:pt>
              </c:numCache>
            </c:numRef>
          </c:cat>
          <c:val>
            <c:numRef>
              <c:f>Sheet1!$E$2:$E$13</c:f>
            </c:numRef>
          </c:val>
          <c:smooth val="0"/>
          <c:extLst>
            <c:ext xmlns:c16="http://schemas.microsoft.com/office/drawing/2014/chart" uri="{C3380CC4-5D6E-409C-BE32-E72D297353CC}">
              <c16:uniqueId val="{00000001-04C5-4A62-9C57-0A3EBBA34E97}"/>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510177856"/>
        <c:axId val="1508998479"/>
      </c:lineChart>
      <c:catAx>
        <c:axId val="151017785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tr-TR"/>
                  <a:t>Order_Date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tr-TR"/>
            </a:p>
          </c:txPr>
        </c:title>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tr-TR"/>
          </a:p>
        </c:txPr>
        <c:crossAx val="1508998479"/>
        <c:crosses val="autoZero"/>
        <c:auto val="0"/>
        <c:lblAlgn val="ctr"/>
        <c:lblOffset val="100"/>
        <c:noMultiLvlLbl val="0"/>
      </c:catAx>
      <c:valAx>
        <c:axId val="1508998479"/>
        <c:scaling>
          <c:orientation val="minMax"/>
        </c:scaling>
        <c:delete val="1"/>
        <c:axPos val="l"/>
        <c:numFmt formatCode="General" sourceLinked="1"/>
        <c:majorTickMark val="none"/>
        <c:minorTickMark val="none"/>
        <c:tickLblPos val="nextTo"/>
        <c:crossAx val="151017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tr-T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495300</xdr:colOff>
      <xdr:row>0</xdr:row>
      <xdr:rowOff>152400</xdr:rowOff>
    </xdr:from>
    <xdr:to>
      <xdr:col>5</xdr:col>
      <xdr:colOff>495300</xdr:colOff>
      <xdr:row>14</xdr:row>
      <xdr:rowOff>59055</xdr:rowOff>
    </xdr:to>
    <mc:AlternateContent xmlns:mc="http://schemas.openxmlformats.org/markup-compatibility/2006">
      <mc:Choice xmlns:a14="http://schemas.microsoft.com/office/drawing/2010/main" Requires="a14">
        <xdr:graphicFrame macro="">
          <xdr:nvGraphicFramePr>
            <xdr:cNvPr id="2" name="Product_Category">
              <a:extLst>
                <a:ext uri="{FF2B5EF4-FFF2-40B4-BE49-F238E27FC236}">
                  <a16:creationId xmlns:a16="http://schemas.microsoft.com/office/drawing/2014/main" id="{6FD8196D-80CF-7426-E629-5B948A3CB16D}"/>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dr:sp macro="" textlink="">
          <xdr:nvSpPr>
            <xdr:cNvPr id="0" name=""/>
            <xdr:cNvSpPr>
              <a:spLocks noTextEdit="1"/>
            </xdr:cNvSpPr>
          </xdr:nvSpPr>
          <xdr:spPr>
            <a:xfrm>
              <a:off x="2971800" y="152400"/>
              <a:ext cx="1828800" cy="2466975"/>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579120</xdr:colOff>
      <xdr:row>0</xdr:row>
      <xdr:rowOff>83820</xdr:rowOff>
    </xdr:from>
    <xdr:to>
      <xdr:col>8</xdr:col>
      <xdr:colOff>579120</xdr:colOff>
      <xdr:row>13</xdr:row>
      <xdr:rowOff>173355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F7AF73C7-6C7D-42BA-F641-06541D4A7D1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884420" y="83820"/>
              <a:ext cx="1828800" cy="2466975"/>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1059180</xdr:colOff>
          <xdr:row>13</xdr:row>
          <xdr:rowOff>76200</xdr:rowOff>
        </xdr:from>
        <xdr:to>
          <xdr:col>11</xdr:col>
          <xdr:colOff>510540</xdr:colOff>
          <xdr:row>16</xdr:row>
          <xdr:rowOff>15240</xdr:rowOff>
        </xdr:to>
        <xdr:sp macro="" textlink="">
          <xdr:nvSpPr>
            <xdr:cNvPr id="1038" name="Button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tr-TR" sz="1100" b="0" i="0" u="none" strike="noStrike" baseline="0">
                  <a:solidFill>
                    <a:srgbClr val="000000"/>
                  </a:solidFill>
                  <a:latin typeface="Calibri"/>
                  <a:cs typeface="Calibri"/>
                </a:rPr>
                <a:t>F_score'u %0.5 artır</a:t>
              </a:r>
            </a:p>
            <a:p>
              <a:pPr algn="ctr" rtl="0">
                <a:defRPr sz="1000"/>
              </a:pPr>
              <a:endParaRPr lang="tr-TR" sz="1100" b="0" i="0" u="none" strike="noStrike" baseline="0">
                <a:solidFill>
                  <a:srgbClr val="000000"/>
                </a:solidFill>
                <a:latin typeface="Calibri"/>
                <a:cs typeface="Calibri"/>
              </a:endParaRPr>
            </a:p>
          </xdr:txBody>
        </xdr:sp>
        <xdr:clientData fPrintsWithSheet="0"/>
      </xdr:twoCellAnchor>
    </mc:Choice>
    <mc:Fallback/>
  </mc:AlternateContent>
  <xdr:twoCellAnchor>
    <xdr:from>
      <xdr:col>5</xdr:col>
      <xdr:colOff>708660</xdr:colOff>
      <xdr:row>13</xdr:row>
      <xdr:rowOff>125730</xdr:rowOff>
    </xdr:from>
    <xdr:to>
      <xdr:col>10</xdr:col>
      <xdr:colOff>15240</xdr:colOff>
      <xdr:row>28</xdr:row>
      <xdr:rowOff>125730</xdr:rowOff>
    </xdr:to>
    <xdr:graphicFrame macro="">
      <xdr:nvGraphicFramePr>
        <xdr:cNvPr id="6" name="Chart 5">
          <a:extLst>
            <a:ext uri="{FF2B5EF4-FFF2-40B4-BE49-F238E27FC236}">
              <a16:creationId xmlns:a16="http://schemas.microsoft.com/office/drawing/2014/main" id="{A4F90C83-D828-6314-D032-5CC1C135A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seyin siner" refreshedDate="45592.607009259256" createdVersion="8" refreshedVersion="8" minRefreshableVersion="3" recordCount="11" xr:uid="{FD618475-F9CB-4F3F-9A31-8AE6407E3343}">
  <cacheSource type="worksheet">
    <worksheetSource name="Table1"/>
  </cacheSource>
  <cacheFields count="11">
    <cacheField name="Order_ID" numFmtId="0">
      <sharedItems containsSemiMixedTypes="0" containsString="0" containsNumber="1" containsInteger="1" minValue="1001" maxValue="1011"/>
    </cacheField>
    <cacheField name="Customer_Name" numFmtId="0">
      <sharedItems/>
    </cacheField>
    <cacheField name="Product_Category" numFmtId="0">
      <sharedItems count="4">
        <s v="Electronics"/>
        <s v="Clothing"/>
        <s v="Groceries"/>
        <s v="Furniture"/>
      </sharedItems>
    </cacheField>
    <cacheField name="Order_Amount" numFmtId="0">
      <sharedItems containsSemiMixedTypes="0" containsString="0" containsNumber="1" containsInteger="1" minValue="35" maxValue="990"/>
    </cacheField>
    <cacheField name="Graphic" numFmtId="0">
      <sharedItems containsNonDate="0" containsString="0" containsBlank="1"/>
    </cacheField>
    <cacheField name="Order_Date" numFmtId="14">
      <sharedItems containsSemiMixedTypes="0" containsNonDate="0" containsDate="1" containsString="0" minDate="2022-01-15T00:00:00" maxDate="2023-07-26T00:00:00"/>
    </cacheField>
    <cacheField name="Shipment_Date" numFmtId="14">
      <sharedItems containsSemiMixedTypes="0" containsNonDate="0" containsDate="1" containsString="0" minDate="2022-01-20T00:00:00" maxDate="2023-07-31T00:00:00"/>
    </cacheField>
    <cacheField name="Region" numFmtId="0">
      <sharedItems count="4">
        <s v="North"/>
        <s v="South"/>
        <s v="East"/>
        <s v="West"/>
      </sharedItems>
    </cacheField>
    <cacheField name="Discount_Percentage" numFmtId="0">
      <sharedItems containsSemiMixedTypes="0" containsString="0" containsNumber="1" containsInteger="1" minValue="5" maxValue="25"/>
    </cacheField>
    <cacheField name="Delivery_Status" numFmtId="0">
      <sharedItems/>
    </cacheField>
    <cacheField name="Feedback_Score" numFmtId="0">
      <sharedItems containsSemiMixedTypes="0" containsString="0" containsNumber="1" minValue="3.5" maxValue="4.9000000000000004"/>
    </cacheField>
  </cacheFields>
  <extLst>
    <ext xmlns:x14="http://schemas.microsoft.com/office/spreadsheetml/2009/9/main" uri="{725AE2AE-9491-48be-B2B4-4EB974FC3084}">
      <x14:pivotCacheDefinition pivotCacheId="19530588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n v="1001"/>
    <s v="John Doe"/>
    <x v="0"/>
    <n v="250"/>
    <m/>
    <d v="2022-01-15T00:00:00"/>
    <d v="2022-01-20T00:00:00"/>
    <x v="0"/>
    <n v="10"/>
    <s v="Delivered"/>
    <n v="4.5"/>
  </r>
  <r>
    <n v="1002"/>
    <s v="Jane Smith"/>
    <x v="1"/>
    <n v="120"/>
    <m/>
    <d v="2022-03-22T00:00:00"/>
    <d v="2022-03-27T00:00:00"/>
    <x v="1"/>
    <n v="15"/>
    <s v="Pending"/>
    <n v="3.8"/>
  </r>
  <r>
    <n v="1003"/>
    <s v="Albert White"/>
    <x v="2"/>
    <n v="45"/>
    <m/>
    <d v="2022-05-17T00:00:00"/>
    <d v="2022-05-20T00:00:00"/>
    <x v="2"/>
    <n v="5"/>
    <s v="Delivered"/>
    <n v="4.9000000000000004"/>
  </r>
  <r>
    <n v="1004"/>
    <s v="Lucy Brown"/>
    <x v="0"/>
    <n v="300"/>
    <m/>
    <d v="2022-07-29T00:00:00"/>
    <d v="2022-08-01T00:00:00"/>
    <x v="3"/>
    <n v="20"/>
    <s v="Delivered"/>
    <n v="4.2"/>
  </r>
  <r>
    <n v="1005"/>
    <s v="Robert Black"/>
    <x v="3"/>
    <n v="780"/>
    <m/>
    <d v="2022-09-11T00:00:00"/>
    <d v="2022-09-15T00:00:00"/>
    <x v="0"/>
    <n v="25"/>
    <s v="Pending"/>
    <n v="3.5"/>
  </r>
  <r>
    <n v="1006"/>
    <s v="Emily Clark"/>
    <x v="2"/>
    <n v="35"/>
    <m/>
    <d v="2022-11-05T00:00:00"/>
    <d v="2022-11-08T00:00:00"/>
    <x v="2"/>
    <n v="10"/>
    <s v="Delivered"/>
    <n v="4.7"/>
  </r>
  <r>
    <n v="1007"/>
    <s v="Michael Green"/>
    <x v="1"/>
    <n v="150"/>
    <m/>
    <d v="2023-01-09T00:00:00"/>
    <d v="2023-01-13T00:00:00"/>
    <x v="1"/>
    <n v="5"/>
    <s v="Pending"/>
    <n v="3.9"/>
  </r>
  <r>
    <n v="1008"/>
    <s v="Nancy King"/>
    <x v="3"/>
    <n v="560"/>
    <m/>
    <d v="2023-03-14T00:00:00"/>
    <d v="2023-03-19T00:00:00"/>
    <x v="3"/>
    <n v="15"/>
    <s v="Delivered"/>
    <n v="4.0999999999999996"/>
  </r>
  <r>
    <n v="1009"/>
    <s v="George Baker"/>
    <x v="0"/>
    <n v="220"/>
    <m/>
    <d v="2023-05-19T00:00:00"/>
    <d v="2023-05-25T00:00:00"/>
    <x v="0"/>
    <n v="20"/>
    <s v="Delivered"/>
    <n v="4.8"/>
  </r>
  <r>
    <n v="1010"/>
    <s v="Diana Fox"/>
    <x v="3"/>
    <n v="670"/>
    <m/>
    <d v="2023-07-23T00:00:00"/>
    <d v="2023-07-27T00:00:00"/>
    <x v="2"/>
    <n v="25"/>
    <s v="Pending"/>
    <n v="3.7"/>
  </r>
  <r>
    <n v="1011"/>
    <s v="Huxoo Janbon"/>
    <x v="0"/>
    <n v="990"/>
    <m/>
    <d v="2023-07-25T00:00:00"/>
    <d v="2023-07-30T00:00:00"/>
    <x v="0"/>
    <n v="19"/>
    <s v="Delivered"/>
    <n v="4.099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20F45A-8E64-4927-9A76-C09B80A0BB44}"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1">
    <pivotField showAll="0"/>
    <pivotField showAll="0"/>
    <pivotField axis="axisRow" showAll="0">
      <items count="5">
        <item x="1"/>
        <item x="0"/>
        <item x="3"/>
        <item x="2"/>
        <item t="default"/>
      </items>
    </pivotField>
    <pivotField dataField="1" showAll="0"/>
    <pivotField showAll="0"/>
    <pivotField numFmtId="14" showAll="0"/>
    <pivotField numFmtId="14" showAll="0"/>
    <pivotField axis="axisRow" showAll="0">
      <items count="5">
        <item h="1" x="2"/>
        <item h="1" x="0"/>
        <item h="1" x="1"/>
        <item x="3"/>
        <item t="default"/>
      </items>
    </pivotField>
    <pivotField showAll="0"/>
    <pivotField showAll="0"/>
    <pivotField showAll="0"/>
  </pivotFields>
  <rowFields count="2">
    <field x="2"/>
    <field x="7"/>
  </rowFields>
  <rowItems count="5">
    <i>
      <x v="1"/>
    </i>
    <i r="1">
      <x v="3"/>
    </i>
    <i>
      <x v="2"/>
    </i>
    <i r="1">
      <x v="3"/>
    </i>
    <i t="grand">
      <x/>
    </i>
  </rowItems>
  <colItems count="1">
    <i/>
  </colItems>
  <dataFields count="1">
    <dataField name="Average of Order_Amount"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150E7A59-F514-4E1E-8A2E-AE26C39FFCB4}" sourceName="Product_Category">
  <pivotTables>
    <pivotTable tabId="3" name="PivotTable1"/>
  </pivotTables>
  <data>
    <tabular pivotCacheId="1953058894">
      <items count="4">
        <i x="0" s="1"/>
        <i x="3" s="1"/>
        <i x="1"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5DD0956-46D0-4634-94C3-6EE5967C01FD}" sourceName="Region">
  <pivotTables>
    <pivotTable tabId="3" name="PivotTable1"/>
  </pivotTables>
  <data>
    <tabular pivotCacheId="1953058894">
      <items count="4">
        <i x="2"/>
        <i x="0"/>
        <i x="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2D3BA078-0285-410F-89EB-E796ED6B0E1B}" cache="Slicer_Product_Category" caption="Product_Category" rowHeight="234950"/>
  <slicer name="Region" xr10:uid="{2353E57A-6A17-42E3-985E-4E5B2E043E43}"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F5C65C-482F-4FD4-A895-F9C2E6E9ECAE}" name="Table1" displayName="Table1" ref="A1:M13" totalsRowShown="0" headerRowDxfId="4" headerRowBorderDxfId="7" tableBorderDxfId="8">
  <autoFilter ref="A1:M13" xr:uid="{50F5C65C-482F-4FD4-A895-F9C2E6E9ECAE}"/>
  <tableColumns count="13">
    <tableColumn id="1" xr3:uid="{9AD98189-E685-4EA4-9250-4278F18450F6}" name="Order_ID"/>
    <tableColumn id="2" xr3:uid="{7C903E58-B8E5-4CC3-9D80-92DEB0809B54}" name="Customer_Name"/>
    <tableColumn id="3" xr3:uid="{DF3A9100-787E-4F44-A517-C064D377DFCD}" name="Product_Category"/>
    <tableColumn id="4" xr3:uid="{CD9C5201-2354-4FBF-A7F2-CB3B3A193800}" name="Order_Amount"/>
    <tableColumn id="11" xr3:uid="{D8D3A03B-629C-45E6-94F2-98C05BFC393C}" name="Graphic"/>
    <tableColumn id="5" xr3:uid="{CC02C9BD-86F3-436B-902C-7485A0AB54C1}" name="Order_Date" dataDxfId="6"/>
    <tableColumn id="6" xr3:uid="{0090865B-C01B-4AEC-8A5F-6D8173B29F13}" name="Shipment_Date" dataDxfId="5"/>
    <tableColumn id="7" xr3:uid="{0FDB90CF-1F2C-4723-BD57-E9CC274F00A7}" name="Region"/>
    <tableColumn id="8" xr3:uid="{ABA12105-F30B-41DB-A6BA-372E10687ACB}" name="Discount_Percentage"/>
    <tableColumn id="9" xr3:uid="{5C18E80F-D5E3-4AEA-9C1D-8578E4A977C4}" name="Delivery_Status"/>
    <tableColumn id="10" xr3:uid="{E0DFDF7B-FFD6-4EBB-9E9B-9E0BF77E6DA9}" name="Feedback_Score"/>
    <tableColumn id="12" xr3:uid="{14FBFBE1-09E9-482C-88F3-4C6C8E8FB418}" name="Column1" dataDxfId="3">
      <calculatedColumnFormula>ROUND(K2, 2)</calculatedColumnFormula>
    </tableColumn>
    <tableColumn id="13" xr3:uid="{0C007F58-57B7-4FB6-A8D3-ABFD8D25E108}" name="Name_Region" dataDxfId="2">
      <calculatedColumnFormula>_xlfn.CONCAT(B2," - ",H2)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90C0F-8BD0-430D-B74F-6424E2E41874}">
  <sheetPr codeName="Sheet1"/>
  <dimension ref="A2:K13"/>
  <sheetViews>
    <sheetView workbookViewId="0">
      <selection activeCell="B3" sqref="B3"/>
      <pivotSelection pane="bottomRight" showHeader="1" extendable="1" activeRow="2" activeCol="1" click="1" r:id="rId1">
        <pivotArea dataOnly="0" outline="0" axis="axisValues" fieldPosition="0"/>
      </pivotSelection>
    </sheetView>
  </sheetViews>
  <sheetFormatPr defaultRowHeight="14.4" x14ac:dyDescent="0.3"/>
  <cols>
    <col min="1" max="1" width="12.5546875" bestFit="1" customWidth="1"/>
    <col min="2" max="2" width="23.5546875" bestFit="1" customWidth="1"/>
  </cols>
  <sheetData>
    <row r="2" spans="1:11" x14ac:dyDescent="0.3">
      <c r="K2">
        <v>0</v>
      </c>
    </row>
    <row r="3" spans="1:11" x14ac:dyDescent="0.3">
      <c r="A3" s="19" t="s">
        <v>34</v>
      </c>
      <c r="B3" t="s">
        <v>36</v>
      </c>
      <c r="K3">
        <v>0</v>
      </c>
    </row>
    <row r="4" spans="1:11" x14ac:dyDescent="0.3">
      <c r="A4" s="20" t="s">
        <v>20</v>
      </c>
      <c r="B4" s="22">
        <v>300</v>
      </c>
      <c r="K4">
        <v>0</v>
      </c>
    </row>
    <row r="5" spans="1:11" x14ac:dyDescent="0.3">
      <c r="A5" s="21" t="s">
        <v>27</v>
      </c>
      <c r="B5" s="22">
        <v>300</v>
      </c>
      <c r="K5">
        <v>0</v>
      </c>
    </row>
    <row r="6" spans="1:11" x14ac:dyDescent="0.3">
      <c r="A6" s="20" t="s">
        <v>23</v>
      </c>
      <c r="B6" s="22">
        <v>560</v>
      </c>
      <c r="K6">
        <v>0</v>
      </c>
    </row>
    <row r="7" spans="1:11" x14ac:dyDescent="0.3">
      <c r="A7" s="21" t="s">
        <v>27</v>
      </c>
      <c r="B7" s="22">
        <v>560</v>
      </c>
      <c r="K7">
        <v>0</v>
      </c>
    </row>
    <row r="8" spans="1:11" x14ac:dyDescent="0.3">
      <c r="A8" s="20" t="s">
        <v>35</v>
      </c>
      <c r="B8" s="22">
        <v>430</v>
      </c>
      <c r="K8">
        <v>0</v>
      </c>
    </row>
    <row r="9" spans="1:11" x14ac:dyDescent="0.3">
      <c r="K9">
        <v>0</v>
      </c>
    </row>
    <row r="10" spans="1:11" x14ac:dyDescent="0.3">
      <c r="K10">
        <v>0</v>
      </c>
    </row>
    <row r="11" spans="1:11" x14ac:dyDescent="0.3">
      <c r="K11">
        <v>0</v>
      </c>
    </row>
    <row r="12" spans="1:11" x14ac:dyDescent="0.3">
      <c r="K12">
        <v>0</v>
      </c>
    </row>
    <row r="13" spans="1:11" x14ac:dyDescent="0.3">
      <c r="K1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28"/>
  <sheetViews>
    <sheetView tabSelected="1" workbookViewId="0">
      <selection activeCell="C15" sqref="C15"/>
    </sheetView>
  </sheetViews>
  <sheetFormatPr defaultRowHeight="14.4" x14ac:dyDescent="0.3"/>
  <cols>
    <col min="1" max="1" width="10.44140625" customWidth="1"/>
    <col min="2" max="2" width="17" customWidth="1"/>
    <col min="3" max="3" width="18.109375" customWidth="1"/>
    <col min="4" max="4" width="15.5546875" customWidth="1"/>
    <col min="5" max="5" width="18.109375" style="2" hidden="1" customWidth="1"/>
    <col min="6" max="6" width="18.109375" style="2" bestFit="1" customWidth="1"/>
    <col min="7" max="7" width="18.5546875" bestFit="1" customWidth="1"/>
    <col min="8" max="8" width="20.6640625" customWidth="1"/>
    <col min="9" max="9" width="23.44140625" bestFit="1" customWidth="1"/>
    <col min="10" max="10" width="16.5546875" customWidth="1"/>
    <col min="11" max="11" width="19.21875" bestFit="1" customWidth="1"/>
    <col min="12" max="12" width="12.5546875" bestFit="1" customWidth="1"/>
    <col min="13" max="13" width="19.21875" style="15" bestFit="1" customWidth="1"/>
    <col min="14" max="14" width="12.5546875" bestFit="1" customWidth="1"/>
    <col min="15" max="15" width="8.5546875" bestFit="1" customWidth="1"/>
    <col min="16" max="16" width="14.88671875" bestFit="1" customWidth="1"/>
    <col min="17" max="17" width="13.21875" bestFit="1" customWidth="1"/>
  </cols>
  <sheetData>
    <row r="1" spans="1:19" x14ac:dyDescent="0.3">
      <c r="A1" s="3" t="s">
        <v>0</v>
      </c>
      <c r="B1" s="3" t="s">
        <v>1</v>
      </c>
      <c r="C1" s="3" t="s">
        <v>2</v>
      </c>
      <c r="D1" s="3" t="s">
        <v>3</v>
      </c>
      <c r="E1" s="3" t="s">
        <v>33</v>
      </c>
      <c r="F1" s="4" t="s">
        <v>4</v>
      </c>
      <c r="G1" s="4" t="s">
        <v>5</v>
      </c>
      <c r="H1" s="3" t="s">
        <v>6</v>
      </c>
      <c r="I1" s="3" t="s">
        <v>7</v>
      </c>
      <c r="J1" s="3" t="s">
        <v>8</v>
      </c>
      <c r="K1" s="3" t="s">
        <v>9</v>
      </c>
      <c r="L1" s="17" t="s">
        <v>32</v>
      </c>
      <c r="M1" s="17" t="s">
        <v>38</v>
      </c>
      <c r="N1" s="1" t="s">
        <v>30</v>
      </c>
      <c r="O1" s="18" t="s">
        <v>0</v>
      </c>
      <c r="P1" t="s">
        <v>1</v>
      </c>
      <c r="Q1" t="s">
        <v>3</v>
      </c>
      <c r="R1" t="s">
        <v>6</v>
      </c>
      <c r="S1" t="s">
        <v>40</v>
      </c>
    </row>
    <row r="2" spans="1:19" x14ac:dyDescent="0.3">
      <c r="A2">
        <v>1001</v>
      </c>
      <c r="B2" t="s">
        <v>10</v>
      </c>
      <c r="C2" t="s">
        <v>20</v>
      </c>
      <c r="D2">
        <v>250</v>
      </c>
      <c r="E2"/>
      <c r="F2" s="2">
        <v>44576</v>
      </c>
      <c r="G2" s="2">
        <v>44581</v>
      </c>
      <c r="H2" t="s">
        <v>24</v>
      </c>
      <c r="I2">
        <v>10</v>
      </c>
      <c r="J2" t="s">
        <v>28</v>
      </c>
      <c r="K2">
        <v>5.6032146899999979</v>
      </c>
      <c r="L2">
        <f t="shared" ref="K2:L13" si="0">ROUND(K2, 2)</f>
        <v>5.6</v>
      </c>
      <c r="M2" s="15" t="str">
        <f t="shared" ref="M2:M13" si="1">_xlfn.CONCAT(B2," - ",H2)</f>
        <v>John Doe - North</v>
      </c>
      <c r="N2">
        <f>_xlfn.DAYS(G2,F2)</f>
        <v>5</v>
      </c>
      <c r="O2" s="5">
        <v>1001</v>
      </c>
      <c r="P2" t="str">
        <f>INDEX(B:B,MATCH(O2, A:A, 0))</f>
        <v>John Doe</v>
      </c>
      <c r="Q2">
        <f>INDEX(D:D,MATCH(O2, A:A, 0))</f>
        <v>250</v>
      </c>
      <c r="R2" t="str">
        <f>VLOOKUP(O2, A1:H13, 8, 0)</f>
        <v>North</v>
      </c>
      <c r="S2" t="str">
        <f>IF(WEEKDAY(F2,2) &lt;= 5, "haftaici", "haftadisi")</f>
        <v>haftadisi</v>
      </c>
    </row>
    <row r="3" spans="1:19" x14ac:dyDescent="0.3">
      <c r="A3">
        <v>1002</v>
      </c>
      <c r="B3" t="s">
        <v>11</v>
      </c>
      <c r="C3" t="s">
        <v>21</v>
      </c>
      <c r="D3">
        <v>120</v>
      </c>
      <c r="E3"/>
      <c r="F3" s="2">
        <v>44642</v>
      </c>
      <c r="G3" s="2">
        <v>44647</v>
      </c>
      <c r="H3" t="s">
        <v>25</v>
      </c>
      <c r="I3">
        <v>15</v>
      </c>
      <c r="J3" t="s">
        <v>29</v>
      </c>
      <c r="K3">
        <v>4.7302500824999996</v>
      </c>
      <c r="L3">
        <f t="shared" si="0"/>
        <v>4.7300000000000004</v>
      </c>
      <c r="M3" s="15" t="str">
        <f t="shared" si="1"/>
        <v>Jane Smith - South</v>
      </c>
      <c r="N3" s="15">
        <f t="shared" ref="N3:N13" si="2">_xlfn.DAYS(G3,F3)</f>
        <v>5</v>
      </c>
      <c r="O3" s="8">
        <v>1002</v>
      </c>
      <c r="P3" s="15" t="str">
        <f t="shared" ref="P3:P12" si="3">INDEX(B:B,MATCH(O3, A:A, 0))</f>
        <v>Jane Smith</v>
      </c>
      <c r="Q3" s="15">
        <f t="shared" ref="Q3:Q12" si="4">INDEX(D:D,MATCH(O3, A:A, 0))</f>
        <v>120</v>
      </c>
      <c r="R3" s="15" t="str">
        <f t="shared" ref="R3:R12" si="5">VLOOKUP(O3, A2:H13, 8, 0)</f>
        <v>South</v>
      </c>
      <c r="S3" s="15" t="str">
        <f t="shared" ref="S3:S13" si="6">IF(WEEKDAY(F3,2) &lt;= 5, "haftaici", "haftadisi")</f>
        <v>haftaici</v>
      </c>
    </row>
    <row r="4" spans="1:19" x14ac:dyDescent="0.3">
      <c r="A4">
        <v>1003</v>
      </c>
      <c r="B4" t="s">
        <v>12</v>
      </c>
      <c r="C4" t="s">
        <v>22</v>
      </c>
      <c r="D4">
        <v>45</v>
      </c>
      <c r="E4"/>
      <c r="F4" s="2">
        <v>44698</v>
      </c>
      <c r="G4" s="2">
        <v>44701</v>
      </c>
      <c r="H4" t="s">
        <v>26</v>
      </c>
      <c r="I4">
        <v>5</v>
      </c>
      <c r="J4" t="s">
        <v>28</v>
      </c>
      <c r="K4">
        <v>6.1006015012499972</v>
      </c>
      <c r="L4">
        <f t="shared" si="0"/>
        <v>6.1</v>
      </c>
      <c r="M4" s="15" t="str">
        <f t="shared" si="1"/>
        <v>Albert White - East</v>
      </c>
      <c r="N4" s="15">
        <f t="shared" si="2"/>
        <v>3</v>
      </c>
      <c r="O4" s="5">
        <v>1003</v>
      </c>
      <c r="P4" s="15" t="str">
        <f t="shared" si="3"/>
        <v>Albert White</v>
      </c>
      <c r="Q4" s="15">
        <f t="shared" si="4"/>
        <v>45</v>
      </c>
      <c r="R4" s="15" t="str">
        <f t="shared" si="5"/>
        <v>East</v>
      </c>
      <c r="S4" s="15" t="str">
        <f t="shared" si="6"/>
        <v>haftaici</v>
      </c>
    </row>
    <row r="5" spans="1:19" x14ac:dyDescent="0.3">
      <c r="A5">
        <v>1004</v>
      </c>
      <c r="B5" t="s">
        <v>13</v>
      </c>
      <c r="C5" t="s">
        <v>20</v>
      </c>
      <c r="D5">
        <v>300</v>
      </c>
      <c r="E5"/>
      <c r="F5" s="2">
        <v>44771</v>
      </c>
      <c r="G5" s="2">
        <v>44774</v>
      </c>
      <c r="H5" t="s">
        <v>27</v>
      </c>
      <c r="I5">
        <v>20</v>
      </c>
      <c r="J5" t="s">
        <v>28</v>
      </c>
      <c r="K5">
        <v>5.2276368937499988</v>
      </c>
      <c r="L5">
        <f t="shared" si="0"/>
        <v>5.23</v>
      </c>
      <c r="M5" s="15" t="str">
        <f t="shared" si="1"/>
        <v>Lucy Brown - West</v>
      </c>
      <c r="N5" s="15">
        <f t="shared" si="2"/>
        <v>3</v>
      </c>
      <c r="O5" s="8">
        <v>1004</v>
      </c>
      <c r="P5" s="15" t="str">
        <f t="shared" si="3"/>
        <v>Lucy Brown</v>
      </c>
      <c r="Q5" s="15">
        <f t="shared" si="4"/>
        <v>300</v>
      </c>
      <c r="R5" s="15" t="str">
        <f t="shared" si="5"/>
        <v>West</v>
      </c>
      <c r="S5" s="15" t="str">
        <f t="shared" si="6"/>
        <v>haftaici</v>
      </c>
    </row>
    <row r="6" spans="1:19" x14ac:dyDescent="0.3">
      <c r="A6">
        <v>1005</v>
      </c>
      <c r="B6" t="s">
        <v>14</v>
      </c>
      <c r="C6" t="s">
        <v>23</v>
      </c>
      <c r="D6">
        <v>780</v>
      </c>
      <c r="E6"/>
      <c r="F6" s="2">
        <v>44815</v>
      </c>
      <c r="G6" s="2">
        <v>44819</v>
      </c>
      <c r="H6" t="s">
        <v>24</v>
      </c>
      <c r="I6">
        <v>25</v>
      </c>
      <c r="J6" t="s">
        <v>29</v>
      </c>
      <c r="K6">
        <v>4.3546722862499996</v>
      </c>
      <c r="L6">
        <f t="shared" si="0"/>
        <v>4.3499999999999996</v>
      </c>
      <c r="M6" s="15" t="str">
        <f t="shared" si="1"/>
        <v>Robert Black - North</v>
      </c>
      <c r="N6" s="15">
        <f t="shared" si="2"/>
        <v>4</v>
      </c>
      <c r="O6" s="5">
        <v>1005</v>
      </c>
      <c r="P6" s="15" t="str">
        <f t="shared" si="3"/>
        <v>Robert Black</v>
      </c>
      <c r="Q6" s="15">
        <f t="shared" si="4"/>
        <v>780</v>
      </c>
      <c r="R6" s="15" t="str">
        <f t="shared" si="5"/>
        <v>North</v>
      </c>
      <c r="S6" s="15" t="str">
        <f t="shared" si="6"/>
        <v>haftadisi</v>
      </c>
    </row>
    <row r="7" spans="1:19" x14ac:dyDescent="0.3">
      <c r="A7">
        <v>1006</v>
      </c>
      <c r="B7" t="s">
        <v>15</v>
      </c>
      <c r="C7" t="s">
        <v>22</v>
      </c>
      <c r="D7">
        <v>35</v>
      </c>
      <c r="E7"/>
      <c r="F7" s="2">
        <v>44870</v>
      </c>
      <c r="G7" s="2">
        <v>44873</v>
      </c>
      <c r="H7" t="s">
        <v>26</v>
      </c>
      <c r="I7">
        <v>10</v>
      </c>
      <c r="J7" t="s">
        <v>28</v>
      </c>
      <c r="K7">
        <v>5.8569834712499977</v>
      </c>
      <c r="L7">
        <f t="shared" si="0"/>
        <v>5.86</v>
      </c>
      <c r="M7" s="15" t="str">
        <f t="shared" si="1"/>
        <v>Emily Clark - East</v>
      </c>
      <c r="N7" s="15">
        <f t="shared" si="2"/>
        <v>3</v>
      </c>
      <c r="O7" s="8">
        <v>1006</v>
      </c>
      <c r="P7" s="15" t="str">
        <f t="shared" si="3"/>
        <v>Emily Clark</v>
      </c>
      <c r="Q7" s="15">
        <f t="shared" si="4"/>
        <v>35</v>
      </c>
      <c r="R7" s="15" t="str">
        <f t="shared" si="5"/>
        <v>East</v>
      </c>
      <c r="S7" s="15" t="str">
        <f t="shared" si="6"/>
        <v>haftadisi</v>
      </c>
    </row>
    <row r="8" spans="1:19" x14ac:dyDescent="0.3">
      <c r="A8">
        <v>1007</v>
      </c>
      <c r="B8" t="s">
        <v>16</v>
      </c>
      <c r="C8" t="s">
        <v>21</v>
      </c>
      <c r="D8">
        <v>150</v>
      </c>
      <c r="E8"/>
      <c r="F8" s="2">
        <v>44935</v>
      </c>
      <c r="G8" s="2">
        <v>44939</v>
      </c>
      <c r="H8" t="s">
        <v>25</v>
      </c>
      <c r="I8">
        <v>5</v>
      </c>
      <c r="J8" t="s">
        <v>29</v>
      </c>
      <c r="K8">
        <v>4.8520590974999989</v>
      </c>
      <c r="L8">
        <f t="shared" si="0"/>
        <v>4.8499999999999996</v>
      </c>
      <c r="M8" s="15" t="str">
        <f t="shared" si="1"/>
        <v>Michael Green - South</v>
      </c>
      <c r="N8" s="15">
        <f t="shared" si="2"/>
        <v>4</v>
      </c>
      <c r="O8" s="5">
        <v>1007</v>
      </c>
      <c r="P8" s="15" t="str">
        <f t="shared" si="3"/>
        <v>Michael Green</v>
      </c>
      <c r="Q8" s="15">
        <f t="shared" si="4"/>
        <v>150</v>
      </c>
      <c r="R8" s="15" t="str">
        <f t="shared" si="5"/>
        <v>South</v>
      </c>
      <c r="S8" s="15" t="str">
        <f t="shared" si="6"/>
        <v>haftaici</v>
      </c>
    </row>
    <row r="9" spans="1:19" x14ac:dyDescent="0.3">
      <c r="A9">
        <v>1008</v>
      </c>
      <c r="B9" t="s">
        <v>17</v>
      </c>
      <c r="C9" t="s">
        <v>23</v>
      </c>
      <c r="D9">
        <v>560</v>
      </c>
      <c r="E9"/>
      <c r="F9" s="2">
        <v>44999</v>
      </c>
      <c r="G9" s="2">
        <v>45004</v>
      </c>
      <c r="H9" t="s">
        <v>27</v>
      </c>
      <c r="I9">
        <v>15</v>
      </c>
      <c r="J9" t="s">
        <v>28</v>
      </c>
      <c r="K9">
        <v>5.1058278787499987</v>
      </c>
      <c r="L9">
        <f t="shared" si="0"/>
        <v>5.1100000000000003</v>
      </c>
      <c r="M9" s="15" t="str">
        <f t="shared" si="1"/>
        <v>Nancy King - West</v>
      </c>
      <c r="N9" s="15">
        <f t="shared" si="2"/>
        <v>5</v>
      </c>
      <c r="O9" s="8">
        <v>1008</v>
      </c>
      <c r="P9" s="15" t="str">
        <f t="shared" si="3"/>
        <v>Nancy King</v>
      </c>
      <c r="Q9" s="15">
        <f t="shared" si="4"/>
        <v>560</v>
      </c>
      <c r="R9" s="15" t="str">
        <f t="shared" si="5"/>
        <v>West</v>
      </c>
      <c r="S9" s="15" t="str">
        <f t="shared" si="6"/>
        <v>haftaici</v>
      </c>
    </row>
    <row r="10" spans="1:19" x14ac:dyDescent="0.3">
      <c r="A10">
        <v>1009</v>
      </c>
      <c r="B10" t="s">
        <v>18</v>
      </c>
      <c r="C10" t="s">
        <v>20</v>
      </c>
      <c r="D10">
        <v>220</v>
      </c>
      <c r="E10"/>
      <c r="F10" s="2">
        <v>45065</v>
      </c>
      <c r="G10" s="2">
        <v>45071</v>
      </c>
      <c r="H10" t="s">
        <v>24</v>
      </c>
      <c r="I10">
        <v>20</v>
      </c>
      <c r="J10" t="s">
        <v>28</v>
      </c>
      <c r="K10">
        <v>5.9787924862499979</v>
      </c>
      <c r="L10">
        <f t="shared" si="0"/>
        <v>5.98</v>
      </c>
      <c r="M10" s="15" t="str">
        <f t="shared" si="1"/>
        <v>George Baker - North</v>
      </c>
      <c r="N10" s="15">
        <f t="shared" si="2"/>
        <v>6</v>
      </c>
      <c r="O10" s="5">
        <v>1009</v>
      </c>
      <c r="P10" s="15" t="str">
        <f t="shared" si="3"/>
        <v>George Baker</v>
      </c>
      <c r="Q10" s="15">
        <f t="shared" si="4"/>
        <v>220</v>
      </c>
      <c r="R10" s="15" t="str">
        <f t="shared" si="5"/>
        <v>North</v>
      </c>
      <c r="S10" s="15" t="str">
        <f t="shared" si="6"/>
        <v>haftaici</v>
      </c>
    </row>
    <row r="11" spans="1:19" x14ac:dyDescent="0.3">
      <c r="A11">
        <v>1010</v>
      </c>
      <c r="B11" t="s">
        <v>19</v>
      </c>
      <c r="C11" t="s">
        <v>23</v>
      </c>
      <c r="D11">
        <v>670</v>
      </c>
      <c r="E11"/>
      <c r="F11" s="2">
        <v>45130</v>
      </c>
      <c r="G11" s="2">
        <v>45134</v>
      </c>
      <c r="H11" t="s">
        <v>26</v>
      </c>
      <c r="I11">
        <v>25</v>
      </c>
      <c r="J11" t="s">
        <v>29</v>
      </c>
      <c r="K11">
        <v>4.6084410674999985</v>
      </c>
      <c r="L11">
        <f t="shared" si="0"/>
        <v>4.6100000000000003</v>
      </c>
      <c r="M11" s="15" t="str">
        <f t="shared" si="1"/>
        <v>Diana Fox - East</v>
      </c>
      <c r="N11" s="15">
        <f t="shared" si="2"/>
        <v>4</v>
      </c>
      <c r="O11" s="8">
        <v>1010</v>
      </c>
      <c r="P11" s="15" t="str">
        <f t="shared" si="3"/>
        <v>Diana Fox</v>
      </c>
      <c r="Q11" s="15">
        <f t="shared" si="4"/>
        <v>670</v>
      </c>
      <c r="R11" s="15" t="str">
        <f t="shared" si="5"/>
        <v>East</v>
      </c>
      <c r="S11" s="15" t="str">
        <f t="shared" si="6"/>
        <v>haftadisi</v>
      </c>
    </row>
    <row r="12" spans="1:19" x14ac:dyDescent="0.3">
      <c r="A12">
        <v>1011</v>
      </c>
      <c r="B12" t="s">
        <v>31</v>
      </c>
      <c r="C12" t="s">
        <v>20</v>
      </c>
      <c r="D12">
        <v>990</v>
      </c>
      <c r="E12"/>
      <c r="F12" s="2">
        <v>45132</v>
      </c>
      <c r="G12" s="2">
        <v>45137</v>
      </c>
      <c r="H12" t="s">
        <v>24</v>
      </c>
      <c r="I12">
        <v>19</v>
      </c>
      <c r="J12" t="s">
        <v>28</v>
      </c>
      <c r="K12">
        <v>5.1058278787499987</v>
      </c>
      <c r="L12">
        <f t="shared" si="0"/>
        <v>5.1100000000000003</v>
      </c>
      <c r="M12" s="15" t="str">
        <f t="shared" si="1"/>
        <v>Huxoo Janbon - North</v>
      </c>
      <c r="N12" s="15">
        <f t="shared" si="2"/>
        <v>5</v>
      </c>
      <c r="O12" s="11">
        <v>1011</v>
      </c>
      <c r="P12" s="15" t="str">
        <f t="shared" si="3"/>
        <v>Huxoo Janbon</v>
      </c>
      <c r="Q12" s="15">
        <f t="shared" si="4"/>
        <v>990</v>
      </c>
      <c r="R12" s="15" t="str">
        <f t="shared" si="5"/>
        <v>North</v>
      </c>
      <c r="S12" s="15" t="str">
        <f t="shared" si="6"/>
        <v>haftaici</v>
      </c>
    </row>
    <row r="13" spans="1:19" x14ac:dyDescent="0.3">
      <c r="A13">
        <v>1012</v>
      </c>
      <c r="B13" t="s">
        <v>37</v>
      </c>
      <c r="C13" t="s">
        <v>22</v>
      </c>
      <c r="D13">
        <v>600</v>
      </c>
      <c r="E13" s="15"/>
      <c r="F13" s="16">
        <v>45136</v>
      </c>
      <c r="G13" s="16">
        <v>45153</v>
      </c>
      <c r="H13" t="s">
        <v>27</v>
      </c>
      <c r="I13">
        <v>-179.1416666666664</v>
      </c>
      <c r="J13" t="s">
        <v>29</v>
      </c>
      <c r="K13">
        <v>4.1110542562499983</v>
      </c>
      <c r="L13">
        <f t="shared" si="0"/>
        <v>4.1100000000000003</v>
      </c>
      <c r="M13" s="15" t="str">
        <f t="shared" si="1"/>
        <v>Lexica Kerry - West</v>
      </c>
      <c r="N13" s="15">
        <f t="shared" si="2"/>
        <v>17</v>
      </c>
      <c r="S13" s="15" t="str">
        <f t="shared" si="6"/>
        <v>haftadisi</v>
      </c>
    </row>
    <row r="14" spans="1:19" x14ac:dyDescent="0.3">
      <c r="D14" cm="1">
        <f t="array" ref="D14">SUM(D2:D13 - (D2:D13 / 100) * I2:I13)</f>
        <v>4999.9999999999982</v>
      </c>
    </row>
    <row r="16" spans="1:19" x14ac:dyDescent="0.3">
      <c r="D16">
        <f>D2 - (D2 / 100) * I2</f>
        <v>225</v>
      </c>
    </row>
    <row r="17" spans="4:11" x14ac:dyDescent="0.3">
      <c r="D17" s="15">
        <f>D3 - (D3 / 100) * I3</f>
        <v>102</v>
      </c>
      <c r="K17" t="s">
        <v>39</v>
      </c>
    </row>
    <row r="18" spans="4:11" x14ac:dyDescent="0.3">
      <c r="D18" s="15">
        <f t="shared" ref="D18:D28" si="7">D4 - (D4 / 100) * I4</f>
        <v>42.75</v>
      </c>
      <c r="K18">
        <f>_xlfn.STDEV.S(K2:K13)</f>
        <v>0.64481425716650342</v>
      </c>
    </row>
    <row r="19" spans="4:11" x14ac:dyDescent="0.3">
      <c r="D19" s="15">
        <f t="shared" si="7"/>
        <v>240</v>
      </c>
    </row>
    <row r="20" spans="4:11" x14ac:dyDescent="0.3">
      <c r="D20" s="15">
        <f t="shared" si="7"/>
        <v>585</v>
      </c>
    </row>
    <row r="21" spans="4:11" x14ac:dyDescent="0.3">
      <c r="D21" s="15">
        <f t="shared" si="7"/>
        <v>31.5</v>
      </c>
      <c r="F21" s="16"/>
    </row>
    <row r="22" spans="4:11" x14ac:dyDescent="0.3">
      <c r="D22" s="15">
        <f t="shared" si="7"/>
        <v>142.5</v>
      </c>
      <c r="F22" s="16"/>
    </row>
    <row r="23" spans="4:11" x14ac:dyDescent="0.3">
      <c r="D23" s="15">
        <f t="shared" si="7"/>
        <v>476</v>
      </c>
      <c r="F23" s="16"/>
    </row>
    <row r="24" spans="4:11" x14ac:dyDescent="0.3">
      <c r="D24" s="15">
        <f t="shared" si="7"/>
        <v>176</v>
      </c>
      <c r="F24" s="16"/>
    </row>
    <row r="25" spans="4:11" x14ac:dyDescent="0.3">
      <c r="D25" s="15">
        <f t="shared" si="7"/>
        <v>502.5</v>
      </c>
      <c r="F25" s="16"/>
    </row>
    <row r="26" spans="4:11" x14ac:dyDescent="0.3">
      <c r="D26" s="15">
        <f t="shared" si="7"/>
        <v>801.9</v>
      </c>
    </row>
    <row r="27" spans="4:11" x14ac:dyDescent="0.3">
      <c r="D27" s="15">
        <f t="shared" si="7"/>
        <v>1674.8499999999983</v>
      </c>
    </row>
    <row r="28" spans="4:11" x14ac:dyDescent="0.3">
      <c r="D28" s="15"/>
    </row>
  </sheetData>
  <conditionalFormatting sqref="H13:H1048576 I1:I13">
    <cfRule type="cellIs" dxfId="1" priority="10" operator="between">
      <formula>15</formula>
      <formula>25</formula>
    </cfRule>
  </conditionalFormatting>
  <conditionalFormatting sqref="J2:J13">
    <cfRule type="expression" dxfId="0" priority="1">
      <formula>AND(D2 &gt; 500, J2 = "Pending")</formula>
    </cfRule>
  </conditionalFormatting>
  <dataValidations count="1">
    <dataValidation type="list" allowBlank="1" showInputMessage="1" showErrorMessage="1" sqref="J1:J13 H19" xr:uid="{8D4D7259-F21A-4C8B-A0CA-D62B98EAE42F}">
      <formula1>"Delivered,Pending"</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8" r:id="rId4" name="Button 14">
              <controlPr defaultSize="0" print="0" autoFill="0" autoPict="0" macro="[0]!Macro1">
                <anchor moveWithCells="1" sizeWithCells="1">
                  <from>
                    <xdr:col>9</xdr:col>
                    <xdr:colOff>1059180</xdr:colOff>
                    <xdr:row>13</xdr:row>
                    <xdr:rowOff>76200</xdr:rowOff>
                  </from>
                  <to>
                    <xdr:col>11</xdr:col>
                    <xdr:colOff>510540</xdr:colOff>
                    <xdr:row>16</xdr:row>
                    <xdr:rowOff>15240</xdr:rowOff>
                  </to>
                </anchor>
              </controlPr>
            </control>
          </mc:Choice>
        </mc:AlternateContent>
      </controls>
    </mc:Choice>
  </mc:AlternateContent>
  <tableParts count="1">
    <tablePart r:id="rId5"/>
  </tableParts>
  <extLst>
    <ext xmlns:x14="http://schemas.microsoft.com/office/spreadsheetml/2009/9/main" uri="{05C60535-1F16-4fd2-B633-F4F36F0B64E0}">
      <x14:sparklineGroups xmlns:xm="http://schemas.microsoft.com/office/excel/2006/main">
        <x14:sparklineGroup type="column" displayEmptyCellsAs="gap" xr2:uid="{54A672DA-31A1-4D08-993A-DB4B375E7A89}">
          <x14:colorSeries rgb="FF376092"/>
          <x14:colorNegative rgb="FFD00000"/>
          <x14:colorAxis rgb="FF000000"/>
          <x14:colorMarkers rgb="FFD00000"/>
          <x14:colorFirst rgb="FFD00000"/>
          <x14:colorLast rgb="FFD00000"/>
          <x14:colorHigh rgb="FFD00000"/>
          <x14:colorLow rgb="FFD00000"/>
          <x14:sparklines>
            <x14:sparkline>
              <xm:f>Sheet1!D2:D13</xm:f>
              <xm:sqref>E2</xm:sqref>
            </x14:sparkline>
            <x14:sparkline>
              <xm:f>Sheet1!D3:D13</xm:f>
              <xm:sqref>E3</xm:sqref>
            </x14:sparkline>
            <x14:sparkline>
              <xm:f>Sheet1!D4:D14</xm:f>
              <xm:sqref>E4</xm:sqref>
            </x14:sparkline>
            <x14:sparkline>
              <xm:f>Sheet1!D5:D15</xm:f>
              <xm:sqref>E5</xm:sqref>
            </x14:sparkline>
            <x14:sparkline>
              <xm:f>Sheet1!D6:D16</xm:f>
              <xm:sqref>E6</xm:sqref>
            </x14:sparkline>
            <x14:sparkline>
              <xm:f>Sheet1!D7:D17</xm:f>
              <xm:sqref>E7</xm:sqref>
            </x14:sparkline>
            <x14:sparkline>
              <xm:f>Sheet1!D8:D18</xm:f>
              <xm:sqref>E8</xm:sqref>
            </x14:sparkline>
            <x14:sparkline>
              <xm:f>Sheet1!D9:D19</xm:f>
              <xm:sqref>E9</xm:sqref>
            </x14:sparkline>
            <x14:sparkline>
              <xm:f>Sheet1!D10:D20</xm:f>
              <xm:sqref>E10</xm:sqref>
            </x14:sparkline>
            <x14:sparkline>
              <xm:f>Sheet1!D11:D21</xm:f>
              <xm:sqref>E11</xm:sqref>
            </x14:sparkline>
            <x14:sparkline>
              <xm:f>Sheet1!D12:D22</xm:f>
              <xm:sqref>E12</xm:sqref>
            </x14:sparkline>
            <x14:sparkline>
              <xm:f>Sheet1!D13:D23</xm:f>
              <xm:sqref>E13</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D8DE-F3E4-449F-B7FA-70B69DA805CF}">
  <sheetPr codeName="Sheet3"/>
  <dimension ref="A1:B12"/>
  <sheetViews>
    <sheetView workbookViewId="0">
      <selection activeCell="B1" sqref="B1:B12"/>
    </sheetView>
  </sheetViews>
  <sheetFormatPr defaultRowHeight="14.4" x14ac:dyDescent="0.3"/>
  <cols>
    <col min="1" max="1" width="16.33203125" bestFit="1" customWidth="1"/>
  </cols>
  <sheetData>
    <row r="1" spans="1:2" x14ac:dyDescent="0.3">
      <c r="A1" s="14" t="s">
        <v>2</v>
      </c>
      <c r="B1" s="18" t="s">
        <v>9</v>
      </c>
    </row>
    <row r="2" spans="1:2" x14ac:dyDescent="0.3">
      <c r="A2" s="6" t="s">
        <v>20</v>
      </c>
      <c r="B2" s="7">
        <v>4.5</v>
      </c>
    </row>
    <row r="3" spans="1:2" x14ac:dyDescent="0.3">
      <c r="A3" s="9" t="s">
        <v>21</v>
      </c>
      <c r="B3" s="10">
        <v>3.8</v>
      </c>
    </row>
    <row r="4" spans="1:2" x14ac:dyDescent="0.3">
      <c r="A4" s="6" t="s">
        <v>22</v>
      </c>
      <c r="B4" s="7">
        <v>4.9000000000000004</v>
      </c>
    </row>
    <row r="5" spans="1:2" x14ac:dyDescent="0.3">
      <c r="A5" s="9" t="s">
        <v>20</v>
      </c>
      <c r="B5" s="10">
        <v>4.2</v>
      </c>
    </row>
    <row r="6" spans="1:2" x14ac:dyDescent="0.3">
      <c r="A6" s="6" t="s">
        <v>23</v>
      </c>
      <c r="B6" s="7">
        <v>3.5</v>
      </c>
    </row>
    <row r="7" spans="1:2" x14ac:dyDescent="0.3">
      <c r="A7" s="9" t="s">
        <v>22</v>
      </c>
      <c r="B7" s="10">
        <v>4.7</v>
      </c>
    </row>
    <row r="8" spans="1:2" x14ac:dyDescent="0.3">
      <c r="A8" s="6" t="s">
        <v>21</v>
      </c>
      <c r="B8" s="7">
        <v>3.9</v>
      </c>
    </row>
    <row r="9" spans="1:2" x14ac:dyDescent="0.3">
      <c r="A9" s="9" t="s">
        <v>23</v>
      </c>
      <c r="B9" s="10">
        <v>4.0999999999999996</v>
      </c>
    </row>
    <row r="10" spans="1:2" x14ac:dyDescent="0.3">
      <c r="A10" s="6" t="s">
        <v>20</v>
      </c>
      <c r="B10" s="7">
        <v>4.8</v>
      </c>
    </row>
    <row r="11" spans="1:2" x14ac:dyDescent="0.3">
      <c r="A11" s="9" t="s">
        <v>23</v>
      </c>
      <c r="B11" s="10">
        <v>3.7</v>
      </c>
    </row>
    <row r="12" spans="1:2" x14ac:dyDescent="0.3">
      <c r="A12" s="12" t="s">
        <v>20</v>
      </c>
      <c r="B12" s="13">
        <v>4.0999999999999996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huseyin siner</cp:lastModifiedBy>
  <dcterms:created xsi:type="dcterms:W3CDTF">2024-10-27T11:06:00Z</dcterms:created>
  <dcterms:modified xsi:type="dcterms:W3CDTF">2024-10-27T20:09:51Z</dcterms:modified>
</cp:coreProperties>
</file>